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183E0DD1-A67D-4104-AC1E-EE5BA7E3B77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운전자별!$A$1:$R$94</definedName>
    <definedName name="_xlnm.Print_Area" localSheetId="1">종합!$A$1:$L$117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A9" i="7" l="1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16" i="60" l="1"/>
  <c r="F42" i="60"/>
  <c r="F34" i="60"/>
  <c r="F26" i="60"/>
  <c r="F18" i="60"/>
  <c r="F32" i="60"/>
  <c r="F35" i="60"/>
  <c r="F11" i="60"/>
  <c r="F40" i="60"/>
  <c r="F24" i="60"/>
  <c r="F43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B107" i="12" l="1"/>
  <c r="B108" i="12"/>
  <c r="B109" i="12"/>
  <c r="H108" i="12" l="1"/>
  <c r="I108" i="12"/>
  <c r="J10" i="12"/>
  <c r="J30" i="12" s="1"/>
  <c r="K26" i="12"/>
  <c r="D26" i="12" l="1"/>
  <c r="N49" i="12" a="1"/>
  <c r="H49" i="12" a="1"/>
  <c r="F49" i="12" a="1"/>
  <c r="G49" i="12" a="1"/>
  <c r="D49" i="12" a="1"/>
  <c r="E49" i="12" a="1"/>
  <c r="I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09" i="12" l="1"/>
  <c r="E107" i="12"/>
  <c r="J107" i="12"/>
  <c r="G107" i="12"/>
  <c r="I109" i="12"/>
  <c r="J108" i="12"/>
  <c r="F107" i="12"/>
  <c r="E109" i="12"/>
  <c r="E108" i="12"/>
  <c r="D107" i="12"/>
  <c r="F106" i="12"/>
  <c r="I106" i="12"/>
  <c r="G106" i="12"/>
  <c r="G109" i="12"/>
  <c r="H106" i="12"/>
  <c r="D109" i="12"/>
  <c r="E106" i="12"/>
  <c r="D106" i="12"/>
  <c r="F108" i="12"/>
  <c r="G108" i="12"/>
  <c r="I107" i="12"/>
  <c r="H109" i="12"/>
  <c r="D108" i="12"/>
  <c r="H107" i="12"/>
  <c r="J109" i="12"/>
  <c r="J10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<sst xmlns="http://schemas.openxmlformats.org/spreadsheetml/2006/main" count="2786" uniqueCount="581">
  <si>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</si>
  <si>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</si>
  <si>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</si>
  <si>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</si>
  <si>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</si>
  <si>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</si>
  <si>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</si>
  <si>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</si>
  <si>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</si>
  <si>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</si>
  <si>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</si>
  <si>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</si>
  <si>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</si>
  <si>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</si>
  <si>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</si>
  <si>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</si>
  <si>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</si>
  <si>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</si>
  <si>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</si>
  <si>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</si>
  <si>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</si>
  <si>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</si>
  <si>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</si>
  <si>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</si>
  <si>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</si>
  <si>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</si>
  <si>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</si>
  <si>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</si>
  <si>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</si>
  <si>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</si>
  <si>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</si>
  <si>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</si>
  <si>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</si>
  <si>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</si>
  <si>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</si>
  <si>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</si>
  <si>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</si>
  <si>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</si>
  <si>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</si>
  <si>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</si>
  <si>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</si>
  <si>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</si>
  <si>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</si>
  <si>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</si>
  <si>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</si>
  <si>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</si>
  <si>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</si>
  <si>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</si>
  <si>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</si>
  <si>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</si>
  <si>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</si>
  <si>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</si>
  <si>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</si>
  <si>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</si>
  <si>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</si>
  <si>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</si>
  <si>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</si>
  <si>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</si>
  <si>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</si>
  <si>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</si>
  <si>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</si>
  <si>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</si>
  <si>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</si>
  <si>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</si>
  <si>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</si>
  <si>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</si>
  <si>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</si>
  <si>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</si>
  <si>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</si>
  <si>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</si>
  <si>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</si>
  <si>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</si>
  <si>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</si>
  <si>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</si>
  <si>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</si>
  <si>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</si>
  <si>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</si>
  <si>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</si>
  <si>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</si>
  <si>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</si>
  <si>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</si>
  <si>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</si>
  <si>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</si>
  <si>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</si>
  <si>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</si>
  <si>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</si>
  <si>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</si>
  <si>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</si>
  <si>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</si>
  <si>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</si>
  <si>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</si>
  <si>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304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</si>
  <si>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</si>
  <si>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</si>
  <si>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</si>
  <si>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</si>
  <si>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</si>
  <si>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</si>
  <si>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</si>
  <si>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</si>
  <si>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</si>
  <si>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</si>
  <si>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</si>
  <si>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</si>
  <si>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</si>
  <si>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</si>
  <si>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</si>
  <si>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</si>
  <si>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</si>
  <si>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</si>
  <si>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</si>
  <si>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</si>
  <si>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</si>
  <si>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</si>
  <si>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</si>
  <si>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</si>
  <si>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</si>
  <si>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</si>
  <si>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</si>
  <si>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미래교통</t>
  </si>
  <si>
    <t>111</t>
  </si>
  <si>
    <t>111-2</t>
  </si>
  <si>
    <t>117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</si>
  <si>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</si>
  <si>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</si>
  <si>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</si>
  <si>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</si>
  <si>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</si>
  <si>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</si>
  <si>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</si>
  <si>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</si>
  <si>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</si>
  <si>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</si>
  <si>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</si>
  <si>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</si>
  <si>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</si>
  <si>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</si>
  <si>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</si>
  <si>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</si>
  <si>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</si>
  <si>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</si>
  <si>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</si>
  <si>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</si>
  <si>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</si>
  <si>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</si>
  <si>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</si>
  <si>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</si>
  <si>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</si>
  <si>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</si>
  <si>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</si>
  <si>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</si>
  <si>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</si>
  <si>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</si>
  <si>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</si>
  <si>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</si>
  <si>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</si>
  <si>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</si>
  <si>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</si>
  <si>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</si>
  <si>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</si>
  <si>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</si>
  <si>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</si>
  <si>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</si>
  <si>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</si>
  <si>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</si>
  <si>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</si>
  <si>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</si>
  <si>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</si>
  <si>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</si>
  <si>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</si>
  <si>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</si>
  <si>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</si>
  <si>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</si>
  <si>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</si>
  <si>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</si>
  <si>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</si>
  <si>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</si>
  <si>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</si>
  <si>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</si>
  <si>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</si>
  <si>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</si>
  <si>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</si>
  <si>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</si>
  <si>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</si>
  <si>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</si>
  <si>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</si>
  <si>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</si>
  <si>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</si>
  <si>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</si>
  <si>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</si>
  <si>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</si>
  <si>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</si>
  <si>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</si>
  <si>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</si>
  <si>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미래교통</t>
    <phoneticPr fontId="2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</si>
  <si>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</si>
  <si>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</si>
  <si>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</si>
  <si>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</si>
  <si>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</si>
  <si>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</si>
  <si>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</si>
  <si>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</si>
  <si>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</si>
  <si>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</si>
  <si>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</si>
  <si>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미래교통111F1</t>
  </si>
  <si>
    <t>70바6067</t>
  </si>
  <si>
    <t>70바6092</t>
  </si>
  <si>
    <t>70바6093</t>
  </si>
  <si>
    <t>70바6094</t>
  </si>
  <si>
    <t>미래교통111C1</t>
  </si>
  <si>
    <t>72바1605</t>
  </si>
  <si>
    <t>미래교통111D4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</si>
  <si>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</si>
  <si>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</si>
  <si>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</si>
  <si>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</si>
  <si>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</si>
  <si>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</si>
  <si>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</si>
  <si>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</si>
  <si>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</si>
  <si>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</si>
  <si>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</si>
  <si>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</si>
  <si>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</si>
  <si>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</si>
  <si>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</si>
  <si>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</si>
  <si>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</si>
  <si>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</si>
  <si>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</si>
  <si>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</si>
  <si>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</si>
  <si>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</si>
  <si>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</si>
  <si>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</si>
  <si>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</si>
  <si>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</si>
  <si>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</si>
  <si>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</si>
  <si>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</si>
  <si>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</si>
  <si>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70바5058</t>
  </si>
  <si>
    <t>예비예비</t>
  </si>
  <si>
    <t>70바6043</t>
  </si>
  <si>
    <t>72바1333</t>
  </si>
  <si>
    <t>강민채</t>
  </si>
  <si>
    <t>5109995</t>
  </si>
  <si>
    <t>고유희</t>
  </si>
  <si>
    <t>5102964</t>
  </si>
  <si>
    <t>공영모</t>
  </si>
  <si>
    <t>5107022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</si>
  <si>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</si>
  <si>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</si>
  <si>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</si>
  <si>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</si>
  <si>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</si>
  <si>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</si>
  <si>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</si>
  <si>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</si>
  <si>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김동수</t>
  </si>
  <si>
    <t>510923</t>
  </si>
  <si>
    <t>김문중</t>
  </si>
  <si>
    <t>5102279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</si>
  <si>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</si>
  <si>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</si>
  <si>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</si>
  <si>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</si>
  <si>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</si>
  <si>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</si>
  <si>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</si>
  <si>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</si>
  <si>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</si>
  <si>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</si>
  <si>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</si>
  <si>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</si>
  <si>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</si>
  <si>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</si>
  <si>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</si>
  <si>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</si>
  <si>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김진호</t>
  </si>
  <si>
    <t>5105353</t>
  </si>
  <si>
    <t>김학구</t>
  </si>
  <si>
    <t>5102292</t>
  </si>
  <si>
    <t>김현호</t>
  </si>
  <si>
    <t>5109374</t>
  </si>
  <si>
    <t>김홍국</t>
  </si>
  <si>
    <t>5105011</t>
  </si>
  <si>
    <t>나정식</t>
  </si>
  <si>
    <t>5103131</t>
  </si>
  <si>
    <t>남송우</t>
  </si>
  <si>
    <t>5108987</t>
  </si>
  <si>
    <t>문기연</t>
  </si>
  <si>
    <t>5108644</t>
  </si>
  <si>
    <t>민경환</t>
  </si>
  <si>
    <t>5107235</t>
  </si>
  <si>
    <t>박명산</t>
  </si>
  <si>
    <t>5106849</t>
  </si>
  <si>
    <t>박용춘</t>
  </si>
  <si>
    <t>5101969</t>
  </si>
  <si>
    <t>박종구</t>
  </si>
  <si>
    <t>5107293</t>
  </si>
  <si>
    <t>박준욱</t>
  </si>
  <si>
    <t>5103877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</si>
  <si>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</si>
  <si>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</si>
  <si>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</si>
  <si>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</si>
  <si>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</si>
  <si>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</si>
  <si>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</si>
  <si>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</si>
  <si>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</si>
  <si>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</si>
  <si>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신수호</t>
  </si>
  <si>
    <t>5102018</t>
  </si>
  <si>
    <t>심동규</t>
  </si>
  <si>
    <t>5109346</t>
  </si>
  <si>
    <t>안치구</t>
  </si>
  <si>
    <t>5102238</t>
  </si>
  <si>
    <t>오쌍석</t>
  </si>
  <si>
    <t>5107953</t>
  </si>
  <si>
    <t>오한호</t>
  </si>
  <si>
    <t>5108157</t>
  </si>
  <si>
    <t>유재해</t>
  </si>
  <si>
    <t>5103079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</si>
  <si>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</si>
  <si>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</si>
  <si>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</si>
  <si>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</si>
  <si>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</si>
  <si>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</si>
  <si>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</si>
  <si>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</si>
  <si>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이은성</t>
  </si>
  <si>
    <t>5102740</t>
  </si>
  <si>
    <t>이정철</t>
  </si>
  <si>
    <t>5106211</t>
  </si>
  <si>
    <t>이제용</t>
  </si>
  <si>
    <t>5103778</t>
  </si>
  <si>
    <t>이지만</t>
  </si>
  <si>
    <t>5102200</t>
  </si>
  <si>
    <t>이창신</t>
  </si>
  <si>
    <t>5104818</t>
  </si>
  <si>
    <t>이태경</t>
  </si>
  <si>
    <t>510814</t>
  </si>
  <si>
    <t>임대성</t>
  </si>
  <si>
    <t>5107566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</si>
  <si>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</si>
  <si>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</si>
  <si>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</si>
  <si>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</si>
  <si>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</si>
  <si>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</si>
  <si>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</si>
  <si>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</si>
  <si>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전정환</t>
  </si>
  <si>
    <t>5106526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</si>
  <si>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</si>
  <si>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</si>
  <si>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</si>
  <si>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</si>
  <si>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</si>
  <si>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</si>
  <si>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</si>
  <si>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</si>
  <si>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</si>
  <si>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</si>
  <si>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최봉근</t>
  </si>
  <si>
    <t>5105509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</si>
  <si>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</si>
  <si>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</si>
  <si>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</si>
  <si>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</si>
  <si>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</si>
  <si>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</si>
  <si>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</si>
  <si>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</si>
  <si>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허재선</t>
  </si>
  <si>
    <t>5104400</t>
  </si>
  <si>
    <t>홍인기</t>
  </si>
  <si>
    <t>5109911</t>
  </si>
  <si>
    <t>홍재영</t>
  </si>
  <si>
    <t>5101800</t>
  </si>
  <si>
    <t>홍재웅</t>
  </si>
  <si>
    <t>5102876</t>
  </si>
  <si>
    <t>황재훈</t>
  </si>
  <si>
    <t>510558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</si>
  <si>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</si>
  <si>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</si>
  <si>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</si>
  <si>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▽</t>
  </si>
  <si>
    <t>70바5076</t>
  </si>
  <si>
    <t>=</t>
  </si>
  <si>
    <t>▲</t>
  </si>
  <si>
    <t>70바6004</t>
  </si>
  <si>
    <t>미래교통111-2B2</t>
  </si>
  <si>
    <t>미래교통111-2C5</t>
  </si>
  <si>
    <t>미래교통111-2B3</t>
  </si>
  <si>
    <t>70바6084</t>
  </si>
  <si>
    <t>미래교통111-2C4</t>
  </si>
  <si>
    <t>미래교통111-2B4</t>
  </si>
  <si>
    <t>김성균</t>
  </si>
  <si>
    <t>5104916</t>
  </si>
  <si>
    <t>김성기</t>
  </si>
  <si>
    <t>5103470</t>
  </si>
  <si>
    <t>김성채</t>
  </si>
  <si>
    <t>5102095</t>
  </si>
  <si>
    <t>김용진</t>
  </si>
  <si>
    <t>5105728</t>
  </si>
  <si>
    <t>노석현</t>
  </si>
  <si>
    <t>5107421</t>
  </si>
  <si>
    <t>류남열</t>
  </si>
  <si>
    <t>5101544</t>
  </si>
  <si>
    <t>박재철</t>
  </si>
  <si>
    <t>5105279</t>
  </si>
  <si>
    <t>박호연</t>
  </si>
  <si>
    <t>5106253</t>
  </si>
  <si>
    <t>양종국</t>
  </si>
  <si>
    <t>51075</t>
  </si>
  <si>
    <t>오영욱</t>
  </si>
  <si>
    <t>5104636</t>
  </si>
  <si>
    <t>이동석</t>
  </si>
  <si>
    <t>5105929</t>
  </si>
  <si>
    <t>이신행</t>
  </si>
  <si>
    <t>5101284</t>
  </si>
  <si>
    <t>이용남</t>
  </si>
  <si>
    <t>5107049</t>
  </si>
  <si>
    <t>전용춘</t>
  </si>
  <si>
    <t>5108777</t>
  </si>
  <si>
    <t>전윤호</t>
  </si>
  <si>
    <t>5103455</t>
  </si>
  <si>
    <t>지생규</t>
  </si>
  <si>
    <t>5101641</t>
  </si>
  <si>
    <t>최원진</t>
  </si>
  <si>
    <t>5107878</t>
  </si>
  <si>
    <t>0%(0명)</t>
  </si>
  <si>
    <t>50%(1명)</t>
  </si>
  <si>
    <t>75%(3명)</t>
  </si>
  <si>
    <t>25%(1명)</t>
  </si>
  <si>
    <t>개선율(유카전)</t>
  </si>
  <si>
    <t>13위/(32개사)</t>
  </si>
  <si>
    <t>24'08</t>
    <phoneticPr fontId="2" type="noConversion"/>
  </si>
  <si>
    <t>분석기간: 24.08.01-24.08.28</t>
  </si>
  <si>
    <t>순위</t>
  </si>
  <si>
    <t>인천전체</t>
  </si>
  <si>
    <t>29%(4명)</t>
  </si>
  <si>
    <t>43%(6명)</t>
  </si>
  <si>
    <t>13%(2명)</t>
  </si>
  <si>
    <t>50%(8명)</t>
  </si>
  <si>
    <t>38%(6명)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</si>
  <si>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</si>
  <si>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</si>
  <si>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</si>
  <si>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</si>
  <si>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</si>
  <si>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이인수</t>
  </si>
  <si>
    <t>미래교통111F4</t>
  </si>
  <si>
    <t>미래교통111D6</t>
  </si>
  <si>
    <t>미래교통111F2</t>
  </si>
  <si>
    <t>미래교통111F5</t>
  </si>
  <si>
    <t>미래교통111D5</t>
  </si>
  <si>
    <t>미래교통111D8</t>
  </si>
  <si>
    <t>미래교통111D7</t>
  </si>
  <si>
    <t>미래교통111F6</t>
  </si>
  <si>
    <t>미래교통111F3</t>
  </si>
  <si>
    <t>미래교통111-2D4</t>
  </si>
  <si>
    <t>미래교통111-2D2</t>
  </si>
  <si>
    <t>미래교통111-2C6</t>
  </si>
  <si>
    <t>미래교통111-2D3</t>
  </si>
  <si>
    <t>미래교통117A1</t>
  </si>
  <si>
    <t>미래교통117C1</t>
  </si>
  <si>
    <t>미래교통304D5</t>
  </si>
  <si>
    <t>미래교통304D1</t>
  </si>
  <si>
    <t>미래교통304D2</t>
  </si>
  <si>
    <t>미래교통304C1</t>
  </si>
  <si>
    <t>미래교통예비C5</t>
  </si>
  <si>
    <t>미래교통예비S2</t>
  </si>
  <si>
    <t>미래교통예비B6</t>
  </si>
  <si>
    <t>NULL</t>
  </si>
  <si>
    <t>5107594</t>
  </si>
  <si>
    <t>5107594566.721</t>
  </si>
  <si>
    <t>51099952204.679</t>
  </si>
  <si>
    <t>51029642672.964</t>
  </si>
  <si>
    <t>51070222211.653</t>
  </si>
  <si>
    <t>51064594014.578</t>
  </si>
  <si>
    <t>51010105337.237</t>
  </si>
  <si>
    <t>51061504012.932</t>
  </si>
  <si>
    <t>5108684128.612</t>
  </si>
  <si>
    <t>5109233880.568</t>
  </si>
  <si>
    <t>5102279856.675</t>
  </si>
  <si>
    <t>5104916330.022</t>
  </si>
  <si>
    <t>51034702421.102</t>
  </si>
  <si>
    <t>51037893863.165</t>
  </si>
  <si>
    <t>51020954334.888</t>
  </si>
  <si>
    <t>51012191447.33</t>
  </si>
  <si>
    <t>5107716962.159</t>
  </si>
  <si>
    <t>51088163711.561</t>
  </si>
  <si>
    <t>5109251928.507</t>
  </si>
  <si>
    <t>5106223701.135</t>
  </si>
  <si>
    <t>51097684036.25</t>
  </si>
  <si>
    <t>5105728104.065</t>
  </si>
  <si>
    <t>5107992670.141</t>
  </si>
  <si>
    <t>51053534037.398</t>
  </si>
  <si>
    <t>51022921528.399</t>
  </si>
  <si>
    <t>5109374503.564</t>
  </si>
  <si>
    <t>51050114573.393</t>
  </si>
  <si>
    <t>51031314253.987</t>
  </si>
  <si>
    <t>51089872199.531</t>
  </si>
  <si>
    <t>51074212440.512</t>
  </si>
  <si>
    <t>51015441033.337</t>
  </si>
  <si>
    <t>5108644409.694</t>
  </si>
  <si>
    <t>51072353305.285</t>
  </si>
  <si>
    <t>51068494362.269</t>
  </si>
  <si>
    <t>5101969633.744</t>
  </si>
  <si>
    <t>51052791606.312</t>
  </si>
  <si>
    <t>51072932917.038</t>
  </si>
  <si>
    <t>51038771295.774</t>
  </si>
  <si>
    <t>51062531187.302</t>
  </si>
  <si>
    <t>510484751.665</t>
  </si>
  <si>
    <t>51039242953.629</t>
  </si>
  <si>
    <t>51065302089.433</t>
  </si>
  <si>
    <t>51061254233.252</t>
  </si>
  <si>
    <t>51029602194.825</t>
  </si>
  <si>
    <t>5102018247.697</t>
  </si>
  <si>
    <t>51093461295.241</t>
  </si>
  <si>
    <t>5102238496.047</t>
  </si>
  <si>
    <t>51075463.134</t>
  </si>
  <si>
    <t>51079532730.187</t>
  </si>
  <si>
    <t>5104636253.332</t>
  </si>
  <si>
    <t>51081571494.233</t>
  </si>
  <si>
    <t>51030794582.662</t>
  </si>
  <si>
    <t>5105929335.028</t>
  </si>
  <si>
    <t>51060373417.767</t>
  </si>
  <si>
    <t>5107026642.179</t>
  </si>
  <si>
    <t>51070901847.342</t>
  </si>
  <si>
    <t>51031264159.672</t>
  </si>
  <si>
    <t>5101284393.375</t>
  </si>
  <si>
    <t>5107049248.774</t>
  </si>
  <si>
    <t>5102740837.604</t>
  </si>
  <si>
    <t>5108930</t>
  </si>
  <si>
    <t>5108930247.304</t>
  </si>
  <si>
    <t>51062113841.817</t>
  </si>
  <si>
    <t>51037784054.263</t>
  </si>
  <si>
    <t>5102200738.2</t>
  </si>
  <si>
    <t>51048183995.192</t>
  </si>
  <si>
    <t>510814741.581</t>
  </si>
  <si>
    <t>51075661833.135</t>
  </si>
  <si>
    <t>51039023790.598</t>
  </si>
  <si>
    <t>5103827254.224</t>
  </si>
  <si>
    <t>5108777242.108</t>
  </si>
  <si>
    <t>51070422201.319</t>
  </si>
  <si>
    <t>5103455694.871</t>
  </si>
  <si>
    <t>51090952440.947</t>
  </si>
  <si>
    <t>5106526836.849</t>
  </si>
  <si>
    <t>5103615587.526</t>
  </si>
  <si>
    <t>51098834399.755</t>
  </si>
  <si>
    <t>51016414202.859</t>
  </si>
  <si>
    <t>51095193112.356</t>
  </si>
  <si>
    <t>51099623995.369</t>
  </si>
  <si>
    <t>51087363880.908</t>
  </si>
  <si>
    <t>51055093906.509</t>
  </si>
  <si>
    <t>51078783731.663</t>
  </si>
  <si>
    <t>5106599610.061</t>
  </si>
  <si>
    <t>51050061111.931</t>
  </si>
  <si>
    <t>51045911335.044</t>
  </si>
  <si>
    <t>5107389922.303</t>
  </si>
  <si>
    <t>5104400381.188</t>
  </si>
  <si>
    <t>5109911947.293</t>
  </si>
  <si>
    <t>5101800648.672</t>
  </si>
  <si>
    <t>51028762796.118</t>
  </si>
  <si>
    <t>5105583495.321</t>
  </si>
  <si>
    <t>[24년 8월] 급감속관리 명단</t>
    <phoneticPr fontId="2" type="noConversion"/>
  </si>
  <si>
    <t>1%(1명)</t>
  </si>
  <si>
    <t>3%(3명)</t>
  </si>
  <si>
    <t>9%(8명)</t>
  </si>
  <si>
    <t>26%(23명)</t>
  </si>
  <si>
    <t>37%(33명)</t>
  </si>
  <si>
    <t>24%(22명)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</si>
</sst>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5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5" fontId="28" fillId="3" borderId="1" xfId="562" applyFont="1" applyFill="1" applyBorder="1">
      <alignment vertical="center"/>
    </xf>
    <xf numFmtId="185" fontId="14" fillId="3" borderId="2" xfId="562" applyFont="1" applyFill="1" applyBorder="1">
      <alignment vertical="center"/>
    </xf>
    <xf numFmtId="185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5" fontId="28" fillId="3" borderId="1" xfId="562" applyFont="1" applyFill="1" applyBorder="1" applyAlignment="1">
      <alignment horizontal="center" vertical="center"/>
    </xf>
    <xf numFmtId="185" fontId="7" fillId="3" borderId="2" xfId="562" applyFont="1" applyFill="1" applyBorder="1" applyAlignment="1">
      <alignment horizontal="center" vertical="center"/>
    </xf>
    <xf numFmtId="185" fontId="7" fillId="3" borderId="3" xfId="562" applyFont="1" applyFill="1" applyBorder="1" applyAlignment="1">
      <alignment horizontal="center" vertical="center"/>
    </xf>
    <xf numFmtId="185" fontId="14" fillId="3" borderId="2" xfId="562" applyFont="1" applyFill="1" applyBorder="1" applyAlignment="1">
      <alignment horizontal="left" vertical="center"/>
    </xf>
    <xf numFmtId="185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4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184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7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6" fontId="13" fillId="6" borderId="0" xfId="0" applyNumberFormat="1" applyFont="1" applyFill="1" applyAlignment="1">
      <alignment horizontal="center" vertical="center"/>
    </xf>
    <xf numFmtId="187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6" fontId="16" fillId="0" borderId="0" xfId="0" applyNumberFormat="1" applyFont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7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6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5" fontId="7" fillId="3" borderId="8" xfId="562" applyFont="1" applyFill="1" applyBorder="1" applyAlignment="1">
      <alignment horizontal="center" vertical="center"/>
    </xf>
    <xf numFmtId="185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88" fontId="6" fillId="6" borderId="0" xfId="0" applyNumberFormat="1" applyFont="1" applyFill="1" applyAlignment="1">
      <alignment horizontal="center" vertical="center"/>
    </xf>
    <xf numFmtId="184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4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89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88" fontId="6" fillId="13" borderId="0" xfId="0" applyNumberFormat="1" applyFont="1" applyFill="1" applyAlignment="1">
      <alignment horizontal="center" vertical="center"/>
    </xf>
    <xf numFmtId="184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4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89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5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4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4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4" fontId="70" fillId="0" borderId="40" xfId="0" applyNumberFormat="1" applyFont="1" applyBorder="1" applyAlignment="1">
      <alignment horizontal="center" vertical="center"/>
    </xf>
    <xf numFmtId="184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0" fontId="6" fillId="13" borderId="0" xfId="0" applyNumberFormat="1" applyFont="1" applyFill="1" applyAlignment="1">
      <alignment horizontal="right" vertical="center"/>
    </xf>
    <xf numFmtId="190" fontId="24" fillId="13" borderId="0" xfId="0" applyNumberFormat="1" applyFont="1" applyFill="1" applyAlignment="1">
      <alignment horizontal="right" vertical="center"/>
    </xf>
    <xf numFmtId="190" fontId="6" fillId="6" borderId="0" xfId="0" applyNumberFormat="1" applyFont="1" applyFill="1" applyAlignment="1">
      <alignment horizontal="right" vertical="center"/>
    </xf>
    <xf numFmtId="190" fontId="24" fillId="6" borderId="0" xfId="0" applyNumberFormat="1" applyFont="1" applyFill="1" applyAlignment="1">
      <alignment horizontal="right" vertical="center"/>
    </xf>
    <xf numFmtId="184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4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8" fontId="6" fillId="16" borderId="0" xfId="562" applyNumberFormat="1" applyFont="1" applyFill="1" applyAlignment="1">
      <alignment horizontal="center" vertical="center"/>
    </xf>
    <xf numFmtId="184" fontId="38" fillId="16" borderId="0" xfId="4" applyNumberFormat="1" applyFont="1" applyFill="1" applyBorder="1" applyAlignment="1">
      <alignment horizontal="center" vertical="center"/>
    </xf>
    <xf numFmtId="184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9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89" fontId="77" fillId="16" borderId="0" xfId="562" applyNumberFormat="1" applyFont="1" applyFill="1" applyAlignment="1">
      <alignment horizontal="right" vertical="center"/>
    </xf>
    <xf numFmtId="184" fontId="36" fillId="0" borderId="0" xfId="0" applyNumberFormat="1" applyFont="1" applyAlignment="1">
      <alignment horizontal="center" vertical="center"/>
    </xf>
    <xf numFmtId="191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2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6" fontId="83" fillId="18" borderId="49" xfId="563" applyNumberFormat="1" applyFont="1" applyFill="1" applyBorder="1" applyAlignment="1">
      <alignment horizontal="centerContinuous" vertical="center"/>
    </xf>
    <xf numFmtId="186" fontId="83" fillId="18" borderId="50" xfId="563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88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4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89" fontId="6" fillId="16" borderId="0" xfId="569" applyNumberFormat="1" applyFont="1" applyFill="1" applyAlignment="1">
      <alignment horizontal="right" vertical="center"/>
    </xf>
    <xf numFmtId="190" fontId="6" fillId="16" borderId="0" xfId="569" applyNumberFormat="1" applyFont="1" applyFill="1" applyAlignment="1">
      <alignment horizontal="right" vertical="center"/>
    </xf>
    <xf numFmtId="190" fontId="73" fillId="16" borderId="0" xfId="569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D1-4630-BD6A-9A0ECC71B4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2.1659981232572716</c:v>
                </c:pt>
                <c:pt idx="1">
                  <c:v>2.4738951708032944</c:v>
                </c:pt>
                <c:pt idx="2">
                  <c:v>2.5052108972037881</c:v>
                </c:pt>
                <c:pt idx="3">
                  <c:v>2.4322706225879216</c:v>
                </c:pt>
                <c:pt idx="4">
                  <c:v>2.3833447036000162</c:v>
                </c:pt>
                <c:pt idx="5">
                  <c:v>2.3066106766471299</c:v>
                </c:pt>
                <c:pt idx="6">
                  <c:v>2.2494808139592393</c:v>
                </c:pt>
                <c:pt idx="7">
                  <c:v>2.1717360650584303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1.1111111111111112E-2</c:v>
                </c:pt>
                <c:pt idx="1">
                  <c:v>3.3333333333333333E-2</c:v>
                </c:pt>
                <c:pt idx="2">
                  <c:v>8.8888888888888892E-2</c:v>
                </c:pt>
                <c:pt idx="3">
                  <c:v>0.25555555555555554</c:v>
                </c:pt>
                <c:pt idx="4">
                  <c:v>0.36666666666666664</c:v>
                </c:pt>
                <c:pt idx="5">
                  <c:v>0.24444444444444444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0.75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0.5</c:v>
                </c:pt>
                <c:pt idx="1">
                  <c:v>0.42857142857142855</c:v>
                </c:pt>
                <c:pt idx="2">
                  <c:v>0.25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19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627529</xdr:rowOff>
    </xdr:from>
    <xdr:to>
      <xdr:col>2</xdr:col>
      <xdr:colOff>246530</xdr:colOff>
      <xdr:row>16</xdr:row>
      <xdr:rowOff>11207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812676"/>
          <a:ext cx="381000" cy="229720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145673</xdr:colOff>
      <xdr:row>11</xdr:row>
      <xdr:rowOff>33620</xdr:rowOff>
    </xdr:from>
    <xdr:to>
      <xdr:col>2</xdr:col>
      <xdr:colOff>246530</xdr:colOff>
      <xdr:row>12</xdr:row>
      <xdr:rowOff>224121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46526" y="36755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244290</xdr:colOff>
      <xdr:row>11</xdr:row>
      <xdr:rowOff>121022</xdr:rowOff>
    </xdr:from>
    <xdr:to>
      <xdr:col>6</xdr:col>
      <xdr:colOff>401177</xdr:colOff>
      <xdr:row>14</xdr:row>
      <xdr:rowOff>20170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897408" y="3762934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FCB2B3-B43D-4E2C-92C5-BE37F0F8B59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423582</xdr:colOff>
      <xdr:row>12</xdr:row>
      <xdr:rowOff>177052</xdr:rowOff>
    </xdr:from>
    <xdr:to>
      <xdr:col>5</xdr:col>
      <xdr:colOff>773206</xdr:colOff>
      <xdr:row>13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4076700" y="4110317"/>
          <a:ext cx="349624" cy="3384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13</xdr:row>
      <xdr:rowOff>206186</xdr:rowOff>
    </xdr:from>
    <xdr:to>
      <xdr:col>6</xdr:col>
      <xdr:colOff>1057841</xdr:colOff>
      <xdr:row>15</xdr:row>
      <xdr:rowOff>105334</xdr:rowOff>
    </xdr:to>
    <xdr:sp macro="" textlink="$K$18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554072" y="44308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150158</xdr:colOff>
      <xdr:row>14</xdr:row>
      <xdr:rowOff>60511</xdr:rowOff>
    </xdr:from>
    <xdr:to>
      <xdr:col>6</xdr:col>
      <xdr:colOff>504265</xdr:colOff>
      <xdr:row>16</xdr:row>
      <xdr:rowOff>11207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>
          <a:off x="4677334" y="4576482"/>
          <a:ext cx="354107" cy="5334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1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4" bestFit="1" customWidth="1"/>
    <col min="27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64" t="s">
        <v>445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308" t="s">
        <v>38</v>
      </c>
      <c r="D4" s="308"/>
      <c r="E4" s="61" t="s">
        <v>113</v>
      </c>
      <c r="F4" s="61" t="s">
        <v>64</v>
      </c>
      <c r="G4" s="93" t="s">
        <v>116</v>
      </c>
      <c r="H4" s="38"/>
      <c r="I4" s="38"/>
      <c r="J4" s="96" t="s">
        <v>35</v>
      </c>
      <c r="K4" s="96" t="s">
        <v>36</v>
      </c>
    </row>
    <row r="5" spans="1:16" ht="48.75" customHeight="1">
      <c r="B5" s="63" t="s">
        <v>444</v>
      </c>
      <c r="C5" s="309" t="s">
        <v>194</v>
      </c>
      <c r="D5" s="309"/>
      <c r="E5" s="62">
        <v>4</v>
      </c>
      <c r="F5" s="63">
        <v>48</v>
      </c>
      <c r="G5" s="253" t="s">
        <v>188</v>
      </c>
      <c r="H5" s="38"/>
      <c r="I5" s="38"/>
      <c r="J5" s="95" t="s">
        <v>50</v>
      </c>
      <c r="K5" s="94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269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16" ht="23.25" customHeight="1" thickBot="1">
      <c r="G10" s="6"/>
      <c r="H10" s="190" t="s">
        <v>93</v>
      </c>
      <c r="I10" s="191" t="s">
        <v>94</v>
      </c>
      <c r="J10" s="192" t="str">
        <f>C5</f>
        <v>미래교통</v>
      </c>
      <c r="K10" s="193" t="s">
        <v>95</v>
      </c>
    </row>
    <row r="11" spans="1:16" ht="23.25" customHeight="1" thickTop="1">
      <c r="G11" s="6"/>
      <c r="H11" s="254">
        <v>1</v>
      </c>
      <c r="I11" s="255">
        <v>2.0099999999999998</v>
      </c>
      <c r="J11" s="256">
        <v>2.1659981232572716</v>
      </c>
      <c r="K11" s="257"/>
      <c r="M11" s="2"/>
    </row>
    <row r="12" spans="1:16" ht="23.25" customHeight="1">
      <c r="G12" s="6"/>
      <c r="H12" s="258">
        <v>2</v>
      </c>
      <c r="I12" s="255">
        <v>2.3662575846193561</v>
      </c>
      <c r="J12" s="256">
        <v>2.4738951708032944</v>
      </c>
      <c r="K12" s="259">
        <v>0.14215019128594664</v>
      </c>
      <c r="M12" s="270"/>
    </row>
    <row r="13" spans="1:16" ht="23.25" customHeight="1">
      <c r="G13" s="6"/>
      <c r="H13" s="258">
        <v>3</v>
      </c>
      <c r="I13" s="255">
        <v>2.37</v>
      </c>
      <c r="J13" s="256">
        <v>2.5052108972037881</v>
      </c>
      <c r="K13" s="260">
        <v>1.2658469433175501E-2</v>
      </c>
      <c r="M13" s="270"/>
    </row>
    <row r="14" spans="1:16" ht="23.25" customHeight="1">
      <c r="G14" s="6"/>
      <c r="H14" s="258">
        <v>4</v>
      </c>
      <c r="I14" s="255">
        <v>2.33</v>
      </c>
      <c r="J14" s="256">
        <v>2.4322706225879216</v>
      </c>
      <c r="K14" s="260">
        <v>-2.9115422856127338E-2</v>
      </c>
      <c r="M14" s="270"/>
    </row>
    <row r="15" spans="1:16" ht="23.25" customHeight="1">
      <c r="G15" s="6"/>
      <c r="H15" s="258">
        <v>5</v>
      </c>
      <c r="I15" s="255">
        <v>2.2850259626150282</v>
      </c>
      <c r="J15" s="256">
        <v>2.3833447036000162</v>
      </c>
      <c r="K15" s="260">
        <v>-2.0115327025513552E-2</v>
      </c>
      <c r="M15" s="270"/>
    </row>
    <row r="16" spans="1:16" ht="23.25" customHeight="1">
      <c r="G16" s="6"/>
      <c r="H16" s="258">
        <v>6</v>
      </c>
      <c r="I16" s="255">
        <v>2.0664933427553414</v>
      </c>
      <c r="J16" s="256">
        <v>2.3066106766471299</v>
      </c>
      <c r="K16" s="260">
        <v>-3.2195941626479874E-2</v>
      </c>
      <c r="M16" s="270"/>
    </row>
    <row r="17" spans="2:15" ht="23.25" customHeight="1">
      <c r="G17" s="6"/>
      <c r="H17" s="258">
        <v>7</v>
      </c>
      <c r="I17" s="255">
        <v>2.13</v>
      </c>
      <c r="J17" s="256">
        <v>2.2494808139592393</v>
      </c>
      <c r="K17" s="260">
        <v>-2.4767882706124511E-2</v>
      </c>
      <c r="M17" s="270"/>
    </row>
    <row r="18" spans="2:15" ht="23.25" customHeight="1">
      <c r="G18" s="6"/>
      <c r="H18" s="258">
        <v>8</v>
      </c>
      <c r="I18" s="255">
        <v>2.08</v>
      </c>
      <c r="J18" s="256">
        <v>2.1717360650584303</v>
      </c>
      <c r="K18" s="260">
        <v>-3.4561196707418418E-2</v>
      </c>
      <c r="M18" s="270"/>
    </row>
    <row r="19" spans="2:15" ht="23.25" customHeight="1">
      <c r="G19" s="6"/>
      <c r="H19" s="261" t="s">
        <v>442</v>
      </c>
      <c r="I19" s="262">
        <v>3.4825870646766344E-2</v>
      </c>
      <c r="J19" s="263">
        <v>2.6490982330722446E-3</v>
      </c>
      <c r="K19" s="264">
        <v>-3.2176772413694099E-2</v>
      </c>
      <c r="M19" s="270"/>
    </row>
    <row r="20" spans="2:15" ht="23.25" customHeight="1">
      <c r="H20" s="265" t="s">
        <v>446</v>
      </c>
      <c r="I20" s="266"/>
      <c r="J20" s="267" t="s">
        <v>443</v>
      </c>
      <c r="K20" s="268"/>
      <c r="M20" s="270"/>
    </row>
    <row r="21" spans="2:15" ht="9" customHeight="1">
      <c r="M21" s="270"/>
    </row>
    <row r="22" spans="2:15" ht="16.5" customHeight="1">
      <c r="B22" s="51" t="s">
        <v>128</v>
      </c>
      <c r="C22" s="51"/>
      <c r="D22" s="50"/>
      <c r="E22" s="50"/>
      <c r="F22" s="50"/>
      <c r="G22" s="50"/>
      <c r="H22" s="50"/>
      <c r="I22" s="50"/>
      <c r="J22" s="50"/>
      <c r="K22" s="50"/>
      <c r="M22" s="270"/>
    </row>
    <row r="23" spans="2:15" ht="27.75" customHeight="1">
      <c r="B23" s="55" t="s">
        <v>62</v>
      </c>
      <c r="C23" s="55" t="s">
        <v>102</v>
      </c>
      <c r="D23" s="55" t="s">
        <v>104</v>
      </c>
      <c r="E23" s="55" t="s">
        <v>105</v>
      </c>
      <c r="F23" s="55" t="s">
        <v>106</v>
      </c>
      <c r="G23" s="55" t="s">
        <v>107</v>
      </c>
      <c r="H23" s="55" t="s">
        <v>6</v>
      </c>
      <c r="I23" s="55" t="s">
        <v>7</v>
      </c>
      <c r="J23" s="55" t="s">
        <v>108</v>
      </c>
      <c r="K23" s="55" t="s">
        <v>72</v>
      </c>
      <c r="M23" s="270"/>
    </row>
    <row r="24" spans="2:15" ht="23.25" customHeight="1">
      <c r="B24" s="75" t="s">
        <v>447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67</v>
      </c>
      <c r="M24" s="270"/>
      <c r="N24" s="271" t="s">
        <v>119</v>
      </c>
    </row>
    <row r="25" spans="2:15" ht="22.5" customHeight="1">
      <c r="B25" s="222" t="s">
        <v>119</v>
      </c>
      <c r="C25" s="68">
        <v>8</v>
      </c>
      <c r="D25" s="69">
        <v>3.1654186542287126E-2</v>
      </c>
      <c r="E25" s="69">
        <v>0.32433326241764399</v>
      </c>
      <c r="F25" s="69">
        <v>0.15149752836345928</v>
      </c>
      <c r="G25" s="70">
        <v>22.395974358974364</v>
      </c>
      <c r="H25" s="71">
        <v>8.9591623044473628E-2</v>
      </c>
      <c r="I25" s="71">
        <v>24.022754686290948</v>
      </c>
      <c r="J25" s="72">
        <v>2.1717360650584303</v>
      </c>
      <c r="K25" s="73" t="s">
        <v>67</v>
      </c>
      <c r="M25" s="270"/>
      <c r="N25" s="39" t="s">
        <v>67</v>
      </c>
      <c r="O25" s="39">
        <v>90</v>
      </c>
    </row>
    <row r="26" spans="2:15" ht="22.5" customHeight="1">
      <c r="B26" s="52" t="s">
        <v>109</v>
      </c>
      <c r="C26" s="52"/>
      <c r="D26" s="66">
        <f>D25/D24-1</f>
        <v>0.31756509809031597</v>
      </c>
      <c r="E26" s="66">
        <f t="shared" ref="E26:J26" si="0">E25/E24-1</f>
        <v>-8.2074683337647891E-2</v>
      </c>
      <c r="F26" s="66">
        <f t="shared" si="0"/>
        <v>-7.522024837133634E-2</v>
      </c>
      <c r="G26" s="66">
        <f t="shared" si="0"/>
        <v>0.52649699810992345</v>
      </c>
      <c r="H26" s="66">
        <f t="shared" si="0"/>
        <v>-0.49809549005088061</v>
      </c>
      <c r="I26" s="66">
        <f t="shared" si="0"/>
        <v>0.59180110044496104</v>
      </c>
      <c r="J26" s="66">
        <f t="shared" si="0"/>
        <v>4.3387536169737562E-2</v>
      </c>
      <c r="K26" s="67" t="str">
        <f>J20</f>
        <v>13위/(32개사)</v>
      </c>
      <c r="M26" s="2" t="s">
        <v>185</v>
      </c>
      <c r="N26" s="272">
        <v>1.1111111111111112E-2</v>
      </c>
      <c r="O26" s="39">
        <v>1</v>
      </c>
    </row>
    <row r="27" spans="2:15" ht="22.5" customHeight="1">
      <c r="M27" s="2" t="s">
        <v>186</v>
      </c>
      <c r="N27" s="272">
        <v>3.3333333333333333E-2</v>
      </c>
      <c r="O27" s="39">
        <v>3</v>
      </c>
    </row>
    <row r="28" spans="2:15" ht="17.2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" t="s">
        <v>118</v>
      </c>
      <c r="N28" s="272">
        <v>8.8888888888888892E-2</v>
      </c>
      <c r="O28" s="39">
        <v>8</v>
      </c>
    </row>
    <row r="29" spans="2:15" ht="22.5" customHeight="1">
      <c r="B29" s="59"/>
      <c r="C29" s="59"/>
      <c r="M29" s="2" t="s">
        <v>187</v>
      </c>
      <c r="N29" s="272">
        <v>0.25555555555555554</v>
      </c>
      <c r="O29" s="39">
        <v>23</v>
      </c>
    </row>
    <row r="30" spans="2:15" ht="22.5" customHeight="1" thickBot="1">
      <c r="H30" s="194" t="s">
        <v>93</v>
      </c>
      <c r="I30" s="195" t="s">
        <v>94</v>
      </c>
      <c r="J30" s="196" t="str">
        <f>J10</f>
        <v>미래교통</v>
      </c>
      <c r="K30" s="197" t="s">
        <v>117</v>
      </c>
      <c r="M30" s="2" t="s">
        <v>188</v>
      </c>
      <c r="N30" s="272">
        <v>0.36666666666666664</v>
      </c>
      <c r="O30" s="39">
        <v>33</v>
      </c>
    </row>
    <row r="31" spans="2:15" ht="22.5" customHeight="1" thickTop="1">
      <c r="H31" s="202" t="s">
        <v>111</v>
      </c>
      <c r="I31" s="203" t="s">
        <v>67</v>
      </c>
      <c r="J31" s="204" t="s">
        <v>67</v>
      </c>
      <c r="K31" s="205"/>
      <c r="M31" s="2" t="s">
        <v>76</v>
      </c>
      <c r="N31" s="272">
        <v>0.24444444444444444</v>
      </c>
      <c r="O31" s="39">
        <v>22</v>
      </c>
    </row>
    <row r="32" spans="2:15" ht="21" customHeight="1">
      <c r="H32" s="198" t="s">
        <v>96</v>
      </c>
      <c r="I32" s="199">
        <v>2.4096385542168676E-2</v>
      </c>
      <c r="J32" s="200" t="s">
        <v>575</v>
      </c>
      <c r="K32" s="201">
        <v>-1.2985274431057564E-2</v>
      </c>
      <c r="M32" s="2"/>
    </row>
    <row r="33" spans="2:14" ht="21" customHeight="1">
      <c r="H33" s="182" t="s">
        <v>97</v>
      </c>
      <c r="I33" s="174">
        <v>4.0258595357037907E-2</v>
      </c>
      <c r="J33" s="183" t="s">
        <v>576</v>
      </c>
      <c r="K33" s="184">
        <v>-6.9252620237045745E-3</v>
      </c>
      <c r="L33" s="4"/>
      <c r="M33" s="2"/>
    </row>
    <row r="34" spans="2:14" ht="21" customHeight="1">
      <c r="H34" s="181" t="s">
        <v>98</v>
      </c>
      <c r="I34" s="174">
        <v>9.22715251248898E-2</v>
      </c>
      <c r="J34" s="183" t="s">
        <v>577</v>
      </c>
      <c r="K34" s="184">
        <v>-3.3826362360009077E-3</v>
      </c>
      <c r="L34" s="4"/>
      <c r="M34" s="2"/>
    </row>
    <row r="35" spans="2:14" ht="21" customHeight="1">
      <c r="H35" s="181" t="s">
        <v>101</v>
      </c>
      <c r="I35" s="174">
        <v>0.18806935057302379</v>
      </c>
      <c r="J35" s="183" t="s">
        <v>578</v>
      </c>
      <c r="K35" s="184">
        <v>6.7486204982531744E-2</v>
      </c>
      <c r="L35" s="4"/>
      <c r="M35" s="2"/>
    </row>
    <row r="36" spans="2:14" ht="21" customHeight="1">
      <c r="H36" s="185" t="s">
        <v>99</v>
      </c>
      <c r="I36" s="174">
        <v>0.24507787246547164</v>
      </c>
      <c r="J36" s="183" t="s">
        <v>579</v>
      </c>
      <c r="K36" s="184">
        <v>0.12158879420119501</v>
      </c>
      <c r="L36" s="4"/>
      <c r="M36" s="2"/>
    </row>
    <row r="37" spans="2:14" ht="21" customHeight="1">
      <c r="H37" s="186" t="s">
        <v>100</v>
      </c>
      <c r="I37" s="187">
        <v>0.41022627093740816</v>
      </c>
      <c r="J37" s="188" t="s">
        <v>580</v>
      </c>
      <c r="K37" s="189">
        <v>-0.16578182649296372</v>
      </c>
      <c r="L37" s="4"/>
      <c r="M37" s="2"/>
    </row>
    <row r="38" spans="2:14" ht="22.5" customHeight="1">
      <c r="L38" s="4"/>
      <c r="M38" s="2"/>
    </row>
    <row r="39" spans="2:14" ht="18" customHeight="1">
      <c r="B39" s="51" t="s">
        <v>130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</row>
    <row r="40" spans="2:14" ht="30.75" customHeight="1">
      <c r="B40" s="55" t="s">
        <v>62</v>
      </c>
      <c r="C40" s="55" t="s">
        <v>103</v>
      </c>
      <c r="D40" s="55" t="s">
        <v>104</v>
      </c>
      <c r="E40" s="55" t="s">
        <v>105</v>
      </c>
      <c r="F40" s="55" t="s">
        <v>106</v>
      </c>
      <c r="G40" s="55" t="s">
        <v>107</v>
      </c>
      <c r="H40" s="55" t="s">
        <v>6</v>
      </c>
      <c r="I40" s="55" t="s">
        <v>7</v>
      </c>
      <c r="J40" s="55" t="s">
        <v>108</v>
      </c>
      <c r="K40" s="55" t="s">
        <v>72</v>
      </c>
      <c r="L40" s="4"/>
      <c r="M40" s="2"/>
      <c r="N40" s="39" t="s">
        <v>123</v>
      </c>
    </row>
    <row r="41" spans="2:14" ht="22.5" customHeight="1">
      <c r="B41" s="224" t="s">
        <v>119</v>
      </c>
      <c r="C41" s="76">
        <v>1</v>
      </c>
      <c r="D41" s="77">
        <v>5.9373915244577073E-2</v>
      </c>
      <c r="E41" s="77">
        <v>0.41107287946070992</v>
      </c>
      <c r="F41" s="77">
        <v>0.16119323120964546</v>
      </c>
      <c r="G41" s="78">
        <v>24.053725000000004</v>
      </c>
      <c r="H41" s="79">
        <v>2.6442519748962741</v>
      </c>
      <c r="I41" s="79">
        <v>52.544932393999034</v>
      </c>
      <c r="J41" s="80">
        <v>2.1659981232572716</v>
      </c>
      <c r="K41" s="82" t="s">
        <v>76</v>
      </c>
      <c r="L41" s="4"/>
      <c r="M41" s="2"/>
      <c r="N41" s="39">
        <v>1</v>
      </c>
    </row>
    <row r="42" spans="2:14" ht="22.5" customHeight="1">
      <c r="B42" s="222" t="s">
        <v>119</v>
      </c>
      <c r="C42" s="68">
        <v>2</v>
      </c>
      <c r="D42" s="69">
        <v>5.6641787308846163E-2</v>
      </c>
      <c r="E42" s="69">
        <v>0.3367999559769761</v>
      </c>
      <c r="F42" s="69">
        <v>0.15238819154414668</v>
      </c>
      <c r="G42" s="70">
        <v>17.645113636363639</v>
      </c>
      <c r="H42" s="71">
        <v>1.0746039662033198</v>
      </c>
      <c r="I42" s="71">
        <v>18.61434949648503</v>
      </c>
      <c r="J42" s="72">
        <v>2.4738951708032944</v>
      </c>
      <c r="K42" s="73" t="s">
        <v>186</v>
      </c>
      <c r="M42" s="2"/>
      <c r="N42" s="39">
        <v>5</v>
      </c>
    </row>
    <row r="43" spans="2:14" ht="22.5" customHeight="1">
      <c r="B43" s="222" t="s">
        <v>119</v>
      </c>
      <c r="C43" s="68">
        <v>3</v>
      </c>
      <c r="D43" s="69">
        <v>2.0753837977128348E-2</v>
      </c>
      <c r="E43" s="69">
        <v>0.3296664495585932</v>
      </c>
      <c r="F43" s="69">
        <v>0.17037138009809369</v>
      </c>
      <c r="G43" s="70">
        <v>17.52631818181818</v>
      </c>
      <c r="H43" s="71">
        <v>0.29942803193937434</v>
      </c>
      <c r="I43" s="71">
        <v>19.751010749725719</v>
      </c>
      <c r="J43" s="72">
        <v>2.5052108972037881</v>
      </c>
      <c r="K43" s="73" t="s">
        <v>68</v>
      </c>
      <c r="M43" s="2"/>
      <c r="N43" s="39">
        <v>4</v>
      </c>
    </row>
    <row r="44" spans="2:14" ht="22.5" customHeight="1">
      <c r="B44" s="222" t="s">
        <v>119</v>
      </c>
      <c r="C44" s="68">
        <v>4</v>
      </c>
      <c r="D44" s="69">
        <v>1.8464188394091072E-2</v>
      </c>
      <c r="E44" s="69">
        <v>0.32412015109151915</v>
      </c>
      <c r="F44" s="69">
        <v>0.17584398786108946</v>
      </c>
      <c r="G44" s="70">
        <v>18.776299999999999</v>
      </c>
      <c r="H44" s="71">
        <v>0.16698138461043632</v>
      </c>
      <c r="I44" s="71">
        <v>20.177911243907548</v>
      </c>
      <c r="J44" s="72">
        <v>2.4322706225879216</v>
      </c>
      <c r="K44" s="73" t="s">
        <v>187</v>
      </c>
      <c r="M44" s="2"/>
      <c r="N44" s="39">
        <v>3</v>
      </c>
    </row>
    <row r="45" spans="2:14" ht="22.5" customHeight="1">
      <c r="B45" s="222" t="s">
        <v>119</v>
      </c>
      <c r="C45" s="68">
        <v>5</v>
      </c>
      <c r="D45" s="69">
        <v>2.1225785242393672E-2</v>
      </c>
      <c r="E45" s="69">
        <v>0.32285417811496736</v>
      </c>
      <c r="F45" s="69">
        <v>0.17121390504149236</v>
      </c>
      <c r="G45" s="70">
        <v>19.617874999999998</v>
      </c>
      <c r="H45" s="71">
        <v>0.190361876908795</v>
      </c>
      <c r="I45" s="71">
        <v>22.23584535249676</v>
      </c>
      <c r="J45" s="72">
        <v>2.3833447036000162</v>
      </c>
      <c r="K45" s="73" t="s">
        <v>187</v>
      </c>
      <c r="M45" s="2"/>
      <c r="N45" s="39">
        <v>3</v>
      </c>
    </row>
    <row r="46" spans="2:14" ht="22.5" customHeight="1">
      <c r="B46" s="222" t="s">
        <v>119</v>
      </c>
      <c r="C46" s="68">
        <v>6</v>
      </c>
      <c r="D46" s="69">
        <v>2.3743427410071131E-2</v>
      </c>
      <c r="E46" s="69">
        <v>0.32212099654116993</v>
      </c>
      <c r="F46" s="69">
        <v>0.16277915395079245</v>
      </c>
      <c r="G46" s="70">
        <v>20.744025641025647</v>
      </c>
      <c r="H46" s="71">
        <v>0.15063708882158799</v>
      </c>
      <c r="I46" s="71">
        <v>23.662711598259385</v>
      </c>
      <c r="J46" s="72">
        <v>2.3066106766471299</v>
      </c>
      <c r="K46" s="73" t="s">
        <v>69</v>
      </c>
      <c r="M46" s="2"/>
      <c r="N46" s="39">
        <v>3</v>
      </c>
    </row>
    <row r="47" spans="2:14" ht="22.5" customHeight="1">
      <c r="B47" s="222" t="s">
        <v>119</v>
      </c>
      <c r="C47" s="68">
        <v>7</v>
      </c>
      <c r="D47" s="69">
        <v>2.7747201486470058E-2</v>
      </c>
      <c r="E47" s="69">
        <v>0.32155639157209953</v>
      </c>
      <c r="F47" s="69">
        <v>0.15967557685265357</v>
      </c>
      <c r="G47" s="70">
        <v>21.055150000000005</v>
      </c>
      <c r="H47" s="71">
        <v>0.1234892774211151</v>
      </c>
      <c r="I47" s="71">
        <v>22.753884651628393</v>
      </c>
      <c r="J47" s="72">
        <v>2.2494808139592393</v>
      </c>
      <c r="K47" s="73" t="s">
        <v>69</v>
      </c>
      <c r="M47" s="2"/>
      <c r="N47" s="39">
        <v>3</v>
      </c>
    </row>
    <row r="48" spans="2:14" ht="22.5" customHeight="1">
      <c r="B48" s="222" t="s">
        <v>119</v>
      </c>
      <c r="C48" s="68">
        <v>8</v>
      </c>
      <c r="D48" s="69">
        <v>3.1654186542287126E-2</v>
      </c>
      <c r="E48" s="69">
        <v>0.32433326241764399</v>
      </c>
      <c r="F48" s="69">
        <v>0.15149752836345928</v>
      </c>
      <c r="G48" s="70">
        <v>22.395974358974364</v>
      </c>
      <c r="H48" s="71">
        <v>8.9591623044473628E-2</v>
      </c>
      <c r="I48" s="71">
        <v>24.022754686290948</v>
      </c>
      <c r="J48" s="72">
        <v>2.1717360650584303</v>
      </c>
      <c r="K48" s="73" t="s">
        <v>188</v>
      </c>
      <c r="M48" s="2"/>
      <c r="N48" s="39">
        <v>2</v>
      </c>
    </row>
    <row r="49" spans="2:16" ht="25.5" customHeight="1">
      <c r="B49" s="52" t="s">
        <v>109</v>
      </c>
      <c r="C49" s="52"/>
      <c r="D49" s="66" cm="1">
        <f t="array" aca="1" ref="D49" ca="1">(INDIRECT(ADDRESS(ROW()-1,COLUMN()))/INDIRECT(ADDRESS(ROW()-2,COLUMN())))-1</f>
        <v>0.1408064542192542</v>
      </c>
      <c r="E49" s="66" cm="1">
        <f t="array" aca="1" ref="E49" ca="1">(INDIRECT(ADDRESS(ROW()-1,COLUMN()))/INDIRECT(ADDRESS(ROW()-2,COLUMN())))-1</f>
        <v>8.6357196383759494E-3</v>
      </c>
      <c r="F49" s="66" cm="1">
        <f t="array" aca="1" ref="F49" ca="1">(INDIRECT(ADDRESS(ROW()-1,COLUMN()))/INDIRECT(ADDRESS(ROW()-2,COLUMN())))-1</f>
        <v>-5.1216652229419402E-2</v>
      </c>
      <c r="G49" s="66" cm="1">
        <f t="array" aca="1" ref="G49" ca="1">(INDIRECT(ADDRESS(ROW()-1,COLUMN()))/INDIRECT(ADDRESS(ROW()-2,COLUMN())))-1</f>
        <v>6.3681539147161459E-2</v>
      </c>
      <c r="H49" s="66" cm="1">
        <f t="array" aca="1" ref="H49" ca="1">(INDIRECT(ADDRESS(ROW()-1,COLUMN()))/INDIRECT(ADDRESS(ROW()-2,COLUMN())))-1</f>
        <v>-0.27449876689330599</v>
      </c>
      <c r="I49" s="66" cm="1">
        <f t="array" aca="1" ref="I49" ca="1">(INDIRECT(ADDRESS(ROW()-1,COLUMN()))/INDIRECT(ADDRESS(ROW()-2,COLUMN())))-1</f>
        <v>5.5764984928485584E-2</v>
      </c>
      <c r="J49" s="66" cm="1">
        <f t="array" aca="1" ref="J49" ca="1">(INDIRECT(ADDRESS(ROW()-1,COLUMN()))/INDIRECT(ADDRESS(ROW()-2,COLUMN())))-1</f>
        <v>-3.4561196707418418E-2</v>
      </c>
      <c r="K49" s="74" t="str" cm="1">
        <f t="array" aca="1" ref="K49" ca="1">_xlfn.IFS(N49=0,"등급유지",N49&gt;0,N49&amp;"등급 상승",N49&lt;0,N49&amp;"등급 하락")</f>
        <v>-1등급 하락</v>
      </c>
      <c r="M49" s="273"/>
      <c r="N49" s="39" cm="1">
        <f t="array" aca="1" ref="N49" ca="1">(INDIRECT(ADDRESS(ROW()-1,COLUMN()))-INDIRECT(ADDRESS(ROW()-2,COLUMN())))</f>
        <v>-1</v>
      </c>
      <c r="O49" s="39" t="s">
        <v>124</v>
      </c>
    </row>
    <row r="50" spans="2:16" ht="25.5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73"/>
      <c r="N50" s="2"/>
      <c r="O50" s="2"/>
    </row>
    <row r="51" spans="2:16" ht="18" customHeight="1">
      <c r="B51" s="51" t="s">
        <v>131</v>
      </c>
      <c r="C51" s="51"/>
      <c r="D51" s="50"/>
      <c r="E51" s="50"/>
      <c r="F51" s="50"/>
      <c r="G51" s="50"/>
      <c r="H51" s="50"/>
      <c r="I51" s="50"/>
      <c r="J51" s="50"/>
      <c r="K51" s="50"/>
      <c r="M51" s="273"/>
    </row>
    <row r="52" spans="2:16" ht="21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73"/>
    </row>
    <row r="53" spans="2:16" ht="25.5" customHeight="1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273"/>
      <c r="N53" s="274"/>
      <c r="P53" s="275"/>
    </row>
    <row r="54" spans="2:16" ht="25.5" customHeight="1">
      <c r="B54" s="47"/>
      <c r="C54" s="47"/>
      <c r="D54" s="48"/>
      <c r="M54" s="273"/>
      <c r="N54" s="274"/>
      <c r="P54" s="275"/>
    </row>
    <row r="55" spans="2:16" ht="25.5" customHeight="1">
      <c r="B55" s="47"/>
      <c r="C55" s="47"/>
      <c r="D55" s="48"/>
      <c r="M55" s="273"/>
      <c r="N55" s="274"/>
      <c r="P55" s="275"/>
    </row>
    <row r="56" spans="2:16" ht="25.5" customHeight="1">
      <c r="B56" s="47"/>
      <c r="C56" s="47"/>
      <c r="D56" s="48"/>
      <c r="M56" s="273"/>
      <c r="N56" s="274"/>
      <c r="P56" s="275"/>
    </row>
    <row r="57" spans="2:16" ht="25.5" customHeight="1">
      <c r="B57" s="47"/>
      <c r="C57" s="47"/>
      <c r="D57" s="48"/>
      <c r="M57" s="273"/>
      <c r="N57" s="274"/>
      <c r="P57" s="275"/>
    </row>
    <row r="58" spans="2:16" ht="25.5" customHeight="1">
      <c r="B58" s="47"/>
      <c r="C58" s="47"/>
      <c r="D58" s="48"/>
      <c r="M58" s="273"/>
      <c r="N58" s="274"/>
      <c r="P58" s="275"/>
    </row>
    <row r="59" spans="2:16" ht="25.5" customHeight="1">
      <c r="B59" s="47"/>
      <c r="C59" s="47"/>
      <c r="D59" s="48"/>
      <c r="M59" s="273"/>
      <c r="N59" s="274"/>
      <c r="P59" s="275"/>
    </row>
    <row r="60" spans="2:16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73"/>
      <c r="N60" s="274"/>
      <c r="P60" s="275"/>
    </row>
    <row r="61" spans="2:16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73"/>
      <c r="N61" s="274"/>
      <c r="P61" s="275"/>
    </row>
    <row r="62" spans="2:16" ht="25.5" customHeight="1" thickBot="1">
      <c r="B62" s="206" t="s">
        <v>93</v>
      </c>
      <c r="C62" s="207" t="s">
        <v>122</v>
      </c>
      <c r="D62" s="207" t="s">
        <v>121</v>
      </c>
      <c r="E62" s="207" t="s">
        <v>91</v>
      </c>
      <c r="F62" s="207" t="s">
        <v>120</v>
      </c>
      <c r="G62" s="207"/>
      <c r="H62" s="207"/>
      <c r="I62" s="207"/>
      <c r="J62" s="207"/>
      <c r="K62" s="208"/>
      <c r="M62" s="276">
        <v>1</v>
      </c>
      <c r="N62" s="277">
        <v>2</v>
      </c>
      <c r="O62" s="277">
        <v>3</v>
      </c>
      <c r="P62" s="276">
        <v>4</v>
      </c>
    </row>
    <row r="63" spans="2:16" ht="25.5" customHeight="1" thickTop="1">
      <c r="B63" s="211" t="s">
        <v>111</v>
      </c>
      <c r="C63" s="212" t="s">
        <v>66</v>
      </c>
      <c r="D63" s="213" t="s">
        <v>69</v>
      </c>
      <c r="E63" s="213" t="s">
        <v>67</v>
      </c>
      <c r="F63" s="213" t="s">
        <v>67</v>
      </c>
      <c r="G63" s="213"/>
      <c r="H63" s="213"/>
      <c r="I63" s="213"/>
      <c r="J63" s="213"/>
      <c r="K63" s="213"/>
      <c r="M63" s="276" t="s">
        <v>122</v>
      </c>
      <c r="N63" s="276" t="s">
        <v>121</v>
      </c>
      <c r="O63" s="276" t="s">
        <v>91</v>
      </c>
      <c r="P63" s="276" t="s">
        <v>120</v>
      </c>
    </row>
    <row r="64" spans="2:16" ht="25.5" customHeight="1">
      <c r="B64" s="209" t="s">
        <v>96</v>
      </c>
      <c r="C64" s="199" t="s">
        <v>438</v>
      </c>
      <c r="D64" s="199" t="s">
        <v>438</v>
      </c>
      <c r="E64" s="199" t="s">
        <v>438</v>
      </c>
      <c r="F64" s="199" t="s">
        <v>438</v>
      </c>
      <c r="G64" s="199"/>
      <c r="H64" s="199"/>
      <c r="I64" s="199"/>
      <c r="J64" s="199"/>
      <c r="K64" s="210"/>
      <c r="M64" s="273"/>
      <c r="N64" s="274"/>
      <c r="P64" s="275"/>
    </row>
    <row r="65" spans="2:16" ht="25.5" customHeight="1">
      <c r="B65" s="173" t="s">
        <v>97</v>
      </c>
      <c r="C65" s="175" t="s">
        <v>439</v>
      </c>
      <c r="D65" s="175" t="s">
        <v>438</v>
      </c>
      <c r="E65" s="175" t="s">
        <v>438</v>
      </c>
      <c r="F65" s="175" t="s">
        <v>438</v>
      </c>
      <c r="G65" s="175"/>
      <c r="H65" s="175"/>
      <c r="I65" s="175"/>
      <c r="J65" s="175"/>
      <c r="K65" s="176"/>
      <c r="M65" s="278">
        <v>0</v>
      </c>
      <c r="N65" s="278">
        <v>0</v>
      </c>
      <c r="O65" s="278">
        <v>0</v>
      </c>
      <c r="P65" s="278">
        <v>0</v>
      </c>
    </row>
    <row r="66" spans="2:16" ht="25.5" customHeight="1">
      <c r="B66" s="172" t="s">
        <v>98</v>
      </c>
      <c r="C66" s="175" t="s">
        <v>438</v>
      </c>
      <c r="D66" s="175" t="s">
        <v>448</v>
      </c>
      <c r="E66" s="175" t="s">
        <v>438</v>
      </c>
      <c r="F66" s="175" t="s">
        <v>438</v>
      </c>
      <c r="G66" s="175"/>
      <c r="H66" s="175"/>
      <c r="I66" s="175"/>
      <c r="J66" s="175"/>
      <c r="K66" s="176"/>
      <c r="M66" s="278">
        <v>0.5</v>
      </c>
      <c r="N66" s="278">
        <v>0</v>
      </c>
      <c r="O66" s="278">
        <v>0</v>
      </c>
      <c r="P66" s="278">
        <v>0</v>
      </c>
    </row>
    <row r="67" spans="2:16" ht="25.5" customHeight="1">
      <c r="B67" s="172" t="s">
        <v>101</v>
      </c>
      <c r="C67" s="175" t="s">
        <v>439</v>
      </c>
      <c r="D67" s="175" t="s">
        <v>449</v>
      </c>
      <c r="E67" s="175" t="s">
        <v>441</v>
      </c>
      <c r="F67" s="175" t="s">
        <v>450</v>
      </c>
      <c r="G67" s="175"/>
      <c r="H67" s="175"/>
      <c r="I67" s="175"/>
      <c r="J67" s="175"/>
      <c r="K67" s="176"/>
      <c r="M67" s="278">
        <v>0</v>
      </c>
      <c r="N67" s="278">
        <v>0.2857142857142857</v>
      </c>
      <c r="O67" s="278">
        <v>0</v>
      </c>
      <c r="P67" s="278">
        <v>0</v>
      </c>
    </row>
    <row r="68" spans="2:16" ht="25.5" customHeight="1">
      <c r="B68" s="177" t="s">
        <v>99</v>
      </c>
      <c r="C68" s="175" t="s">
        <v>438</v>
      </c>
      <c r="D68" s="175" t="s">
        <v>448</v>
      </c>
      <c r="E68" s="175" t="s">
        <v>440</v>
      </c>
      <c r="F68" s="175" t="s">
        <v>451</v>
      </c>
      <c r="G68" s="175"/>
      <c r="H68" s="175"/>
      <c r="I68" s="175"/>
      <c r="J68" s="175"/>
      <c r="K68" s="176"/>
      <c r="M68" s="278">
        <v>0.5</v>
      </c>
      <c r="N68" s="278">
        <v>0.42857142857142855</v>
      </c>
      <c r="O68" s="278">
        <v>0.25</v>
      </c>
      <c r="P68" s="278">
        <v>0.125</v>
      </c>
    </row>
    <row r="69" spans="2:16" ht="25.5" customHeight="1">
      <c r="B69" s="178" t="s">
        <v>100</v>
      </c>
      <c r="C69" s="179" t="s">
        <v>438</v>
      </c>
      <c r="D69" s="179" t="s">
        <v>438</v>
      </c>
      <c r="E69" s="179" t="s">
        <v>438</v>
      </c>
      <c r="F69" s="179" t="s">
        <v>452</v>
      </c>
      <c r="G69" s="179"/>
      <c r="H69" s="179"/>
      <c r="I69" s="179"/>
      <c r="J69" s="179"/>
      <c r="K69" s="180"/>
      <c r="M69" s="278">
        <v>0</v>
      </c>
      <c r="N69" s="278">
        <v>0.2857142857142857</v>
      </c>
      <c r="O69" s="278">
        <v>0.75</v>
      </c>
      <c r="P69" s="278">
        <v>0.5</v>
      </c>
    </row>
    <row r="70" spans="2:16" ht="15.7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78">
        <v>0</v>
      </c>
      <c r="N70" s="278">
        <v>0</v>
      </c>
      <c r="O70" s="278">
        <v>0</v>
      </c>
      <c r="P70" s="278">
        <v>0.375</v>
      </c>
    </row>
    <row r="71" spans="2:16" ht="17.25" customHeight="1">
      <c r="B71" s="51" t="s">
        <v>132</v>
      </c>
      <c r="C71" s="51"/>
      <c r="D71" s="50"/>
      <c r="E71" s="50"/>
      <c r="F71" s="50"/>
      <c r="G71" s="50"/>
      <c r="H71" s="50"/>
      <c r="I71" s="50"/>
      <c r="J71" s="50"/>
      <c r="K71" s="50"/>
      <c r="M71" s="273"/>
      <c r="N71" s="274"/>
      <c r="P71" s="275"/>
    </row>
    <row r="72" spans="2:16" ht="30.75" customHeight="1">
      <c r="B72" s="55" t="s">
        <v>75</v>
      </c>
      <c r="C72" s="55" t="s">
        <v>103</v>
      </c>
      <c r="D72" s="55" t="s">
        <v>104</v>
      </c>
      <c r="E72" s="55" t="s">
        <v>105</v>
      </c>
      <c r="F72" s="55" t="s">
        <v>106</v>
      </c>
      <c r="G72" s="55" t="s">
        <v>107</v>
      </c>
      <c r="H72" s="55" t="s">
        <v>6</v>
      </c>
      <c r="I72" s="55" t="s">
        <v>7</v>
      </c>
      <c r="J72" s="55" t="s">
        <v>108</v>
      </c>
      <c r="K72" s="55" t="s">
        <v>110</v>
      </c>
      <c r="M72" s="273"/>
      <c r="N72" s="274"/>
      <c r="P72" s="275"/>
    </row>
    <row r="73" spans="2:16" ht="27" customHeight="1">
      <c r="B73" s="86" t="s">
        <v>122</v>
      </c>
      <c r="C73" s="65">
        <v>1</v>
      </c>
      <c r="D73" s="87">
        <v>8.3346098257112602E-2</v>
      </c>
      <c r="E73" s="87">
        <v>0.37309714432957375</v>
      </c>
      <c r="F73" s="87">
        <v>9.3139369761223417E-2</v>
      </c>
      <c r="G73" s="88">
        <v>28.378999999999998</v>
      </c>
      <c r="H73" s="89">
        <v>0.65097408972898096</v>
      </c>
      <c r="I73" s="89">
        <v>20.688099642815526</v>
      </c>
      <c r="J73" s="90">
        <v>2.2491530913232625</v>
      </c>
      <c r="K73" s="73"/>
      <c r="M73" s="273"/>
      <c r="N73" s="274"/>
      <c r="P73" s="275"/>
    </row>
    <row r="74" spans="2:16" ht="20.25" customHeight="1">
      <c r="B74" s="86" t="s">
        <v>122</v>
      </c>
      <c r="C74" s="65">
        <v>2</v>
      </c>
      <c r="D74" s="87">
        <v>8.809661292857883E-2</v>
      </c>
      <c r="E74" s="87">
        <v>0.29842234194663486</v>
      </c>
      <c r="F74" s="87">
        <v>0.12972345756477596</v>
      </c>
      <c r="G74" s="88">
        <v>22.111499999999999</v>
      </c>
      <c r="H74" s="89">
        <v>2.2203415928930419E-2</v>
      </c>
      <c r="I74" s="89">
        <v>6.0615325485980041</v>
      </c>
      <c r="J74" s="90">
        <v>2.5279567288195479</v>
      </c>
      <c r="K74" s="73"/>
      <c r="M74" s="273"/>
      <c r="N74" s="274"/>
      <c r="P74" s="275"/>
    </row>
    <row r="75" spans="2:16" ht="20.25" customHeight="1">
      <c r="B75" s="86" t="s">
        <v>122</v>
      </c>
      <c r="C75" s="65">
        <v>3</v>
      </c>
      <c r="D75" s="87">
        <v>2.2139110450778678E-2</v>
      </c>
      <c r="E75" s="87">
        <v>0.23966387915087353</v>
      </c>
      <c r="F75" s="87">
        <v>0.1319389126893907</v>
      </c>
      <c r="G75" s="88">
        <v>20.457500000000003</v>
      </c>
      <c r="H75" s="89">
        <v>2.0298294259906261E-2</v>
      </c>
      <c r="I75" s="89">
        <v>3.4710083184439711</v>
      </c>
      <c r="J75" s="90">
        <v>2.6782850500018571</v>
      </c>
      <c r="K75" s="73"/>
      <c r="M75" s="273"/>
      <c r="N75" s="274"/>
      <c r="P75" s="275"/>
    </row>
    <row r="76" spans="2:16" ht="20.25" customHeight="1">
      <c r="B76" s="86" t="s">
        <v>122</v>
      </c>
      <c r="C76" s="65">
        <v>4</v>
      </c>
      <c r="D76" s="87">
        <v>1.3998623809256776E-2</v>
      </c>
      <c r="E76" s="87">
        <v>0.24472650344844574</v>
      </c>
      <c r="F76" s="87">
        <v>0.10164202888619542</v>
      </c>
      <c r="G76" s="88">
        <v>19.763500000000001</v>
      </c>
      <c r="H76" s="89">
        <v>3.2734952942413985E-2</v>
      </c>
      <c r="I76" s="89">
        <v>3.0552622746253051</v>
      </c>
      <c r="J76" s="90">
        <v>2.7517053066729602</v>
      </c>
      <c r="K76" s="73"/>
      <c r="M76" s="273"/>
      <c r="N76" s="274"/>
      <c r="P76" s="275"/>
    </row>
    <row r="77" spans="2:16" ht="20.25" customHeight="1">
      <c r="B77" s="86" t="s">
        <v>122</v>
      </c>
      <c r="C77" s="65">
        <v>5</v>
      </c>
      <c r="D77" s="87">
        <v>1.638046733397731E-2</v>
      </c>
      <c r="E77" s="87">
        <v>0.25223073220611519</v>
      </c>
      <c r="F77" s="87">
        <v>0.10328892038706652</v>
      </c>
      <c r="G77" s="88">
        <v>20.975999999999999</v>
      </c>
      <c r="H77" s="89">
        <v>5.5264269870019542E-3</v>
      </c>
      <c r="I77" s="89">
        <v>4.2885073419135162</v>
      </c>
      <c r="J77" s="90">
        <v>2.6750450340573519</v>
      </c>
      <c r="K77" s="73"/>
      <c r="M77" s="273"/>
      <c r="N77" s="274"/>
      <c r="P77" s="275"/>
    </row>
    <row r="78" spans="2:16" ht="20.25" customHeight="1">
      <c r="B78" s="86" t="s">
        <v>122</v>
      </c>
      <c r="C78" s="65">
        <v>6</v>
      </c>
      <c r="D78" s="87">
        <v>1.0860684122518682E-2</v>
      </c>
      <c r="E78" s="87">
        <v>0.25354495060699905</v>
      </c>
      <c r="F78" s="87">
        <v>0.11274680438917307</v>
      </c>
      <c r="G78" s="88">
        <v>21.820500000000003</v>
      </c>
      <c r="H78" s="89">
        <v>0</v>
      </c>
      <c r="I78" s="89">
        <v>3.8053875994614885</v>
      </c>
      <c r="J78" s="90">
        <v>2.5799615118887336</v>
      </c>
      <c r="K78" s="73"/>
      <c r="M78" s="273"/>
      <c r="N78" s="274"/>
      <c r="P78" s="275"/>
    </row>
    <row r="79" spans="2:16" ht="20.25" customHeight="1">
      <c r="B79" s="86" t="s">
        <v>122</v>
      </c>
      <c r="C79" s="65">
        <v>7</v>
      </c>
      <c r="D79" s="87">
        <v>8.189626331150791E-3</v>
      </c>
      <c r="E79" s="87">
        <v>0.2332267345044616</v>
      </c>
      <c r="F79" s="87">
        <v>0.11499451924715447</v>
      </c>
      <c r="G79" s="88">
        <v>22.519500000000001</v>
      </c>
      <c r="H79" s="89">
        <v>4.2559037471189666E-3</v>
      </c>
      <c r="I79" s="89">
        <v>3.6047504738097644</v>
      </c>
      <c r="J79" s="90">
        <v>2.494190338811717</v>
      </c>
      <c r="K79" s="73"/>
      <c r="M79" s="273"/>
      <c r="N79" s="274"/>
      <c r="P79" s="275"/>
    </row>
    <row r="80" spans="2:16" ht="20.25" customHeight="1">
      <c r="B80" s="86" t="s">
        <v>122</v>
      </c>
      <c r="C80" s="65">
        <v>8</v>
      </c>
      <c r="D80" s="87">
        <v>2.6340885376328754E-2</v>
      </c>
      <c r="E80" s="87">
        <v>0.22597113551617279</v>
      </c>
      <c r="F80" s="87">
        <v>9.0254178060988677E-2</v>
      </c>
      <c r="G80" s="88">
        <v>23.576999999999998</v>
      </c>
      <c r="H80" s="89">
        <v>0</v>
      </c>
      <c r="I80" s="89">
        <v>2.7369240061249931</v>
      </c>
      <c r="J80" s="90">
        <v>2.4683774795012021</v>
      </c>
      <c r="K80" s="73" t="s">
        <v>66</v>
      </c>
      <c r="M80" s="273"/>
      <c r="N80" s="274"/>
      <c r="P80" s="275"/>
    </row>
    <row r="81" spans="2:16" ht="20.25" customHeight="1">
      <c r="B81" s="86" t="s">
        <v>121</v>
      </c>
      <c r="C81" s="65">
        <v>1</v>
      </c>
      <c r="D81" s="87">
        <v>6.6139866691780527E-2</v>
      </c>
      <c r="E81" s="87">
        <v>0.44567788482005993</v>
      </c>
      <c r="F81" s="87">
        <v>0.2092790222105628</v>
      </c>
      <c r="G81" s="88">
        <v>20.173181818181817</v>
      </c>
      <c r="H81" s="89">
        <v>5.671445374573433</v>
      </c>
      <c r="I81" s="89">
        <v>76.82523777064354</v>
      </c>
      <c r="J81" s="90">
        <v>1.6097896049269946</v>
      </c>
      <c r="K81" s="73"/>
      <c r="M81" s="273"/>
      <c r="N81" s="274"/>
      <c r="P81" s="275"/>
    </row>
    <row r="82" spans="2:16" ht="20.25" customHeight="1">
      <c r="B82" s="86" t="s">
        <v>121</v>
      </c>
      <c r="C82" s="65">
        <v>2</v>
      </c>
      <c r="D82" s="87">
        <v>4.9888190100036901E-2</v>
      </c>
      <c r="E82" s="87">
        <v>0.39156173876016842</v>
      </c>
      <c r="F82" s="87">
        <v>0.1787688106251612</v>
      </c>
      <c r="G82" s="88">
        <v>14.835714285714285</v>
      </c>
      <c r="H82" s="89">
        <v>4.3319202203111189</v>
      </c>
      <c r="I82" s="89">
        <v>32.532104042237883</v>
      </c>
      <c r="J82" s="90">
        <v>1.8733317831935787</v>
      </c>
      <c r="K82" s="73"/>
      <c r="M82" s="273"/>
      <c r="N82" s="274"/>
      <c r="P82" s="275"/>
    </row>
    <row r="83" spans="2:16" ht="20.25" customHeight="1">
      <c r="B83" s="86" t="s">
        <v>121</v>
      </c>
      <c r="C83" s="65">
        <v>3</v>
      </c>
      <c r="D83" s="87">
        <v>1.7947595113198052E-2</v>
      </c>
      <c r="E83" s="87">
        <v>0.4041939227623193</v>
      </c>
      <c r="F83" s="87">
        <v>0.20275797778109342</v>
      </c>
      <c r="G83" s="88">
        <v>15.422687500000002</v>
      </c>
      <c r="H83" s="89">
        <v>0.93103793250554689</v>
      </c>
      <c r="I83" s="89">
        <v>32.143394497297294</v>
      </c>
      <c r="J83" s="90">
        <v>1.8751241361526074</v>
      </c>
      <c r="K83" s="73"/>
      <c r="M83" s="273"/>
      <c r="N83" s="274"/>
      <c r="P83" s="275"/>
    </row>
    <row r="84" spans="2:16" ht="20.25" customHeight="1">
      <c r="B84" s="86" t="s">
        <v>121</v>
      </c>
      <c r="C84" s="65">
        <v>4</v>
      </c>
      <c r="D84" s="87">
        <v>1.4289218898955019E-2</v>
      </c>
      <c r="E84" s="87">
        <v>0.39976006612317466</v>
      </c>
      <c r="F84" s="87">
        <v>0.2020328058822716</v>
      </c>
      <c r="G84" s="88">
        <v>15.723916666666668</v>
      </c>
      <c r="H84" s="89">
        <v>0.33852024297903693</v>
      </c>
      <c r="I84" s="89">
        <v>27.068536530381735</v>
      </c>
      <c r="J84" s="90">
        <v>1.8395153510532039</v>
      </c>
      <c r="K84" s="73"/>
      <c r="M84" s="273"/>
      <c r="N84" s="274"/>
      <c r="P84" s="275"/>
    </row>
    <row r="85" spans="2:16" ht="20.25" customHeight="1">
      <c r="B85" s="86" t="s">
        <v>121</v>
      </c>
      <c r="C85" s="65">
        <v>5</v>
      </c>
      <c r="D85" s="87">
        <v>1.7610861572482706E-2</v>
      </c>
      <c r="E85" s="87">
        <v>0.39550639507124774</v>
      </c>
      <c r="F85" s="87">
        <v>0.20065962588176964</v>
      </c>
      <c r="G85" s="88">
        <v>16.390384615384612</v>
      </c>
      <c r="H85" s="89">
        <v>0.58210571440202941</v>
      </c>
      <c r="I85" s="89">
        <v>27.297791861687529</v>
      </c>
      <c r="J85" s="90">
        <v>1.8329983104379974</v>
      </c>
      <c r="K85" s="73"/>
      <c r="M85" s="273"/>
      <c r="N85" s="274"/>
      <c r="P85" s="275"/>
    </row>
    <row r="86" spans="2:16" ht="20.25" customHeight="1">
      <c r="B86" s="86" t="s">
        <v>121</v>
      </c>
      <c r="C86" s="65">
        <v>6</v>
      </c>
      <c r="D86" s="87">
        <v>2.1578291534812243E-2</v>
      </c>
      <c r="E86" s="87">
        <v>0.39192258188887008</v>
      </c>
      <c r="F86" s="87">
        <v>0.18440888609745529</v>
      </c>
      <c r="G86" s="88">
        <v>17.424230769230768</v>
      </c>
      <c r="H86" s="89">
        <v>0.57047774913080773</v>
      </c>
      <c r="I86" s="89">
        <v>29.063106150924302</v>
      </c>
      <c r="J86" s="90">
        <v>1.8041713389268748</v>
      </c>
      <c r="K86" s="73"/>
      <c r="M86" s="273"/>
      <c r="N86" s="274"/>
      <c r="P86" s="275"/>
    </row>
    <row r="87" spans="2:16" ht="20.25" customHeight="1">
      <c r="B87" s="86" t="s">
        <v>121</v>
      </c>
      <c r="C87" s="65">
        <v>7</v>
      </c>
      <c r="D87" s="87">
        <v>2.2765650658792661E-2</v>
      </c>
      <c r="E87" s="87">
        <v>0.39069671352981472</v>
      </c>
      <c r="F87" s="87">
        <v>0.18093932657729117</v>
      </c>
      <c r="G87" s="88">
        <v>17.408642857142855</v>
      </c>
      <c r="H87" s="89">
        <v>0.49086780382686379</v>
      </c>
      <c r="I87" s="89">
        <v>25.328389099844088</v>
      </c>
      <c r="J87" s="90">
        <v>1.756895007647155</v>
      </c>
      <c r="K87" s="73"/>
    </row>
    <row r="88" spans="2:16" ht="20.25" customHeight="1">
      <c r="B88" s="86" t="s">
        <v>121</v>
      </c>
      <c r="C88" s="65">
        <v>8</v>
      </c>
      <c r="D88" s="87">
        <v>3.0290731897407587E-2</v>
      </c>
      <c r="E88" s="87">
        <v>0.39220406856857282</v>
      </c>
      <c r="F88" s="87">
        <v>0.18214408341675734</v>
      </c>
      <c r="G88" s="88">
        <v>18.076857142857143</v>
      </c>
      <c r="H88" s="89">
        <v>0.27170664377085346</v>
      </c>
      <c r="I88" s="89">
        <v>27.316580907999324</v>
      </c>
      <c r="J88" s="90">
        <v>1.7340812235118954</v>
      </c>
      <c r="K88" s="73" t="s">
        <v>69</v>
      </c>
    </row>
    <row r="89" spans="2:16" ht="20.25" customHeight="1">
      <c r="B89" s="86" t="s">
        <v>91</v>
      </c>
      <c r="C89" s="65">
        <v>1</v>
      </c>
      <c r="D89" s="87">
        <v>5.7892194739185387E-2</v>
      </c>
      <c r="E89" s="87">
        <v>0.36216696314186286</v>
      </c>
      <c r="F89" s="87">
        <v>0.17236274869641663</v>
      </c>
      <c r="G89" s="88">
        <v>24.331</v>
      </c>
      <c r="H89" s="89">
        <v>2.5672508169040151</v>
      </c>
      <c r="I89" s="89">
        <v>40.139035165364248</v>
      </c>
      <c r="J89" s="90">
        <v>2.3865294171707228</v>
      </c>
      <c r="K89" s="73"/>
    </row>
    <row r="90" spans="2:16" ht="20.25" customHeight="1">
      <c r="B90" s="86" t="s">
        <v>91</v>
      </c>
      <c r="C90" s="65">
        <v>2</v>
      </c>
      <c r="D90" s="87">
        <v>4.5923296198700655E-2</v>
      </c>
      <c r="E90" s="87">
        <v>0.3049147575176348</v>
      </c>
      <c r="F90" s="87">
        <v>0.14934668364988654</v>
      </c>
      <c r="G90" s="88">
        <v>18.424599999999998</v>
      </c>
      <c r="H90" s="89">
        <v>0.24748997847565099</v>
      </c>
      <c r="I90" s="89">
        <v>11.411575730217622</v>
      </c>
      <c r="J90" s="90">
        <v>2.7835662178712774</v>
      </c>
      <c r="K90" s="73"/>
    </row>
    <row r="91" spans="2:16" ht="20.25" customHeight="1">
      <c r="B91" s="86" t="s">
        <v>91</v>
      </c>
      <c r="C91" s="65">
        <v>3</v>
      </c>
      <c r="D91" s="87">
        <v>2.007905144262739E-2</v>
      </c>
      <c r="E91" s="87">
        <v>0.30552004284860484</v>
      </c>
      <c r="F91" s="87">
        <v>0.18564005661883809</v>
      </c>
      <c r="G91" s="88">
        <v>19.2988</v>
      </c>
      <c r="H91" s="89">
        <v>0.22297035032227955</v>
      </c>
      <c r="I91" s="89">
        <v>13.118472054528343</v>
      </c>
      <c r="J91" s="90">
        <v>2.7494844662351614</v>
      </c>
      <c r="K91" s="73"/>
    </row>
    <row r="92" spans="2:16" ht="20.25" customHeight="1">
      <c r="B92" s="86" t="s">
        <v>91</v>
      </c>
      <c r="C92" s="65">
        <v>4</v>
      </c>
      <c r="D92" s="87">
        <v>1.4639674844721043E-2</v>
      </c>
      <c r="E92" s="87">
        <v>0.30698897339751074</v>
      </c>
      <c r="F92" s="87">
        <v>0.19877298955199321</v>
      </c>
      <c r="G92" s="88">
        <v>20.334600000000002</v>
      </c>
      <c r="H92" s="89">
        <v>0.26359287342639243</v>
      </c>
      <c r="I92" s="89">
        <v>13.881759234173559</v>
      </c>
      <c r="J92" s="90">
        <v>2.6416193939363253</v>
      </c>
      <c r="K92" s="73"/>
    </row>
    <row r="93" spans="2:16" ht="20.25" customHeight="1">
      <c r="B93" s="86" t="s">
        <v>91</v>
      </c>
      <c r="C93" s="65">
        <v>5</v>
      </c>
      <c r="D93" s="87">
        <v>1.6636619888156266E-2</v>
      </c>
      <c r="E93" s="87">
        <v>0.30894393962718525</v>
      </c>
      <c r="F93" s="87">
        <v>0.18642451235202945</v>
      </c>
      <c r="G93" s="88">
        <v>20.672800000000002</v>
      </c>
      <c r="H93" s="89">
        <v>0.15616713076609795</v>
      </c>
      <c r="I93" s="89">
        <v>12.889644555606811</v>
      </c>
      <c r="J93" s="90">
        <v>2.5954444215887253</v>
      </c>
      <c r="K93" s="73"/>
    </row>
    <row r="94" spans="2:16" ht="20.25" customHeight="1">
      <c r="B94" s="86" t="s">
        <v>91</v>
      </c>
      <c r="C94" s="65">
        <v>6</v>
      </c>
      <c r="D94" s="87">
        <v>1.8103023534919816E-2</v>
      </c>
      <c r="E94" s="87">
        <v>0.30956862699443011</v>
      </c>
      <c r="F94" s="87">
        <v>0.17550178183798151</v>
      </c>
      <c r="G94" s="88">
        <v>20.725200000000001</v>
      </c>
      <c r="H94" s="89">
        <v>0.11175067976342062</v>
      </c>
      <c r="I94" s="89">
        <v>11.091698421597922</v>
      </c>
      <c r="J94" s="90">
        <v>2.5523888655522486</v>
      </c>
      <c r="K94" s="73"/>
    </row>
    <row r="95" spans="2:16" ht="20.25" customHeight="1">
      <c r="B95" s="86" t="s">
        <v>91</v>
      </c>
      <c r="C95" s="65">
        <v>7</v>
      </c>
      <c r="D95" s="87">
        <v>2.3246748550626705E-2</v>
      </c>
      <c r="E95" s="87">
        <v>0.30724598614787291</v>
      </c>
      <c r="F95" s="87">
        <v>0.17487027328892657</v>
      </c>
      <c r="G95" s="88">
        <v>21.442</v>
      </c>
      <c r="H95" s="89">
        <v>5.9119117805769068E-2</v>
      </c>
      <c r="I95" s="89">
        <v>10.879956266530673</v>
      </c>
      <c r="J95" s="90">
        <v>2.476747302381304</v>
      </c>
      <c r="K95" s="73"/>
    </row>
    <row r="96" spans="2:16" ht="20.25" customHeight="1">
      <c r="B96" s="86" t="s">
        <v>91</v>
      </c>
      <c r="C96" s="65">
        <v>8</v>
      </c>
      <c r="D96" s="87">
        <v>2.1069423445646853E-2</v>
      </c>
      <c r="E96" s="87">
        <v>0.31052996066846417</v>
      </c>
      <c r="F96" s="87">
        <v>0.16259294872422553</v>
      </c>
      <c r="G96" s="88">
        <v>21.914499999999997</v>
      </c>
      <c r="H96" s="89">
        <v>2.9375419823708317E-2</v>
      </c>
      <c r="I96" s="89">
        <v>11.453965779594268</v>
      </c>
      <c r="J96" s="90">
        <v>2.4299213850853119</v>
      </c>
      <c r="K96" s="73" t="s">
        <v>67</v>
      </c>
    </row>
    <row r="97" spans="2:11" ht="20.25" customHeight="1">
      <c r="B97" s="86" t="s">
        <v>120</v>
      </c>
      <c r="C97" s="65">
        <v>1</v>
      </c>
      <c r="D97" s="87">
        <v>4.7950913160410523E-2</v>
      </c>
      <c r="E97" s="87">
        <v>0.40215809825201687</v>
      </c>
      <c r="F97" s="87">
        <v>0.15184994350370873</v>
      </c>
      <c r="G97" s="88">
        <v>25.293049999999997</v>
      </c>
      <c r="H97" s="89">
        <v>1.966204308961951</v>
      </c>
      <c r="I97" s="89">
        <v>51.694215386437868</v>
      </c>
      <c r="J97" s="90">
        <v>2.3428171829015678</v>
      </c>
      <c r="K97" s="73"/>
    </row>
    <row r="98" spans="2:11" ht="20.25" customHeight="1">
      <c r="B98" s="86" t="s">
        <v>120</v>
      </c>
      <c r="C98" s="65">
        <v>2</v>
      </c>
      <c r="D98" s="87">
        <v>5.4796268254075763E-2</v>
      </c>
      <c r="E98" s="87">
        <v>0.29932987813868489</v>
      </c>
      <c r="F98" s="87">
        <v>0.14339523557473685</v>
      </c>
      <c r="G98" s="88">
        <v>18.607700000000001</v>
      </c>
      <c r="H98" s="89">
        <v>6.8368275363840561E-2</v>
      </c>
      <c r="I98" s="89">
        <v>15.8075156108846</v>
      </c>
      <c r="J98" s="90">
        <v>2.769764217679362</v>
      </c>
      <c r="K98" s="73"/>
    </row>
    <row r="99" spans="2:11" ht="20.25" customHeight="1">
      <c r="B99" s="86" t="s">
        <v>120</v>
      </c>
      <c r="C99" s="65">
        <v>3</v>
      </c>
      <c r="D99" s="87">
        <v>2.2955613729357421E-2</v>
      </c>
      <c r="E99" s="87">
        <v>0.28413414044072366</v>
      </c>
      <c r="F99" s="87">
        <v>0.15731753001612561</v>
      </c>
      <c r="G99" s="88">
        <v>18.494684210526312</v>
      </c>
      <c r="H99" s="89">
        <v>9.3769296420886994E-2</v>
      </c>
      <c r="I99" s="89">
        <v>17.547556356262863</v>
      </c>
      <c r="J99" s="90">
        <v>2.8053099692425154</v>
      </c>
      <c r="K99" s="73"/>
    </row>
    <row r="100" spans="2:11" ht="20.25" customHeight="1">
      <c r="B100" s="86" t="s">
        <v>120</v>
      </c>
      <c r="C100" s="65">
        <v>4</v>
      </c>
      <c r="D100" s="87">
        <v>2.1932540311645772E-2</v>
      </c>
      <c r="E100" s="87">
        <v>0.28436844704338199</v>
      </c>
      <c r="F100" s="87">
        <v>0.16772206188359629</v>
      </c>
      <c r="G100" s="88">
        <v>20.262944444444443</v>
      </c>
      <c r="H100" s="89">
        <v>9.7696592496869503E-2</v>
      </c>
      <c r="I100" s="89">
        <v>20.862819984787375</v>
      </c>
      <c r="J100" s="90">
        <v>2.6590109264665269</v>
      </c>
      <c r="K100" s="73"/>
    </row>
    <row r="101" spans="2:11" ht="20.25" customHeight="1">
      <c r="B101" s="86" t="s">
        <v>120</v>
      </c>
      <c r="C101" s="65">
        <v>5</v>
      </c>
      <c r="D101" s="87">
        <v>2.5189294520259864E-2</v>
      </c>
      <c r="E101" s="87">
        <v>0.2875019310324235</v>
      </c>
      <c r="F101" s="87">
        <v>0.16448990081763454</v>
      </c>
      <c r="G101" s="88">
        <v>21.733470588235292</v>
      </c>
      <c r="H101" s="89">
        <v>8.5425311674538262E-2</v>
      </c>
      <c r="I101" s="89">
        <v>24.657323577193242</v>
      </c>
      <c r="J101" s="90">
        <v>2.5392712222346381</v>
      </c>
      <c r="K101" s="73"/>
    </row>
    <row r="102" spans="2:11" ht="20.25" customHeight="1">
      <c r="B102" s="86" t="s">
        <v>120</v>
      </c>
      <c r="C102" s="65">
        <v>6</v>
      </c>
      <c r="D102" s="87">
        <v>2.7902832339655813E-2</v>
      </c>
      <c r="E102" s="87">
        <v>0.29484759185115333</v>
      </c>
      <c r="F102" s="87">
        <v>0.15804772314438501</v>
      </c>
      <c r="G102" s="88">
        <v>23.360750000000003</v>
      </c>
      <c r="H102" s="89">
        <v>6.1612597818342413E-2</v>
      </c>
      <c r="I102" s="89">
        <v>28.328103308033434</v>
      </c>
      <c r="J102" s="90">
        <v>2.3949448740909656</v>
      </c>
      <c r="K102" s="73"/>
    </row>
    <row r="103" spans="2:11" ht="20.25" customHeight="1">
      <c r="B103" s="86" t="s">
        <v>120</v>
      </c>
      <c r="C103" s="65">
        <v>7</v>
      </c>
      <c r="D103" s="87">
        <v>3.3848319678320013E-2</v>
      </c>
      <c r="E103" s="87">
        <v>0.29499089744030049</v>
      </c>
      <c r="F103" s="87">
        <v>0.15488035943442627</v>
      </c>
      <c r="G103" s="88">
        <v>23.687882352941177</v>
      </c>
      <c r="H103" s="89">
        <v>5.0327150484780328E-2</v>
      </c>
      <c r="I103" s="89">
        <v>27.670677198723936</v>
      </c>
      <c r="J103" s="90">
        <v>2.3555033272868178</v>
      </c>
      <c r="K103" s="73"/>
    </row>
    <row r="104" spans="2:11" ht="20.25" customHeight="1">
      <c r="B104" s="86" t="s">
        <v>120</v>
      </c>
      <c r="C104" s="65">
        <v>8</v>
      </c>
      <c r="D104" s="87">
        <v>3.6223753231633661E-2</v>
      </c>
      <c r="E104" s="87">
        <v>0.30281773609713419</v>
      </c>
      <c r="F104" s="87">
        <v>0.14779539759902607</v>
      </c>
      <c r="G104" s="88">
        <v>25.717937500000005</v>
      </c>
      <c r="H104" s="89">
        <v>7.4983326968226918E-2</v>
      </c>
      <c r="I104" s="89">
        <v>28.609073368564285</v>
      </c>
      <c r="J104" s="90">
        <v>2.2406975232900868</v>
      </c>
      <c r="K104" s="73" t="s">
        <v>67</v>
      </c>
    </row>
    <row r="105" spans="2:11" ht="20.25" customHeight="1">
      <c r="B105" s="84" t="s">
        <v>126</v>
      </c>
      <c r="C105" s="83"/>
      <c r="D105" s="84"/>
      <c r="E105" s="84"/>
      <c r="F105" s="84"/>
      <c r="G105" s="84"/>
      <c r="H105" s="84"/>
      <c r="I105" s="84"/>
      <c r="J105" s="84"/>
      <c r="K105" s="83"/>
    </row>
    <row r="106" spans="2:11" ht="20.25" customHeight="1">
      <c r="B106" s="223" t="str">
        <f>C62</f>
        <v>117</v>
      </c>
      <c r="C106" s="53"/>
      <c r="D106" s="85">
        <f t="shared" ref="D106:J109" si="1">(SUMIFS(D$73:D$104,$B$73:$B$104,$B106,$C$73:$C$104,MAX($C$73:$C$104))/SUMIFS(D$73:D$104,$B$73:$B$104,$B106,$C$73:$C$104,MAX($C$73:$C$104)-1))-1</f>
        <v>2.216372067689611</v>
      </c>
      <c r="E106" s="85">
        <f t="shared" si="1"/>
        <v>-3.110963673913647E-2</v>
      </c>
      <c r="F106" s="85">
        <f t="shared" si="1"/>
        <v>-0.21514365509013589</v>
      </c>
      <c r="G106" s="85">
        <f t="shared" si="1"/>
        <v>4.6959301938320097E-2</v>
      </c>
      <c r="H106" s="85">
        <f t="shared" si="1"/>
        <v>-1</v>
      </c>
      <c r="I106" s="85">
        <f t="shared" si="1"/>
        <v>-0.24074522605377147</v>
      </c>
      <c r="J106" s="85">
        <f t="shared" si="1"/>
        <v>-1.0349193848137817E-2</v>
      </c>
      <c r="K106" s="54"/>
    </row>
    <row r="107" spans="2:11" ht="20.25" customHeight="1">
      <c r="B107" s="41" t="str">
        <f>D62</f>
        <v>111-2</v>
      </c>
      <c r="C107" s="53"/>
      <c r="D107" s="85">
        <f t="shared" si="1"/>
        <v>0.33054540594509874</v>
      </c>
      <c r="E107" s="85">
        <f t="shared" si="1"/>
        <v>3.8581205998373669E-3</v>
      </c>
      <c r="F107" s="85">
        <f t="shared" si="1"/>
        <v>6.6583470948839985E-3</v>
      </c>
      <c r="G107" s="85">
        <f t="shared" si="1"/>
        <v>3.8384053897694725E-2</v>
      </c>
      <c r="H107" s="85">
        <f t="shared" si="1"/>
        <v>-0.44647695030597623</v>
      </c>
      <c r="I107" s="85">
        <f t="shared" si="1"/>
        <v>7.8496575534978463E-2</v>
      </c>
      <c r="J107" s="85">
        <f t="shared" si="1"/>
        <v>-1.298528599373272E-2</v>
      </c>
      <c r="K107" s="54"/>
    </row>
    <row r="108" spans="2:11" ht="20.25" customHeight="1">
      <c r="B108" s="41" t="str">
        <f>E62</f>
        <v>304</v>
      </c>
      <c r="C108" s="53"/>
      <c r="D108" s="85">
        <f t="shared" si="1"/>
        <v>-9.3661489917098661E-2</v>
      </c>
      <c r="E108" s="85">
        <f t="shared" si="1"/>
        <v>1.0688421228099321E-2</v>
      </c>
      <c r="F108" s="85">
        <f t="shared" si="1"/>
        <v>-7.0208185381034016E-2</v>
      </c>
      <c r="G108" s="85">
        <f t="shared" si="1"/>
        <v>2.2036190653856647E-2</v>
      </c>
      <c r="H108" s="85">
        <f t="shared" si="1"/>
        <v>-0.50311471290524312</v>
      </c>
      <c r="I108" s="85">
        <f t="shared" si="1"/>
        <v>5.2758439372535326E-2</v>
      </c>
      <c r="J108" s="85">
        <f t="shared" si="1"/>
        <v>-1.8906215119713909E-2</v>
      </c>
      <c r="K108" s="54"/>
    </row>
    <row r="109" spans="2:11" ht="20.25" customHeight="1">
      <c r="B109" s="41" t="str">
        <f>F62</f>
        <v>111</v>
      </c>
      <c r="C109" s="53"/>
      <c r="D109" s="85">
        <f t="shared" si="1"/>
        <v>7.0178773300676456E-2</v>
      </c>
      <c r="E109" s="85">
        <f t="shared" si="1"/>
        <v>2.6532475153467017E-2</v>
      </c>
      <c r="F109" s="85">
        <f t="shared" si="1"/>
        <v>-4.5744740400088246E-2</v>
      </c>
      <c r="G109" s="85">
        <f t="shared" si="1"/>
        <v>8.5700153218076558E-2</v>
      </c>
      <c r="H109" s="85">
        <f t="shared" si="1"/>
        <v>0.48991799150049209</v>
      </c>
      <c r="I109" s="85">
        <f t="shared" si="1"/>
        <v>3.3913017852834626E-2</v>
      </c>
      <c r="J109" s="85">
        <f t="shared" si="1"/>
        <v>-4.8739393685751975E-2</v>
      </c>
      <c r="K109" s="54"/>
    </row>
    <row r="110" spans="2:11" ht="20.25" customHeight="1" thickBot="1"/>
    <row r="111" spans="2:11" ht="17.25" thickTop="1">
      <c r="B111" s="25" t="s">
        <v>51</v>
      </c>
      <c r="C111" s="25"/>
      <c r="D111" s="25"/>
      <c r="E111" s="25"/>
      <c r="F111" s="171" t="s">
        <v>77</v>
      </c>
      <c r="G111" s="42"/>
      <c r="H111" s="25"/>
      <c r="I111" s="25"/>
    </row>
    <row r="112" spans="2:11">
      <c r="B112" s="26" t="s">
        <v>33</v>
      </c>
      <c r="C112" s="26" t="s">
        <v>52</v>
      </c>
      <c r="D112" s="26"/>
      <c r="E112" s="26"/>
      <c r="F112" s="91" t="s">
        <v>78</v>
      </c>
      <c r="G112" s="43"/>
      <c r="H112" s="45" t="s">
        <v>81</v>
      </c>
      <c r="I112" s="45"/>
    </row>
    <row r="113" spans="2:9">
      <c r="B113" s="26" t="s">
        <v>34</v>
      </c>
      <c r="C113" s="26" t="s">
        <v>53</v>
      </c>
      <c r="D113" s="26"/>
      <c r="E113" s="26"/>
      <c r="F113" s="91" t="s">
        <v>79</v>
      </c>
      <c r="G113" s="43"/>
      <c r="H113" s="45" t="s">
        <v>82</v>
      </c>
      <c r="I113" s="45"/>
    </row>
    <row r="114" spans="2:9">
      <c r="B114" s="26" t="s">
        <v>4</v>
      </c>
      <c r="C114" s="26" t="s">
        <v>54</v>
      </c>
      <c r="D114" s="26"/>
      <c r="E114" s="26"/>
      <c r="F114" s="91" t="s">
        <v>80</v>
      </c>
      <c r="G114" s="43"/>
      <c r="H114" s="45" t="s">
        <v>83</v>
      </c>
      <c r="I114" s="45"/>
    </row>
    <row r="115" spans="2:9">
      <c r="B115" s="26" t="s">
        <v>5</v>
      </c>
      <c r="C115" s="26" t="s">
        <v>55</v>
      </c>
      <c r="D115" s="26"/>
      <c r="E115" s="26"/>
      <c r="F115" s="91" t="s">
        <v>87</v>
      </c>
      <c r="G115" s="43"/>
      <c r="H115" s="45" t="s">
        <v>84</v>
      </c>
      <c r="I115" s="45"/>
    </row>
    <row r="116" spans="2:9">
      <c r="B116" s="26" t="s">
        <v>56</v>
      </c>
      <c r="C116" s="26" t="s">
        <v>57</v>
      </c>
      <c r="D116" s="26"/>
      <c r="E116" s="26"/>
      <c r="F116" s="91" t="s">
        <v>88</v>
      </c>
      <c r="G116" s="43"/>
      <c r="H116" s="45" t="s">
        <v>85</v>
      </c>
      <c r="I116" s="45"/>
    </row>
    <row r="117" spans="2:9" ht="17.25" thickBot="1">
      <c r="B117" s="27" t="s">
        <v>58</v>
      </c>
      <c r="C117" s="27" t="s">
        <v>59</v>
      </c>
      <c r="D117" s="27"/>
      <c r="E117" s="27"/>
      <c r="F117" s="92" t="s">
        <v>89</v>
      </c>
      <c r="G117" s="44"/>
      <c r="H117" s="46" t="s">
        <v>86</v>
      </c>
      <c r="I117" s="46"/>
    </row>
  </sheetData>
  <mergeCells count="3">
    <mergeCell ref="O9:P9"/>
    <mergeCell ref="C4:D4"/>
    <mergeCell ref="C5:D5"/>
  </mergeCells>
  <phoneticPr fontId="2" type="noConversion"/>
  <conditionalFormatting sqref="B73:K104">
    <cfRule type="expression" dxfId="46" priority="6">
      <formula>$B73&lt;&gt;$B74</formula>
    </cfRule>
  </conditionalFormatting>
  <conditionalFormatting sqref="C63:K63">
    <cfRule type="containsText" dxfId="45" priority="7" operator="containsText" text="F">
      <formula>NOT(ISERROR(SEARCH("F",C63)))</formula>
    </cfRule>
    <cfRule type="containsText" dxfId="44" priority="8" operator="containsText" text="D">
      <formula>NOT(ISERROR(SEARCH("D",C63)))</formula>
    </cfRule>
    <cfRule type="containsText" dxfId="43" priority="9" operator="containsText" text="S">
      <formula>NOT(ISERROR(SEARCH("S",C63)))</formula>
    </cfRule>
    <cfRule type="containsText" dxfId="42" priority="10" operator="containsText" text="A">
      <formula>NOT(ISERROR(SEARCH("A",C63)))</formula>
    </cfRule>
  </conditionalFormatting>
  <conditionalFormatting sqref="D50:K50 D52:K53 D54:D59 D60:K61 D70:K70 D105:K105 K106:K109">
    <cfRule type="containsText" dxfId="41" priority="65" operator="containsText" text="악화">
      <formula>NOT(ISERROR(SEARCH("악화",D50)))</formula>
    </cfRule>
  </conditionalFormatting>
  <conditionalFormatting sqref="D50:K50 D52:K53 D60:K61 D70:K70 D105:K105 K106:K109 D54:D59">
    <cfRule type="containsText" dxfId="40" priority="64" operator="containsText" text="개선">
      <formula>NOT(ISERROR(SEARCH("개선",D50)))</formula>
    </cfRule>
  </conditionalFormatting>
  <conditionalFormatting sqref="G4:G5">
    <cfRule type="containsText" dxfId="39" priority="15" operator="containsText" text="S">
      <formula>NOT(ISERROR(SEARCH("S",G4)))</formula>
    </cfRule>
    <cfRule type="containsText" dxfId="38" priority="16" operator="containsText" text="A">
      <formula>NOT(ISERROR(SEARCH("A",G4)))</formula>
    </cfRule>
  </conditionalFormatting>
  <conditionalFormatting sqref="G5">
    <cfRule type="containsText" dxfId="37" priority="11" operator="containsText" text="F">
      <formula>NOT(ISERROR(SEARCH("F",G5)))</formula>
    </cfRule>
    <cfRule type="containsText" dxfId="36" priority="12" operator="containsText" text="D">
      <formula>NOT(ISERROR(SEARCH("D",G5)))</formula>
    </cfRule>
  </conditionalFormatting>
  <conditionalFormatting sqref="K1:K19 J20">
    <cfRule type="containsText" dxfId="35" priority="1" operator="containsText" text="D">
      <formula>NOT(ISERROR(SEARCH("D",J1)))</formula>
    </cfRule>
    <cfRule type="containsText" dxfId="34" priority="2" operator="containsText" text="F">
      <formula>NOT(ISERROR(SEARCH("F",J1)))</formula>
    </cfRule>
    <cfRule type="containsText" dxfId="33" priority="3" operator="containsText" text="S">
      <formula>NOT(ISERROR(SEARCH("S",J1)))</formula>
    </cfRule>
    <cfRule type="containsText" dxfId="32" priority="4" operator="containsText" text="A">
      <formula>NOT(ISERROR(SEARCH("A",J1)))</formula>
    </cfRule>
  </conditionalFormatting>
  <conditionalFormatting sqref="K22:K26 K28:K62 K64:K1048576">
    <cfRule type="containsText" dxfId="31" priority="17" operator="containsText" text="D">
      <formula>NOT(ISERROR(SEARCH("D",K22)))</formula>
    </cfRule>
    <cfRule type="containsText" dxfId="30" priority="18" operator="containsText" text="F">
      <formula>NOT(ISERROR(SEARCH("F",K22)))</formula>
    </cfRule>
    <cfRule type="containsText" dxfId="29" priority="19" operator="containsText" text="S">
      <formula>NOT(ISERROR(SEARCH("S",K22)))</formula>
    </cfRule>
    <cfRule type="containsText" dxfId="28" priority="20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5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156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146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2" t="str">
        <f>W5</f>
        <v>미래교통</v>
      </c>
      <c r="B5" s="142" t="str">
        <f>X5</f>
        <v>111</v>
      </c>
      <c r="C5" s="143" t="str">
        <f>Y5</f>
        <v>70바5075</v>
      </c>
      <c r="D5" s="131" t="str">
        <f>Z5</f>
        <v>대형</v>
      </c>
      <c r="E5" s="127" t="str">
        <f>AZ5</f>
        <v>F</v>
      </c>
      <c r="F5" s="150">
        <f>G5/H5</f>
        <v>0.76518518518518508</v>
      </c>
      <c r="G5" s="151">
        <f>AE5</f>
        <v>2.0659999999999998</v>
      </c>
      <c r="H5" s="152">
        <f>AF5</f>
        <v>2.7</v>
      </c>
      <c r="I5" s="153">
        <f>AC5</f>
        <v>9032.223</v>
      </c>
      <c r="J5" s="154">
        <f>AI5/AH5</f>
        <v>5.1791402728033391E-2</v>
      </c>
      <c r="K5" s="154">
        <f>AJ5/AH5</f>
        <v>0.32750139973858516</v>
      </c>
      <c r="L5" s="154">
        <f>AK5/AC5</f>
        <v>8.9236060712849979E-2</v>
      </c>
      <c r="M5" s="155">
        <f>AG5</f>
        <v>31.071999999999999</v>
      </c>
      <c r="N5" s="156">
        <f>IF(AW5=0,AT5,"속도계이상")</f>
        <v>0</v>
      </c>
      <c r="O5" s="156">
        <f>IF(AW5=0,AU5,"속도계이상")</f>
        <v>28.509</v>
      </c>
      <c r="P5" s="157">
        <f>AQ5/60</f>
        <v>856.33166666666671</v>
      </c>
      <c r="Q5" s="158">
        <f>AN5</f>
        <v>96</v>
      </c>
      <c r="R5" s="159">
        <f>AC5/(AH5-AI5-AJ5)</f>
        <v>44.443161721636564</v>
      </c>
      <c r="S5" s="144">
        <f>IF(AW5=0,AL5,"속도계이상")</f>
        <v>0</v>
      </c>
      <c r="T5" s="144">
        <f>IF(AW5=0,AM5,"속도계이상")</f>
        <v>2575</v>
      </c>
      <c r="U5" t="s">
        <v>119</v>
      </c>
      <c r="V5" s="5" t="s">
        <v>120</v>
      </c>
      <c r="W5" t="s">
        <v>119</v>
      </c>
      <c r="X5" s="5" t="s">
        <v>120</v>
      </c>
      <c r="Y5" t="s">
        <v>195</v>
      </c>
      <c r="Z5" t="s">
        <v>140</v>
      </c>
      <c r="AA5" t="s">
        <v>48</v>
      </c>
      <c r="AB5">
        <v>510</v>
      </c>
      <c r="AC5" s="1">
        <v>9032.223</v>
      </c>
      <c r="AD5" s="1">
        <v>4371.585</v>
      </c>
      <c r="AE5" s="28">
        <v>2.0659999999999998</v>
      </c>
      <c r="AF5">
        <v>2.7</v>
      </c>
      <c r="AG5">
        <v>31.071999999999999</v>
      </c>
      <c r="AH5">
        <v>327.41827999999998</v>
      </c>
      <c r="AI5">
        <v>16.957452</v>
      </c>
      <c r="AJ5">
        <v>107.229945</v>
      </c>
      <c r="AK5">
        <v>806</v>
      </c>
      <c r="AL5">
        <v>0</v>
      </c>
      <c r="AM5">
        <v>2575</v>
      </c>
      <c r="AN5">
        <v>96</v>
      </c>
      <c r="AO5">
        <v>27.586189999999998</v>
      </c>
      <c r="AP5">
        <v>97058.8</v>
      </c>
      <c r="AQ5">
        <v>51379.9</v>
      </c>
      <c r="AR5">
        <v>98</v>
      </c>
      <c r="AS5">
        <v>74163</v>
      </c>
      <c r="AT5">
        <v>0</v>
      </c>
      <c r="AU5">
        <v>28.509</v>
      </c>
      <c r="AV5">
        <v>86571</v>
      </c>
      <c r="AW5">
        <v>0</v>
      </c>
      <c r="AX5" s="29">
        <v>0.59</v>
      </c>
      <c r="AY5">
        <v>0.76518518518518508</v>
      </c>
      <c r="AZ5" t="s">
        <v>70</v>
      </c>
      <c r="BA5" t="s">
        <v>196</v>
      </c>
      <c r="BB5">
        <v>4</v>
      </c>
      <c r="BC5" t="s">
        <v>459</v>
      </c>
      <c r="BD5">
        <v>6</v>
      </c>
      <c r="BE5">
        <v>153367.42799999999</v>
      </c>
      <c r="BF5">
        <v>5.8892706996429518E-2</v>
      </c>
      <c r="BG5">
        <v>4.5063826909119767E-2</v>
      </c>
      <c r="BH5">
        <v>262301.30900000001</v>
      </c>
      <c r="BI5">
        <v>3.4434532692324459E-2</v>
      </c>
      <c r="BJ5">
        <v>2.6348794274941599E-2</v>
      </c>
      <c r="BK5">
        <v>1</v>
      </c>
      <c r="BL5" t="s">
        <v>69</v>
      </c>
      <c r="BM5">
        <v>-2</v>
      </c>
      <c r="BN5" t="s">
        <v>393</v>
      </c>
    </row>
    <row r="6" spans="1:66">
      <c r="A6" s="139" t="str">
        <f t="shared" ref="A6:A7" si="0">W6</f>
        <v>미래교통</v>
      </c>
      <c r="B6" s="139" t="str">
        <f t="shared" ref="B6:B43" si="1">X6</f>
        <v>111</v>
      </c>
      <c r="C6" s="140" t="str">
        <f t="shared" ref="C6:C7" si="2">Y6</f>
        <v>70바5076</v>
      </c>
      <c r="D6" s="114" t="str">
        <f t="shared" ref="D6:D7" si="3">Z6</f>
        <v>대형</v>
      </c>
      <c r="E6" s="110" t="str">
        <f>AZ6</f>
        <v>F</v>
      </c>
      <c r="F6" s="160">
        <f>G6/H6</f>
        <v>0.79766666666666663</v>
      </c>
      <c r="G6" s="161">
        <f>AE6</f>
        <v>2.3929999999999998</v>
      </c>
      <c r="H6" s="162">
        <f>AF6</f>
        <v>3</v>
      </c>
      <c r="I6" s="163">
        <f t="shared" ref="I6:I7" si="4">AC6</f>
        <v>9152.0169999999998</v>
      </c>
      <c r="J6" s="164">
        <f t="shared" ref="J6:J7" si="5">AI6/AH6</f>
        <v>2.4654547137631707E-2</v>
      </c>
      <c r="K6" s="164">
        <f t="shared" ref="K6:K7" si="6">AJ6/AH6</f>
        <v>0.28478746597866889</v>
      </c>
      <c r="L6" s="164">
        <f t="shared" ref="L6:L7" si="7">AK6/AC6</f>
        <v>0.14718067066527521</v>
      </c>
      <c r="M6" s="165">
        <f t="shared" ref="M6:M7" si="8">AG6</f>
        <v>23.241</v>
      </c>
      <c r="N6" s="166">
        <f t="shared" ref="N6:N7" si="9">IF(AW6=0,AT6,"속도계이상")</f>
        <v>0.14199999999999999</v>
      </c>
      <c r="O6" s="166">
        <f t="shared" ref="O6:O7" si="10">IF(AW6=0,AU6,"속도계이상")</f>
        <v>11.451000000000001</v>
      </c>
      <c r="P6" s="167">
        <f t="shared" ref="P6:P7" si="11">AQ6/60</f>
        <v>531.66</v>
      </c>
      <c r="Q6" s="168">
        <f t="shared" ref="Q6:Q7" si="12">AN6</f>
        <v>94</v>
      </c>
      <c r="R6" s="169">
        <f t="shared" ref="R6:R7" si="13">AC6/(AH6-AI6-AJ6)</f>
        <v>43.077029016904902</v>
      </c>
      <c r="S6" s="141">
        <f t="shared" ref="S6:S7" si="14">IF(AW6=0,AL6,"속도계이상")</f>
        <v>13</v>
      </c>
      <c r="T6" s="141">
        <f t="shared" ref="T6:T7" si="15">IF(AW6=0,AM6,"속도계이상")</f>
        <v>1048</v>
      </c>
      <c r="U6" t="s">
        <v>119</v>
      </c>
      <c r="V6" s="5" t="s">
        <v>120</v>
      </c>
      <c r="W6" t="s">
        <v>119</v>
      </c>
      <c r="X6" s="5" t="s">
        <v>120</v>
      </c>
      <c r="Y6" t="s">
        <v>394</v>
      </c>
      <c r="Z6" t="s">
        <v>140</v>
      </c>
      <c r="AA6" t="s">
        <v>48</v>
      </c>
      <c r="AB6">
        <v>510</v>
      </c>
      <c r="AC6" s="1">
        <v>9152.0169999999998</v>
      </c>
      <c r="AD6" s="1">
        <v>3824.2109999999998</v>
      </c>
      <c r="AE6" s="28">
        <v>2.3929999999999998</v>
      </c>
      <c r="AF6">
        <v>3</v>
      </c>
      <c r="AG6">
        <v>23.241</v>
      </c>
      <c r="AH6">
        <v>307.65992</v>
      </c>
      <c r="AI6">
        <v>7.585216</v>
      </c>
      <c r="AJ6">
        <v>87.617688999999999</v>
      </c>
      <c r="AK6">
        <v>1347</v>
      </c>
      <c r="AL6">
        <v>13</v>
      </c>
      <c r="AM6">
        <v>1048</v>
      </c>
      <c r="AN6">
        <v>94</v>
      </c>
      <c r="AO6">
        <v>29.747185999999999</v>
      </c>
      <c r="AP6">
        <v>76497.5</v>
      </c>
      <c r="AQ6">
        <v>31899.599999999999</v>
      </c>
      <c r="AR6">
        <v>58</v>
      </c>
      <c r="AS6">
        <v>15343</v>
      </c>
      <c r="AT6">
        <v>0.14199999999999999</v>
      </c>
      <c r="AU6">
        <v>11.451000000000001</v>
      </c>
      <c r="AV6">
        <v>70039</v>
      </c>
      <c r="AW6">
        <v>0</v>
      </c>
      <c r="AX6" s="29">
        <v>0.56000000000000005</v>
      </c>
      <c r="AY6">
        <v>0.79766666666666663</v>
      </c>
      <c r="AZ6" t="s">
        <v>70</v>
      </c>
      <c r="BA6" t="s">
        <v>196</v>
      </c>
      <c r="BB6">
        <v>1</v>
      </c>
      <c r="BC6" t="s">
        <v>206</v>
      </c>
      <c r="BD6">
        <v>9</v>
      </c>
      <c r="BE6">
        <v>153367.42799999999</v>
      </c>
      <c r="BF6">
        <v>5.9673798533023591E-2</v>
      </c>
      <c r="BG6">
        <v>4.7599799963175149E-2</v>
      </c>
      <c r="BH6">
        <v>262301.30900000001</v>
      </c>
      <c r="BI6">
        <v>3.4891236474919762E-2</v>
      </c>
      <c r="BJ6">
        <v>2.7831576294827663E-2</v>
      </c>
      <c r="BK6">
        <v>1</v>
      </c>
      <c r="BL6" t="s">
        <v>70</v>
      </c>
      <c r="BM6">
        <v>0</v>
      </c>
      <c r="BN6" t="s">
        <v>395</v>
      </c>
    </row>
    <row r="7" spans="1:66">
      <c r="A7" s="142" t="str">
        <f t="shared" si="0"/>
        <v>미래교통</v>
      </c>
      <c r="B7" s="142" t="str">
        <f t="shared" si="1"/>
        <v>111</v>
      </c>
      <c r="C7" s="143" t="str">
        <f t="shared" si="2"/>
        <v>70바5078</v>
      </c>
      <c r="D7" s="131" t="str">
        <f t="shared" si="3"/>
        <v>대형</v>
      </c>
      <c r="E7" s="127" t="str">
        <f t="shared" ref="E7:E43" si="16">AZ7</f>
        <v>D</v>
      </c>
      <c r="F7" s="150">
        <f t="shared" ref="F7:F43" si="17">G7/H7</f>
        <v>0.81321428571428578</v>
      </c>
      <c r="G7" s="151">
        <f t="shared" ref="G7:G43" si="18">AE7</f>
        <v>2.2770000000000001</v>
      </c>
      <c r="H7" s="152">
        <f t="shared" ref="H7:H43" si="19">AF7</f>
        <v>2.8</v>
      </c>
      <c r="I7" s="153">
        <f t="shared" si="4"/>
        <v>10967.66</v>
      </c>
      <c r="J7" s="154">
        <f t="shared" si="5"/>
        <v>2.9764253003166007E-2</v>
      </c>
      <c r="K7" s="154">
        <f t="shared" si="6"/>
        <v>0.31583231289369601</v>
      </c>
      <c r="L7" s="154">
        <f t="shared" si="7"/>
        <v>0.15819235826055877</v>
      </c>
      <c r="M7" s="155">
        <f t="shared" si="8"/>
        <v>25.408999999999999</v>
      </c>
      <c r="N7" s="156">
        <f t="shared" si="9"/>
        <v>3.5999999999999997E-2</v>
      </c>
      <c r="O7" s="156">
        <f t="shared" si="10"/>
        <v>20.378</v>
      </c>
      <c r="P7" s="157">
        <f t="shared" si="11"/>
        <v>903.8416666666667</v>
      </c>
      <c r="Q7" s="158">
        <f t="shared" si="12"/>
        <v>95</v>
      </c>
      <c r="R7" s="159">
        <f t="shared" si="13"/>
        <v>43.155779190671453</v>
      </c>
      <c r="S7" s="144">
        <f t="shared" si="14"/>
        <v>4</v>
      </c>
      <c r="T7" s="144">
        <f t="shared" si="15"/>
        <v>2235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198</v>
      </c>
      <c r="Z7" s="4" t="s">
        <v>140</v>
      </c>
      <c r="AA7" s="4" t="s">
        <v>48</v>
      </c>
      <c r="AB7" s="4">
        <v>510</v>
      </c>
      <c r="AC7" s="4">
        <v>10967.66</v>
      </c>
      <c r="AD7" s="4">
        <v>4816.3670000000002</v>
      </c>
      <c r="AE7" s="4">
        <v>2.2770000000000001</v>
      </c>
      <c r="AF7" s="4">
        <v>2.8</v>
      </c>
      <c r="AG7" s="4">
        <v>25.408999999999999</v>
      </c>
      <c r="AH7" s="4">
        <v>388.35548799999998</v>
      </c>
      <c r="AI7" s="4">
        <v>11.559111</v>
      </c>
      <c r="AJ7" s="4">
        <v>122.65521200000001</v>
      </c>
      <c r="AK7" s="4">
        <v>1735</v>
      </c>
      <c r="AL7" s="4">
        <v>4</v>
      </c>
      <c r="AM7" s="4">
        <v>2235</v>
      </c>
      <c r="AN7" s="4">
        <v>95</v>
      </c>
      <c r="AO7" s="4">
        <v>28.241289999999999</v>
      </c>
      <c r="AP7" s="4">
        <v>116545.1</v>
      </c>
      <c r="AQ7" s="4">
        <v>54230.5</v>
      </c>
      <c r="AR7" s="4">
        <v>93</v>
      </c>
      <c r="AS7" s="4">
        <v>71975</v>
      </c>
      <c r="AT7" s="4">
        <v>3.5999999999999997E-2</v>
      </c>
      <c r="AU7" s="4">
        <v>20.378</v>
      </c>
      <c r="AV7" s="4">
        <v>100298</v>
      </c>
      <c r="AW7" s="4">
        <v>0</v>
      </c>
      <c r="AX7" s="30">
        <v>0.56999999999999995</v>
      </c>
      <c r="AY7">
        <v>0.81321428571428578</v>
      </c>
      <c r="AZ7" t="s">
        <v>67</v>
      </c>
      <c r="BA7" t="s">
        <v>196</v>
      </c>
      <c r="BB7">
        <v>4</v>
      </c>
      <c r="BC7" t="s">
        <v>213</v>
      </c>
      <c r="BD7">
        <v>15</v>
      </c>
      <c r="BE7">
        <v>153367.42799999999</v>
      </c>
      <c r="BF7">
        <v>7.1512316161421188E-2</v>
      </c>
      <c r="BG7">
        <v>5.8154837106984304E-2</v>
      </c>
      <c r="BH7">
        <v>262301.30900000001</v>
      </c>
      <c r="BI7">
        <v>4.1813211080849011E-2</v>
      </c>
      <c r="BJ7">
        <v>3.4003100582533287E-2</v>
      </c>
      <c r="BK7">
        <v>1</v>
      </c>
      <c r="BL7" t="s">
        <v>69</v>
      </c>
      <c r="BM7">
        <v>-1</v>
      </c>
      <c r="BN7" t="s">
        <v>393</v>
      </c>
    </row>
    <row r="8" spans="1:66">
      <c r="A8" s="139" t="str">
        <f t="shared" ref="A8:A43" si="20">W8</f>
        <v>미래교통</v>
      </c>
      <c r="B8" s="139" t="str">
        <f t="shared" si="1"/>
        <v>111</v>
      </c>
      <c r="C8" s="140" t="str">
        <f t="shared" ref="C8:C43" si="21">Y8</f>
        <v>70바5080</v>
      </c>
      <c r="D8" s="114" t="str">
        <f t="shared" ref="D8:D43" si="22">Z8</f>
        <v>대형</v>
      </c>
      <c r="E8" s="110" t="str">
        <f t="shared" si="16"/>
        <v>D</v>
      </c>
      <c r="F8" s="160">
        <f t="shared" si="17"/>
        <v>0.80962962962962959</v>
      </c>
      <c r="G8" s="161">
        <f t="shared" si="18"/>
        <v>2.1859999999999999</v>
      </c>
      <c r="H8" s="162">
        <f t="shared" si="19"/>
        <v>2.7</v>
      </c>
      <c r="I8" s="163">
        <f t="shared" ref="I8:I43" si="23">AC8</f>
        <v>11289.205</v>
      </c>
      <c r="J8" s="164">
        <f t="shared" ref="J8:J43" si="24">AI8/AH8</f>
        <v>3.1743681882851885E-2</v>
      </c>
      <c r="K8" s="164">
        <f t="shared" ref="K8:K43" si="25">AJ8/AH8</f>
        <v>0.28923415506372613</v>
      </c>
      <c r="L8" s="164">
        <f t="shared" ref="L8:L43" si="26">AK8/AC8</f>
        <v>0.14686596620399753</v>
      </c>
      <c r="M8" s="165">
        <f t="shared" ref="M8:M43" si="27">AG8</f>
        <v>25.768999999999998</v>
      </c>
      <c r="N8" s="166">
        <f t="shared" ref="N8:N43" si="28">IF(AW8=0,AT8,"속도계이상")</f>
        <v>1.7999999999999999E-2</v>
      </c>
      <c r="O8" s="166">
        <f t="shared" ref="O8:O43" si="29">IF(AW8=0,AU8,"속도계이상")</f>
        <v>18.256</v>
      </c>
      <c r="P8" s="167">
        <f t="shared" ref="P8:P43" si="30">AQ8/60</f>
        <v>800.625</v>
      </c>
      <c r="Q8" s="168">
        <f t="shared" ref="Q8:Q43" si="31">AN8</f>
        <v>95</v>
      </c>
      <c r="R8" s="169">
        <f t="shared" ref="R8:R43" si="32">AC8/(AH8-AI8-AJ8)</f>
        <v>42.632265315349983</v>
      </c>
      <c r="S8" s="141">
        <f t="shared" ref="S8:S43" si="33">IF(AW8=0,AL8,"속도계이상")</f>
        <v>2</v>
      </c>
      <c r="T8" s="141">
        <f t="shared" ref="T8:T43" si="34">IF(AW8=0,AM8,"속도계이상")</f>
        <v>2061</v>
      </c>
      <c r="U8" t="s">
        <v>119</v>
      </c>
      <c r="V8" s="5" t="s">
        <v>120</v>
      </c>
      <c r="W8" t="s">
        <v>119</v>
      </c>
      <c r="X8" s="5" t="s">
        <v>120</v>
      </c>
      <c r="Y8" t="s">
        <v>199</v>
      </c>
      <c r="Z8" t="s">
        <v>140</v>
      </c>
      <c r="AA8" t="s">
        <v>48</v>
      </c>
      <c r="AB8">
        <v>510</v>
      </c>
      <c r="AC8" s="1">
        <v>11289.205</v>
      </c>
      <c r="AD8" s="1">
        <v>5165.3720000000003</v>
      </c>
      <c r="AE8" s="28">
        <v>2.1859999999999999</v>
      </c>
      <c r="AF8">
        <v>2.7</v>
      </c>
      <c r="AG8">
        <v>25.768999999999998</v>
      </c>
      <c r="AH8">
        <v>389.97880099999998</v>
      </c>
      <c r="AI8">
        <v>12.379363</v>
      </c>
      <c r="AJ8">
        <v>112.79518899999999</v>
      </c>
      <c r="AK8">
        <v>1658</v>
      </c>
      <c r="AL8">
        <v>2</v>
      </c>
      <c r="AM8">
        <v>2061</v>
      </c>
      <c r="AN8">
        <v>95</v>
      </c>
      <c r="AO8">
        <v>28.948253000000001</v>
      </c>
      <c r="AP8">
        <v>90969.2</v>
      </c>
      <c r="AQ8">
        <v>48037.5</v>
      </c>
      <c r="AR8">
        <v>49</v>
      </c>
      <c r="AS8">
        <v>18362</v>
      </c>
      <c r="AT8">
        <v>1.7999999999999999E-2</v>
      </c>
      <c r="AU8">
        <v>18.256</v>
      </c>
      <c r="AV8">
        <v>106102</v>
      </c>
      <c r="AW8">
        <v>0</v>
      </c>
      <c r="AX8" s="29">
        <v>0.56000000000000005</v>
      </c>
      <c r="AY8">
        <v>0.80962962962962959</v>
      </c>
      <c r="AZ8" t="s">
        <v>67</v>
      </c>
      <c r="BA8" t="s">
        <v>196</v>
      </c>
      <c r="BB8">
        <v>6</v>
      </c>
      <c r="BC8" t="s">
        <v>460</v>
      </c>
      <c r="BD8">
        <v>13</v>
      </c>
      <c r="BE8">
        <v>153367.42799999999</v>
      </c>
      <c r="BF8">
        <v>7.3608882584899324E-2</v>
      </c>
      <c r="BG8">
        <v>5.9595932344662934E-2</v>
      </c>
      <c r="BH8">
        <v>262301.30900000001</v>
      </c>
      <c r="BI8">
        <v>4.3039072290714339E-2</v>
      </c>
      <c r="BJ8">
        <v>3.4845708158333905E-2</v>
      </c>
      <c r="BK8">
        <v>1</v>
      </c>
      <c r="BL8" t="s">
        <v>69</v>
      </c>
      <c r="BM8">
        <v>-1</v>
      </c>
      <c r="BN8" t="s">
        <v>393</v>
      </c>
    </row>
    <row r="9" spans="1:66">
      <c r="A9" s="142" t="str">
        <f t="shared" si="20"/>
        <v>미래교통</v>
      </c>
      <c r="B9" s="142" t="str">
        <f t="shared" si="1"/>
        <v>111</v>
      </c>
      <c r="C9" s="143" t="str">
        <f t="shared" si="21"/>
        <v>70바5905</v>
      </c>
      <c r="D9" s="131" t="str">
        <f t="shared" si="22"/>
        <v>대형</v>
      </c>
      <c r="E9" s="127" t="str">
        <f t="shared" si="16"/>
        <v>F</v>
      </c>
      <c r="F9" s="150">
        <f t="shared" si="17"/>
        <v>0.79428571428571437</v>
      </c>
      <c r="G9" s="151">
        <f t="shared" si="18"/>
        <v>2.2240000000000002</v>
      </c>
      <c r="H9" s="152">
        <f t="shared" si="19"/>
        <v>2.8</v>
      </c>
      <c r="I9" s="153">
        <f t="shared" si="23"/>
        <v>10736.934999999999</v>
      </c>
      <c r="J9" s="154">
        <f t="shared" si="24"/>
        <v>5.8457767629801913E-2</v>
      </c>
      <c r="K9" s="154">
        <f t="shared" si="25"/>
        <v>0.29057978978408772</v>
      </c>
      <c r="L9" s="154">
        <f t="shared" si="26"/>
        <v>0.16457210554036139</v>
      </c>
      <c r="M9" s="155">
        <f t="shared" si="27"/>
        <v>26.117000000000001</v>
      </c>
      <c r="N9" s="156">
        <f t="shared" si="28"/>
        <v>3.6999999999999998E-2</v>
      </c>
      <c r="O9" s="156">
        <f t="shared" si="29"/>
        <v>30.082999999999998</v>
      </c>
      <c r="P9" s="157">
        <f t="shared" si="30"/>
        <v>866.30166666666662</v>
      </c>
      <c r="Q9" s="158">
        <f t="shared" si="31"/>
        <v>93</v>
      </c>
      <c r="R9" s="159">
        <f t="shared" si="32"/>
        <v>43.837333820815175</v>
      </c>
      <c r="S9" s="144">
        <f t="shared" si="33"/>
        <v>4</v>
      </c>
      <c r="T9" s="144">
        <f t="shared" si="34"/>
        <v>3230</v>
      </c>
      <c r="U9" t="s">
        <v>119</v>
      </c>
      <c r="V9" s="5" t="s">
        <v>120</v>
      </c>
      <c r="W9" t="s">
        <v>119</v>
      </c>
      <c r="X9" s="5" t="s">
        <v>120</v>
      </c>
      <c r="Y9" t="s">
        <v>200</v>
      </c>
      <c r="Z9" t="s">
        <v>140</v>
      </c>
      <c r="AA9" t="s">
        <v>48</v>
      </c>
      <c r="AB9">
        <v>510</v>
      </c>
      <c r="AC9" s="1">
        <v>10736.934999999999</v>
      </c>
      <c r="AD9" s="1">
        <v>4828.1880000000001</v>
      </c>
      <c r="AE9" s="28">
        <v>2.2240000000000002</v>
      </c>
      <c r="AF9">
        <v>2.8</v>
      </c>
      <c r="AG9">
        <v>26.117000000000001</v>
      </c>
      <c r="AH9">
        <v>376.25324899999998</v>
      </c>
      <c r="AI9">
        <v>21.994924999999999</v>
      </c>
      <c r="AJ9">
        <v>109.33159000000001</v>
      </c>
      <c r="AK9">
        <v>1767</v>
      </c>
      <c r="AL9">
        <v>4</v>
      </c>
      <c r="AM9">
        <v>3230</v>
      </c>
      <c r="AN9">
        <v>93</v>
      </c>
      <c r="AO9">
        <v>28.536456999999999</v>
      </c>
      <c r="AP9">
        <v>99078.9</v>
      </c>
      <c r="AQ9">
        <v>51978.1</v>
      </c>
      <c r="AR9">
        <v>51</v>
      </c>
      <c r="AS9">
        <v>23605</v>
      </c>
      <c r="AT9">
        <v>3.6999999999999998E-2</v>
      </c>
      <c r="AU9">
        <v>30.082999999999998</v>
      </c>
      <c r="AV9">
        <v>98414</v>
      </c>
      <c r="AW9">
        <v>0</v>
      </c>
      <c r="AX9" s="29">
        <v>0.56000000000000005</v>
      </c>
      <c r="AY9">
        <v>0.79428571428571437</v>
      </c>
      <c r="AZ9" t="s">
        <v>70</v>
      </c>
      <c r="BA9" t="s">
        <v>196</v>
      </c>
      <c r="BB9">
        <v>2</v>
      </c>
      <c r="BC9" t="s">
        <v>461</v>
      </c>
      <c r="BD9">
        <v>13</v>
      </c>
      <c r="BE9">
        <v>153367.42799999999</v>
      </c>
      <c r="BF9">
        <v>7.0007922412313003E-2</v>
      </c>
      <c r="BG9">
        <v>5.5606292658922904E-2</v>
      </c>
      <c r="BH9">
        <v>262301.30900000001</v>
      </c>
      <c r="BI9">
        <v>4.0933592900979379E-2</v>
      </c>
      <c r="BJ9">
        <v>3.251296807563505E-2</v>
      </c>
      <c r="BK9">
        <v>1</v>
      </c>
      <c r="BL9" t="s">
        <v>67</v>
      </c>
      <c r="BM9">
        <v>-1</v>
      </c>
      <c r="BN9" t="s">
        <v>393</v>
      </c>
    </row>
    <row r="10" spans="1:66">
      <c r="A10" s="139" t="str">
        <f t="shared" si="20"/>
        <v>미래교통</v>
      </c>
      <c r="B10" s="139" t="str">
        <f t="shared" si="1"/>
        <v>111</v>
      </c>
      <c r="C10" s="140" t="str">
        <f t="shared" si="21"/>
        <v>70바5924</v>
      </c>
      <c r="D10" s="114" t="str">
        <f t="shared" si="22"/>
        <v>대형</v>
      </c>
      <c r="E10" s="110" t="str">
        <f t="shared" si="16"/>
        <v>C</v>
      </c>
      <c r="F10" s="160">
        <f t="shared" si="17"/>
        <v>0.85068965517241379</v>
      </c>
      <c r="G10" s="161">
        <f t="shared" si="18"/>
        <v>2.4670000000000001</v>
      </c>
      <c r="H10" s="162">
        <f t="shared" si="19"/>
        <v>2.9</v>
      </c>
      <c r="I10" s="163">
        <f t="shared" si="23"/>
        <v>10757.7</v>
      </c>
      <c r="J10" s="164">
        <f t="shared" si="24"/>
        <v>1.8719267357259615E-2</v>
      </c>
      <c r="K10" s="164">
        <f t="shared" si="25"/>
        <v>0.27889862131369625</v>
      </c>
      <c r="L10" s="164">
        <f t="shared" si="26"/>
        <v>0.13776178923003987</v>
      </c>
      <c r="M10" s="165">
        <f t="shared" si="27"/>
        <v>22.693999999999999</v>
      </c>
      <c r="N10" s="166">
        <f t="shared" si="28"/>
        <v>1.9E-2</v>
      </c>
      <c r="O10" s="166">
        <f t="shared" si="29"/>
        <v>25.777000000000001</v>
      </c>
      <c r="P10" s="167">
        <f t="shared" si="30"/>
        <v>655.75166666666667</v>
      </c>
      <c r="Q10" s="168">
        <f t="shared" si="31"/>
        <v>96</v>
      </c>
      <c r="R10" s="169">
        <f t="shared" si="32"/>
        <v>43.600206842101585</v>
      </c>
      <c r="S10" s="141">
        <f t="shared" si="33"/>
        <v>2</v>
      </c>
      <c r="T10" s="141">
        <f t="shared" si="34"/>
        <v>2773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202</v>
      </c>
      <c r="Z10" s="4" t="s">
        <v>140</v>
      </c>
      <c r="AA10" s="4" t="s">
        <v>48</v>
      </c>
      <c r="AB10" s="4">
        <v>510</v>
      </c>
      <c r="AC10" s="4">
        <v>10757.7</v>
      </c>
      <c r="AD10" s="4">
        <v>4360.6440000000002</v>
      </c>
      <c r="AE10" s="4">
        <v>2.4670000000000001</v>
      </c>
      <c r="AF10" s="4">
        <v>2.9</v>
      </c>
      <c r="AG10" s="4">
        <v>22.693999999999999</v>
      </c>
      <c r="AH10" s="4">
        <v>351.28324600000002</v>
      </c>
      <c r="AI10" s="4">
        <v>6.5757649999999996</v>
      </c>
      <c r="AJ10" s="4">
        <v>97.972413000000003</v>
      </c>
      <c r="AK10" s="4">
        <v>1482</v>
      </c>
      <c r="AL10" s="4">
        <v>2</v>
      </c>
      <c r="AM10" s="4">
        <v>2773</v>
      </c>
      <c r="AN10" s="4">
        <v>96</v>
      </c>
      <c r="AO10" s="4">
        <v>30.624005</v>
      </c>
      <c r="AP10" s="4">
        <v>86488.4</v>
      </c>
      <c r="AQ10" s="4">
        <v>39345.1</v>
      </c>
      <c r="AR10" s="4">
        <v>32</v>
      </c>
      <c r="AS10" s="4">
        <v>9229</v>
      </c>
      <c r="AT10" s="4">
        <v>1.9E-2</v>
      </c>
      <c r="AU10" s="4">
        <v>25.777000000000001</v>
      </c>
      <c r="AV10" s="4">
        <v>100229</v>
      </c>
      <c r="AW10" s="4">
        <v>0</v>
      </c>
      <c r="AX10" s="30">
        <v>0.56000000000000005</v>
      </c>
      <c r="AY10">
        <v>0.85068965517241379</v>
      </c>
      <c r="AZ10" t="s">
        <v>69</v>
      </c>
      <c r="BA10" t="s">
        <v>196</v>
      </c>
      <c r="BB10">
        <v>2</v>
      </c>
      <c r="BC10" t="s">
        <v>201</v>
      </c>
      <c r="BD10">
        <v>16</v>
      </c>
      <c r="BE10">
        <v>153367.42799999999</v>
      </c>
      <c r="BF10">
        <v>7.0143316219660426E-2</v>
      </c>
      <c r="BG10">
        <v>5.9670193487552509E-2</v>
      </c>
      <c r="BH10">
        <v>262301.30900000001</v>
      </c>
      <c r="BI10">
        <v>4.1012757584065279E-2</v>
      </c>
      <c r="BJ10">
        <v>3.4889128606858291E-2</v>
      </c>
      <c r="BK10">
        <v>1</v>
      </c>
      <c r="BL10" t="s">
        <v>69</v>
      </c>
      <c r="BM10">
        <v>0</v>
      </c>
      <c r="BN10" t="s">
        <v>395</v>
      </c>
    </row>
    <row r="11" spans="1:66">
      <c r="A11" s="142" t="str">
        <f t="shared" si="20"/>
        <v>미래교통</v>
      </c>
      <c r="B11" s="142" t="str">
        <f t="shared" si="1"/>
        <v>111</v>
      </c>
      <c r="C11" s="143" t="str">
        <f t="shared" si="21"/>
        <v>70바5931</v>
      </c>
      <c r="D11" s="131" t="str">
        <f t="shared" si="22"/>
        <v>대형</v>
      </c>
      <c r="E11" s="127" t="str">
        <f t="shared" si="16"/>
        <v>F</v>
      </c>
      <c r="F11" s="150">
        <f t="shared" si="17"/>
        <v>0.74259259259259247</v>
      </c>
      <c r="G11" s="151">
        <f t="shared" si="18"/>
        <v>2.0049999999999999</v>
      </c>
      <c r="H11" s="152">
        <f t="shared" si="19"/>
        <v>2.7</v>
      </c>
      <c r="I11" s="153">
        <f t="shared" si="23"/>
        <v>12134.742</v>
      </c>
      <c r="J11" s="154">
        <f t="shared" si="24"/>
        <v>4.3619881781808263E-2</v>
      </c>
      <c r="K11" s="154">
        <f t="shared" si="25"/>
        <v>0.29617397341252266</v>
      </c>
      <c r="L11" s="154">
        <f t="shared" si="26"/>
        <v>0.13399543228854804</v>
      </c>
      <c r="M11" s="155">
        <f t="shared" si="27"/>
        <v>31.135999999999999</v>
      </c>
      <c r="N11" s="156">
        <f t="shared" si="28"/>
        <v>9.9000000000000005E-2</v>
      </c>
      <c r="O11" s="156">
        <f t="shared" si="29"/>
        <v>34.610999999999997</v>
      </c>
      <c r="P11" s="157">
        <f t="shared" si="30"/>
        <v>870.70333333333326</v>
      </c>
      <c r="Q11" s="158">
        <f t="shared" si="31"/>
        <v>95</v>
      </c>
      <c r="R11" s="159">
        <f t="shared" si="32"/>
        <v>44.702943673513381</v>
      </c>
      <c r="S11" s="144">
        <f t="shared" si="33"/>
        <v>12</v>
      </c>
      <c r="T11" s="144">
        <f t="shared" si="34"/>
        <v>4200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203</v>
      </c>
      <c r="Z11" t="s">
        <v>140</v>
      </c>
      <c r="AA11" t="s">
        <v>48</v>
      </c>
      <c r="AB11">
        <v>510</v>
      </c>
      <c r="AC11" s="1">
        <v>12134.742</v>
      </c>
      <c r="AD11" s="1">
        <v>6052.9530000000004</v>
      </c>
      <c r="AE11" s="28">
        <v>2.0049999999999999</v>
      </c>
      <c r="AF11">
        <v>2.7</v>
      </c>
      <c r="AG11">
        <v>31.135999999999999</v>
      </c>
      <c r="AH11">
        <v>411.163792</v>
      </c>
      <c r="AI11">
        <v>17.934916000000001</v>
      </c>
      <c r="AJ11">
        <v>121.776014</v>
      </c>
      <c r="AK11">
        <v>1626</v>
      </c>
      <c r="AL11">
        <v>12</v>
      </c>
      <c r="AM11">
        <v>4200</v>
      </c>
      <c r="AN11">
        <v>95</v>
      </c>
      <c r="AO11">
        <v>29.513158000000001</v>
      </c>
      <c r="AP11">
        <v>99623.1</v>
      </c>
      <c r="AQ11">
        <v>52242.2</v>
      </c>
      <c r="AR11">
        <v>48</v>
      </c>
      <c r="AS11">
        <v>20570</v>
      </c>
      <c r="AT11">
        <v>9.9000000000000005E-2</v>
      </c>
      <c r="AU11">
        <v>34.610999999999997</v>
      </c>
      <c r="AV11">
        <v>111847</v>
      </c>
      <c r="AW11">
        <v>0</v>
      </c>
      <c r="AX11" s="29">
        <v>0.56999999999999995</v>
      </c>
      <c r="AY11">
        <v>0.74259259259259247</v>
      </c>
      <c r="AZ11" t="s">
        <v>70</v>
      </c>
      <c r="BA11" t="s">
        <v>196</v>
      </c>
      <c r="BB11">
        <v>5</v>
      </c>
      <c r="BC11" t="s">
        <v>462</v>
      </c>
      <c r="BD11">
        <v>15</v>
      </c>
      <c r="BE11">
        <v>153367.42799999999</v>
      </c>
      <c r="BF11">
        <v>7.9122028440093556E-2</v>
      </c>
      <c r="BG11">
        <v>5.875543223051391E-2</v>
      </c>
      <c r="BH11">
        <v>262301.30900000001</v>
      </c>
      <c r="BI11">
        <v>4.6262605574720943E-2</v>
      </c>
      <c r="BJ11">
        <v>3.4354268213820545E-2</v>
      </c>
      <c r="BK11">
        <v>1</v>
      </c>
      <c r="BL11" t="s">
        <v>70</v>
      </c>
      <c r="BM11">
        <v>0</v>
      </c>
      <c r="BN11" t="s">
        <v>395</v>
      </c>
    </row>
    <row r="12" spans="1:66" s="2" customFormat="1">
      <c r="A12" s="139" t="str">
        <f t="shared" si="20"/>
        <v>미래교통</v>
      </c>
      <c r="B12" s="139" t="str">
        <f t="shared" si="1"/>
        <v>111</v>
      </c>
      <c r="C12" s="140" t="str">
        <f t="shared" si="21"/>
        <v>70바5994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0.8107692307692308</v>
      </c>
      <c r="G12" s="161">
        <f t="shared" si="18"/>
        <v>2.1080000000000001</v>
      </c>
      <c r="H12" s="162">
        <f t="shared" si="19"/>
        <v>2.6</v>
      </c>
      <c r="I12" s="163">
        <f t="shared" si="23"/>
        <v>12196.951999999999</v>
      </c>
      <c r="J12" s="164">
        <f t="shared" si="24"/>
        <v>4.6051010416601673E-2</v>
      </c>
      <c r="K12" s="164">
        <f t="shared" si="25"/>
        <v>0.27401709506266442</v>
      </c>
      <c r="L12" s="164">
        <f t="shared" si="26"/>
        <v>0.18078287099924639</v>
      </c>
      <c r="M12" s="165">
        <f t="shared" si="27"/>
        <v>29.882999999999999</v>
      </c>
      <c r="N12" s="166">
        <f t="shared" si="28"/>
        <v>6.6000000000000003E-2</v>
      </c>
      <c r="O12" s="166">
        <f t="shared" si="29"/>
        <v>24.423999999999999</v>
      </c>
      <c r="P12" s="167">
        <f t="shared" si="30"/>
        <v>794.16833333333329</v>
      </c>
      <c r="Q12" s="168">
        <f t="shared" si="31"/>
        <v>94</v>
      </c>
      <c r="R12" s="169">
        <f t="shared" si="32"/>
        <v>43.92407560587219</v>
      </c>
      <c r="S12" s="141">
        <f t="shared" si="33"/>
        <v>8</v>
      </c>
      <c r="T12" s="141">
        <f t="shared" si="34"/>
        <v>2979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204</v>
      </c>
      <c r="Z12" t="s">
        <v>140</v>
      </c>
      <c r="AA12" t="s">
        <v>48</v>
      </c>
      <c r="AB12">
        <v>510</v>
      </c>
      <c r="AC12" s="1">
        <v>12196.951999999999</v>
      </c>
      <c r="AD12" s="1">
        <v>5786.4</v>
      </c>
      <c r="AE12" s="28">
        <v>2.1080000000000001</v>
      </c>
      <c r="AF12">
        <v>2.6</v>
      </c>
      <c r="AG12">
        <v>29.882999999999999</v>
      </c>
      <c r="AH12">
        <v>408.39768400000003</v>
      </c>
      <c r="AI12">
        <v>18.807126</v>
      </c>
      <c r="AJ12">
        <v>111.90794699999999</v>
      </c>
      <c r="AK12">
        <v>2205</v>
      </c>
      <c r="AL12">
        <v>8</v>
      </c>
      <c r="AM12">
        <v>2979</v>
      </c>
      <c r="AN12">
        <v>94</v>
      </c>
      <c r="AO12">
        <v>29.865379000000001</v>
      </c>
      <c r="AP12">
        <v>97857.9</v>
      </c>
      <c r="AQ12">
        <v>47650.1</v>
      </c>
      <c r="AR12">
        <v>48</v>
      </c>
      <c r="AS12">
        <v>20277</v>
      </c>
      <c r="AT12">
        <v>6.6000000000000003E-2</v>
      </c>
      <c r="AU12">
        <v>24.423999999999999</v>
      </c>
      <c r="AV12">
        <v>113476</v>
      </c>
      <c r="AW12">
        <v>0</v>
      </c>
      <c r="AX12" s="29">
        <v>0.59</v>
      </c>
      <c r="AY12" s="2">
        <v>0.8107692307692308</v>
      </c>
      <c r="AZ12" s="2" t="s">
        <v>67</v>
      </c>
      <c r="BA12" s="2" t="s">
        <v>196</v>
      </c>
      <c r="BB12" s="2">
        <v>5</v>
      </c>
      <c r="BC12" s="2" t="s">
        <v>463</v>
      </c>
      <c r="BD12" s="2">
        <v>13</v>
      </c>
      <c r="BE12" s="2">
        <v>153367.42799999999</v>
      </c>
      <c r="BF12" s="2">
        <v>7.9527655637545158E-2</v>
      </c>
      <c r="BG12" s="2">
        <v>6.4478576186132772E-2</v>
      </c>
      <c r="BH12" s="2">
        <v>262301.30900000001</v>
      </c>
      <c r="BI12" s="2">
        <v>4.6499775569171863E-2</v>
      </c>
      <c r="BJ12" s="2">
        <v>3.7700587269159341E-2</v>
      </c>
      <c r="BK12" s="2">
        <v>1</v>
      </c>
      <c r="BL12" s="2" t="s">
        <v>67</v>
      </c>
      <c r="BM12" s="2">
        <v>0</v>
      </c>
      <c r="BN12" s="2" t="s">
        <v>395</v>
      </c>
    </row>
    <row r="13" spans="1:66">
      <c r="A13" s="142" t="str">
        <f t="shared" si="20"/>
        <v>미래교통</v>
      </c>
      <c r="B13" s="142" t="str">
        <f t="shared" si="1"/>
        <v>111</v>
      </c>
      <c r="C13" s="143" t="str">
        <f t="shared" si="21"/>
        <v>70바6001</v>
      </c>
      <c r="D13" s="131" t="str">
        <f t="shared" si="22"/>
        <v>대형</v>
      </c>
      <c r="E13" s="127" t="str">
        <f t="shared" si="16"/>
        <v>D</v>
      </c>
      <c r="F13" s="150">
        <f t="shared" si="17"/>
        <v>0.80068965517241386</v>
      </c>
      <c r="G13" s="151">
        <f t="shared" si="18"/>
        <v>2.3220000000000001</v>
      </c>
      <c r="H13" s="152">
        <f t="shared" si="19"/>
        <v>2.9</v>
      </c>
      <c r="I13" s="153">
        <f t="shared" si="23"/>
        <v>8492.4920000000002</v>
      </c>
      <c r="J13" s="154">
        <f t="shared" si="24"/>
        <v>3.7737248919354358E-2</v>
      </c>
      <c r="K13" s="154">
        <f t="shared" si="25"/>
        <v>0.32987075557937873</v>
      </c>
      <c r="L13" s="154">
        <f t="shared" si="26"/>
        <v>0.13788650021689747</v>
      </c>
      <c r="M13" s="155">
        <f t="shared" si="27"/>
        <v>26.184000000000001</v>
      </c>
      <c r="N13" s="156">
        <f t="shared" si="28"/>
        <v>0</v>
      </c>
      <c r="O13" s="156">
        <f t="shared" si="29"/>
        <v>32.604999999999997</v>
      </c>
      <c r="P13" s="157">
        <f t="shared" si="30"/>
        <v>817.28666666666663</v>
      </c>
      <c r="Q13" s="158">
        <f t="shared" si="31"/>
        <v>94</v>
      </c>
      <c r="R13" s="159">
        <f t="shared" si="32"/>
        <v>44.272198798640375</v>
      </c>
      <c r="S13" s="144">
        <f t="shared" si="33"/>
        <v>0</v>
      </c>
      <c r="T13" s="144">
        <f t="shared" si="34"/>
        <v>2769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205</v>
      </c>
      <c r="Z13" s="4" t="s">
        <v>140</v>
      </c>
      <c r="AA13" s="4" t="s">
        <v>48</v>
      </c>
      <c r="AB13" s="4">
        <v>510</v>
      </c>
      <c r="AC13" s="4">
        <v>8492.4920000000002</v>
      </c>
      <c r="AD13" s="4">
        <v>3657.5639999999999</v>
      </c>
      <c r="AE13" s="4">
        <v>2.3220000000000001</v>
      </c>
      <c r="AF13" s="4">
        <v>2.9</v>
      </c>
      <c r="AG13" s="4">
        <v>26.184000000000001</v>
      </c>
      <c r="AH13" s="4">
        <v>303.33162399999998</v>
      </c>
      <c r="AI13" s="4">
        <v>11.446901</v>
      </c>
      <c r="AJ13" s="4">
        <v>100.060232</v>
      </c>
      <c r="AK13" s="4">
        <v>1171</v>
      </c>
      <c r="AL13" s="4">
        <v>0</v>
      </c>
      <c r="AM13" s="4">
        <v>2769</v>
      </c>
      <c r="AN13" s="4">
        <v>94</v>
      </c>
      <c r="AO13" s="4">
        <v>27.997384</v>
      </c>
      <c r="AP13" s="4">
        <v>91970.2</v>
      </c>
      <c r="AQ13" s="4">
        <v>49037.2</v>
      </c>
      <c r="AR13" s="4">
        <v>89</v>
      </c>
      <c r="AS13" s="4">
        <v>56215</v>
      </c>
      <c r="AT13" s="4">
        <v>0</v>
      </c>
      <c r="AU13" s="4">
        <v>32.604999999999997</v>
      </c>
      <c r="AV13" s="4">
        <v>79546</v>
      </c>
      <c r="AW13" s="4">
        <v>0</v>
      </c>
      <c r="AX13" s="30">
        <v>0.57999999999999996</v>
      </c>
      <c r="AY13">
        <v>0.80068965517241386</v>
      </c>
      <c r="AZ13" t="s">
        <v>67</v>
      </c>
      <c r="BA13" t="s">
        <v>196</v>
      </c>
      <c r="BB13">
        <v>8</v>
      </c>
      <c r="BC13" t="s">
        <v>464</v>
      </c>
      <c r="BD13">
        <v>10</v>
      </c>
      <c r="BE13">
        <v>153367.42799999999</v>
      </c>
      <c r="BF13">
        <v>5.5373504731395774E-2</v>
      </c>
      <c r="BG13">
        <v>4.4336992409069312E-2</v>
      </c>
      <c r="BH13">
        <v>262301.30900000001</v>
      </c>
      <c r="BI13">
        <v>3.2376857105200343E-2</v>
      </c>
      <c r="BJ13">
        <v>2.5923814551129382E-2</v>
      </c>
      <c r="BK13">
        <v>1</v>
      </c>
      <c r="BL13" t="s">
        <v>67</v>
      </c>
      <c r="BM13">
        <v>0</v>
      </c>
      <c r="BN13" t="s">
        <v>395</v>
      </c>
    </row>
    <row r="14" spans="1:66">
      <c r="A14" s="139" t="str">
        <f t="shared" si="20"/>
        <v>미래교통</v>
      </c>
      <c r="B14" s="139" t="str">
        <f t="shared" si="1"/>
        <v>111</v>
      </c>
      <c r="C14" s="140" t="str">
        <f t="shared" si="21"/>
        <v>70바6004</v>
      </c>
      <c r="D14" s="114" t="str">
        <f t="shared" si="22"/>
        <v>대형</v>
      </c>
      <c r="E14" s="110" t="str">
        <f t="shared" si="16"/>
        <v>D</v>
      </c>
      <c r="F14" s="160">
        <f t="shared" si="17"/>
        <v>0.83750000000000013</v>
      </c>
      <c r="G14" s="161">
        <f t="shared" si="18"/>
        <v>2.3450000000000002</v>
      </c>
      <c r="H14" s="162">
        <f t="shared" si="19"/>
        <v>2.8</v>
      </c>
      <c r="I14" s="163">
        <f t="shared" si="23"/>
        <v>11948.839</v>
      </c>
      <c r="J14" s="164">
        <f t="shared" si="24"/>
        <v>1.8005743206777836E-2</v>
      </c>
      <c r="K14" s="164">
        <f t="shared" si="25"/>
        <v>0.26578921626372159</v>
      </c>
      <c r="L14" s="164">
        <f t="shared" si="26"/>
        <v>0.1389256311847536</v>
      </c>
      <c r="M14" s="165">
        <f t="shared" si="27"/>
        <v>24.635999999999999</v>
      </c>
      <c r="N14" s="166">
        <f t="shared" si="28"/>
        <v>0.32600000000000001</v>
      </c>
      <c r="O14" s="166">
        <f t="shared" si="29"/>
        <v>16.536999999999999</v>
      </c>
      <c r="P14" s="167">
        <f t="shared" si="30"/>
        <v>655.51833333333332</v>
      </c>
      <c r="Q14" s="168">
        <f t="shared" si="31"/>
        <v>97</v>
      </c>
      <c r="R14" s="169">
        <f t="shared" si="32"/>
        <v>41.906909971595113</v>
      </c>
      <c r="S14" s="141">
        <f t="shared" si="33"/>
        <v>39</v>
      </c>
      <c r="T14" s="141">
        <f t="shared" si="34"/>
        <v>1976</v>
      </c>
      <c r="U14" t="s">
        <v>119</v>
      </c>
      <c r="V14" s="5" t="s">
        <v>120</v>
      </c>
      <c r="W14" t="s">
        <v>119</v>
      </c>
      <c r="X14" s="5" t="s">
        <v>120</v>
      </c>
      <c r="Y14" t="s">
        <v>397</v>
      </c>
      <c r="Z14" t="s">
        <v>140</v>
      </c>
      <c r="AA14" t="s">
        <v>48</v>
      </c>
      <c r="AB14">
        <v>510</v>
      </c>
      <c r="AC14" s="1">
        <v>11948.839</v>
      </c>
      <c r="AD14" s="1">
        <v>5095.6270000000004</v>
      </c>
      <c r="AE14" s="28">
        <v>2.3450000000000002</v>
      </c>
      <c r="AF14">
        <v>2.8</v>
      </c>
      <c r="AG14">
        <v>24.635999999999999</v>
      </c>
      <c r="AH14">
        <v>398.10964300000001</v>
      </c>
      <c r="AI14">
        <v>7.1682600000000001</v>
      </c>
      <c r="AJ14">
        <v>105.81325</v>
      </c>
      <c r="AK14">
        <v>1660</v>
      </c>
      <c r="AL14">
        <v>39</v>
      </c>
      <c r="AM14">
        <v>1976</v>
      </c>
      <c r="AN14">
        <v>97</v>
      </c>
      <c r="AO14">
        <v>30.013940000000002</v>
      </c>
      <c r="AP14">
        <v>91413.8</v>
      </c>
      <c r="AQ14">
        <v>39331.1</v>
      </c>
      <c r="AR14">
        <v>54</v>
      </c>
      <c r="AS14">
        <v>13095</v>
      </c>
      <c r="AT14">
        <v>0.32600000000000001</v>
      </c>
      <c r="AU14">
        <v>16.536999999999999</v>
      </c>
      <c r="AV14">
        <v>112058</v>
      </c>
      <c r="AW14">
        <v>0</v>
      </c>
      <c r="AX14" s="29">
        <v>0.59</v>
      </c>
      <c r="AY14">
        <v>0.83750000000000013</v>
      </c>
      <c r="AZ14" t="s">
        <v>67</v>
      </c>
      <c r="BA14" t="s">
        <v>196</v>
      </c>
      <c r="BB14">
        <v>1</v>
      </c>
      <c r="BC14" t="s">
        <v>197</v>
      </c>
      <c r="BD14">
        <v>10</v>
      </c>
      <c r="BE14">
        <v>153367.42799999999</v>
      </c>
      <c r="BF14">
        <v>7.7909887098061015E-2</v>
      </c>
      <c r="BG14">
        <v>6.5249530444626114E-2</v>
      </c>
      <c r="BH14">
        <v>262301.30900000001</v>
      </c>
      <c r="BI14">
        <v>4.5553867213068311E-2</v>
      </c>
      <c r="BJ14">
        <v>3.8151363790944713E-2</v>
      </c>
      <c r="BK14">
        <v>1</v>
      </c>
      <c r="BL14" t="s">
        <v>69</v>
      </c>
      <c r="BM14">
        <v>-1</v>
      </c>
      <c r="BN14" t="s">
        <v>393</v>
      </c>
    </row>
    <row r="15" spans="1:66">
      <c r="A15" s="142" t="str">
        <f t="shared" si="20"/>
        <v>미래교통</v>
      </c>
      <c r="B15" s="142" t="str">
        <f t="shared" si="1"/>
        <v>111</v>
      </c>
      <c r="C15" s="143" t="str">
        <f t="shared" si="21"/>
        <v>70바6067</v>
      </c>
      <c r="D15" s="131" t="str">
        <f t="shared" si="22"/>
        <v>대형</v>
      </c>
      <c r="E15" s="127" t="str">
        <f t="shared" si="16"/>
        <v>C</v>
      </c>
      <c r="F15" s="150">
        <f t="shared" si="17"/>
        <v>0.85464285714285715</v>
      </c>
      <c r="G15" s="151">
        <f t="shared" si="18"/>
        <v>2.3929999999999998</v>
      </c>
      <c r="H15" s="152">
        <f t="shared" si="19"/>
        <v>2.8</v>
      </c>
      <c r="I15" s="153">
        <f t="shared" si="23"/>
        <v>6071.3580000000002</v>
      </c>
      <c r="J15" s="154">
        <f t="shared" si="24"/>
        <v>2.0168936865494914E-2</v>
      </c>
      <c r="K15" s="154">
        <f t="shared" si="25"/>
        <v>0.31735670637047164</v>
      </c>
      <c r="L15" s="154">
        <f t="shared" si="26"/>
        <v>0.14560169240555407</v>
      </c>
      <c r="M15" s="155">
        <f t="shared" si="27"/>
        <v>22.605</v>
      </c>
      <c r="N15" s="156">
        <f t="shared" si="28"/>
        <v>3.3000000000000002E-2</v>
      </c>
      <c r="O15" s="156">
        <f t="shared" si="29"/>
        <v>19.780999999999999</v>
      </c>
      <c r="P15" s="157">
        <f t="shared" si="30"/>
        <v>480.89666666666665</v>
      </c>
      <c r="Q15" s="158">
        <f t="shared" si="31"/>
        <v>92</v>
      </c>
      <c r="R15" s="159">
        <f t="shared" si="32"/>
        <v>44.55832809455854</v>
      </c>
      <c r="S15" s="144">
        <f t="shared" si="33"/>
        <v>2</v>
      </c>
      <c r="T15" s="144">
        <f t="shared" si="34"/>
        <v>1201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207</v>
      </c>
      <c r="Z15" t="s">
        <v>140</v>
      </c>
      <c r="AA15" t="s">
        <v>48</v>
      </c>
      <c r="AB15">
        <v>510</v>
      </c>
      <c r="AC15" s="1">
        <v>6071.3580000000002</v>
      </c>
      <c r="AD15" s="1">
        <v>2537.1689999999999</v>
      </c>
      <c r="AE15" s="28">
        <v>2.3929999999999998</v>
      </c>
      <c r="AF15">
        <v>2.8</v>
      </c>
      <c r="AG15">
        <v>22.605</v>
      </c>
      <c r="AH15">
        <v>205.67802</v>
      </c>
      <c r="AI15">
        <v>4.148307</v>
      </c>
      <c r="AJ15">
        <v>65.273298999999994</v>
      </c>
      <c r="AK15">
        <v>884</v>
      </c>
      <c r="AL15">
        <v>2</v>
      </c>
      <c r="AM15">
        <v>1201</v>
      </c>
      <c r="AN15">
        <v>92</v>
      </c>
      <c r="AO15">
        <v>29.518749</v>
      </c>
      <c r="AP15">
        <v>68687.5</v>
      </c>
      <c r="AQ15">
        <v>28853.8</v>
      </c>
      <c r="AR15">
        <v>44</v>
      </c>
      <c r="AS15">
        <v>17817</v>
      </c>
      <c r="AT15">
        <v>3.3000000000000002E-2</v>
      </c>
      <c r="AU15">
        <v>19.780999999999999</v>
      </c>
      <c r="AV15">
        <v>56544</v>
      </c>
      <c r="AW15">
        <v>0</v>
      </c>
      <c r="AX15" s="29">
        <v>0.53</v>
      </c>
      <c r="AY15">
        <v>0.85464285714285715</v>
      </c>
      <c r="AZ15" t="s">
        <v>69</v>
      </c>
      <c r="BA15" t="s">
        <v>196</v>
      </c>
      <c r="BB15">
        <v>1</v>
      </c>
      <c r="BC15" t="s">
        <v>211</v>
      </c>
      <c r="BD15">
        <v>8</v>
      </c>
      <c r="BE15">
        <v>153367.42799999999</v>
      </c>
      <c r="BF15">
        <v>3.95870106134922E-2</v>
      </c>
      <c r="BG15">
        <v>3.3832755856459583E-2</v>
      </c>
      <c r="BH15">
        <v>262301.30900000001</v>
      </c>
      <c r="BI15">
        <v>2.3146502864002102E-2</v>
      </c>
      <c r="BJ15">
        <v>1.9781993340556081E-2</v>
      </c>
      <c r="BK15">
        <v>1</v>
      </c>
      <c r="BL15" t="s">
        <v>69</v>
      </c>
      <c r="BM15">
        <v>0</v>
      </c>
      <c r="BN15" t="s">
        <v>395</v>
      </c>
    </row>
    <row r="16" spans="1:66">
      <c r="A16" s="139" t="str">
        <f t="shared" si="20"/>
        <v>미래교통</v>
      </c>
      <c r="B16" s="139" t="str">
        <f t="shared" si="1"/>
        <v>111</v>
      </c>
      <c r="C16" s="140" t="str">
        <f t="shared" si="21"/>
        <v>70바6092</v>
      </c>
      <c r="D16" s="114" t="str">
        <f t="shared" si="22"/>
        <v>대형</v>
      </c>
      <c r="E16" s="110" t="str">
        <f t="shared" si="16"/>
        <v>D</v>
      </c>
      <c r="F16" s="160">
        <f t="shared" si="17"/>
        <v>0.83357142857142863</v>
      </c>
      <c r="G16" s="161">
        <f t="shared" si="18"/>
        <v>2.3340000000000001</v>
      </c>
      <c r="H16" s="162">
        <f t="shared" si="19"/>
        <v>2.8</v>
      </c>
      <c r="I16" s="163">
        <f t="shared" si="23"/>
        <v>12069.527</v>
      </c>
      <c r="J16" s="164">
        <f t="shared" si="24"/>
        <v>4.1123761640545931E-2</v>
      </c>
      <c r="K16" s="164">
        <f t="shared" si="25"/>
        <v>0.3239777658963795</v>
      </c>
      <c r="L16" s="164">
        <f t="shared" si="26"/>
        <v>0.14847309260752306</v>
      </c>
      <c r="M16" s="165">
        <f t="shared" si="27"/>
        <v>22.832999999999998</v>
      </c>
      <c r="N16" s="166">
        <f t="shared" si="28"/>
        <v>5.8000000000000003E-2</v>
      </c>
      <c r="O16" s="166">
        <f t="shared" si="29"/>
        <v>38.567999999999998</v>
      </c>
      <c r="P16" s="167">
        <f t="shared" si="30"/>
        <v>977.995</v>
      </c>
      <c r="Q16" s="168">
        <f t="shared" si="31"/>
        <v>95</v>
      </c>
      <c r="R16" s="169">
        <f t="shared" si="32"/>
        <v>44.645077660659233</v>
      </c>
      <c r="S16" s="141">
        <f t="shared" si="33"/>
        <v>7</v>
      </c>
      <c r="T16" s="141">
        <f t="shared" si="34"/>
        <v>4655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208</v>
      </c>
      <c r="Z16" s="4" t="s">
        <v>140</v>
      </c>
      <c r="AA16" s="4" t="s">
        <v>48</v>
      </c>
      <c r="AB16" s="4">
        <v>510</v>
      </c>
      <c r="AC16" s="4">
        <v>12069.527</v>
      </c>
      <c r="AD16" s="4">
        <v>5170.34</v>
      </c>
      <c r="AE16" s="4">
        <v>2.3340000000000001</v>
      </c>
      <c r="AF16" s="4">
        <v>2.8</v>
      </c>
      <c r="AG16" s="4">
        <v>22.832999999999998</v>
      </c>
      <c r="AH16" s="4">
        <v>425.80659700000001</v>
      </c>
      <c r="AI16" s="4">
        <v>17.510769</v>
      </c>
      <c r="AJ16" s="4">
        <v>137.95187000000001</v>
      </c>
      <c r="AK16" s="4">
        <v>1792</v>
      </c>
      <c r="AL16" s="4">
        <v>7</v>
      </c>
      <c r="AM16" s="4">
        <v>4655</v>
      </c>
      <c r="AN16" s="4">
        <v>95</v>
      </c>
      <c r="AO16" s="4">
        <v>28.345091</v>
      </c>
      <c r="AP16" s="4">
        <v>123660.8</v>
      </c>
      <c r="AQ16" s="4">
        <v>58679.7</v>
      </c>
      <c r="AR16" s="4">
        <v>109</v>
      </c>
      <c r="AS16" s="4">
        <v>71009</v>
      </c>
      <c r="AT16" s="4">
        <v>5.8000000000000003E-2</v>
      </c>
      <c r="AU16" s="4">
        <v>38.567999999999998</v>
      </c>
      <c r="AV16" s="4">
        <v>113345</v>
      </c>
      <c r="AW16" s="4">
        <v>0</v>
      </c>
      <c r="AX16" s="30">
        <v>0.52</v>
      </c>
      <c r="AY16">
        <v>0.83357142857142863</v>
      </c>
      <c r="AZ16" t="s">
        <v>67</v>
      </c>
      <c r="BA16" t="s">
        <v>196</v>
      </c>
      <c r="BB16">
        <v>3</v>
      </c>
      <c r="BC16" t="s">
        <v>215</v>
      </c>
      <c r="BD16">
        <v>10</v>
      </c>
      <c r="BE16">
        <v>153367.42799999999</v>
      </c>
      <c r="BF16">
        <v>7.8696807773290703E-2</v>
      </c>
      <c r="BG16">
        <v>6.5599410479593043E-2</v>
      </c>
      <c r="BH16">
        <v>262301.30900000001</v>
      </c>
      <c r="BI16">
        <v>4.6013979289748798E-2</v>
      </c>
      <c r="BJ16">
        <v>3.835593845081204E-2</v>
      </c>
      <c r="BK16">
        <v>1</v>
      </c>
      <c r="BL16" t="s">
        <v>67</v>
      </c>
      <c r="BM16">
        <v>0</v>
      </c>
      <c r="BN16" t="s">
        <v>395</v>
      </c>
    </row>
    <row r="17" spans="1:66">
      <c r="A17" s="142" t="str">
        <f t="shared" si="20"/>
        <v>미래교통</v>
      </c>
      <c r="B17" s="142" t="str">
        <f t="shared" si="1"/>
        <v>111</v>
      </c>
      <c r="C17" s="143" t="str">
        <f t="shared" si="21"/>
        <v>70바6093</v>
      </c>
      <c r="D17" s="131" t="str">
        <f t="shared" si="22"/>
        <v>대형</v>
      </c>
      <c r="E17" s="127" t="str">
        <f t="shared" si="16"/>
        <v>D</v>
      </c>
      <c r="F17" s="150">
        <f t="shared" si="17"/>
        <v>0.80896551724137933</v>
      </c>
      <c r="G17" s="151">
        <f t="shared" si="18"/>
        <v>2.3460000000000001</v>
      </c>
      <c r="H17" s="152">
        <f t="shared" si="19"/>
        <v>2.9</v>
      </c>
      <c r="I17" s="153">
        <f t="shared" si="23"/>
        <v>7995.9979999999996</v>
      </c>
      <c r="J17" s="154">
        <f t="shared" si="24"/>
        <v>3.8460983691632276E-2</v>
      </c>
      <c r="K17" s="154">
        <f t="shared" si="25"/>
        <v>0.32571845096094004</v>
      </c>
      <c r="L17" s="154">
        <f t="shared" si="26"/>
        <v>0.13306656654991661</v>
      </c>
      <c r="M17" s="155">
        <f t="shared" si="27"/>
        <v>24.495000000000001</v>
      </c>
      <c r="N17" s="156">
        <f t="shared" si="28"/>
        <v>2.5000000000000001E-2</v>
      </c>
      <c r="O17" s="156">
        <f t="shared" si="29"/>
        <v>34.917000000000002</v>
      </c>
      <c r="P17" s="157">
        <f t="shared" si="30"/>
        <v>696.7016666666666</v>
      </c>
      <c r="Q17" s="158">
        <f t="shared" si="31"/>
        <v>94</v>
      </c>
      <c r="R17" s="159">
        <f t="shared" si="32"/>
        <v>43.97444789162185</v>
      </c>
      <c r="S17" s="144">
        <f t="shared" si="33"/>
        <v>2</v>
      </c>
      <c r="T17" s="144">
        <f t="shared" si="34"/>
        <v>2792</v>
      </c>
      <c r="U17" t="s">
        <v>119</v>
      </c>
      <c r="V17" s="5" t="s">
        <v>120</v>
      </c>
      <c r="W17" t="s">
        <v>119</v>
      </c>
      <c r="X17" s="5" t="s">
        <v>120</v>
      </c>
      <c r="Y17" t="s">
        <v>209</v>
      </c>
      <c r="Z17" t="s">
        <v>140</v>
      </c>
      <c r="AA17" t="s">
        <v>48</v>
      </c>
      <c r="AB17">
        <v>510</v>
      </c>
      <c r="AC17" s="1">
        <v>7995.9979999999996</v>
      </c>
      <c r="AD17" s="1">
        <v>3408.6410000000001</v>
      </c>
      <c r="AE17" s="28">
        <v>2.3460000000000001</v>
      </c>
      <c r="AF17">
        <v>2.9</v>
      </c>
      <c r="AG17">
        <v>24.495000000000001</v>
      </c>
      <c r="AH17">
        <v>285.98134900000002</v>
      </c>
      <c r="AI17">
        <v>10.999124</v>
      </c>
      <c r="AJ17">
        <v>93.149401999999995</v>
      </c>
      <c r="AK17">
        <v>1064</v>
      </c>
      <c r="AL17">
        <v>2</v>
      </c>
      <c r="AM17">
        <v>2792</v>
      </c>
      <c r="AN17">
        <v>94</v>
      </c>
      <c r="AO17">
        <v>27.959858000000001</v>
      </c>
      <c r="AP17">
        <v>82536.600000000006</v>
      </c>
      <c r="AQ17">
        <v>41802.1</v>
      </c>
      <c r="AR17">
        <v>92</v>
      </c>
      <c r="AS17">
        <v>41937</v>
      </c>
      <c r="AT17">
        <v>2.5000000000000001E-2</v>
      </c>
      <c r="AU17">
        <v>34.917000000000002</v>
      </c>
      <c r="AV17">
        <v>74317</v>
      </c>
      <c r="AW17">
        <v>0</v>
      </c>
      <c r="AX17" s="29">
        <v>0.56000000000000005</v>
      </c>
      <c r="AY17">
        <v>0.80896551724137933</v>
      </c>
      <c r="AZ17" t="s">
        <v>67</v>
      </c>
      <c r="BA17" t="s">
        <v>196</v>
      </c>
      <c r="BB17">
        <v>7</v>
      </c>
      <c r="BC17" t="s">
        <v>465</v>
      </c>
      <c r="BD17">
        <v>8</v>
      </c>
      <c r="BE17">
        <v>153367.42799999999</v>
      </c>
      <c r="BF17">
        <v>5.2136220214894655E-2</v>
      </c>
      <c r="BG17">
        <v>4.2176404353152709E-2</v>
      </c>
      <c r="BH17">
        <v>262301.30900000001</v>
      </c>
      <c r="BI17">
        <v>3.0484018667249577E-2</v>
      </c>
      <c r="BJ17">
        <v>2.4660519928747418E-2</v>
      </c>
      <c r="BK17">
        <v>1</v>
      </c>
      <c r="BL17" t="s">
        <v>69</v>
      </c>
      <c r="BM17">
        <v>-1</v>
      </c>
      <c r="BN17" t="s">
        <v>393</v>
      </c>
    </row>
    <row r="18" spans="1:66">
      <c r="A18" s="139" t="str">
        <f t="shared" si="20"/>
        <v>미래교통</v>
      </c>
      <c r="B18" s="139" t="str">
        <f t="shared" si="1"/>
        <v>111</v>
      </c>
      <c r="C18" s="140" t="str">
        <f t="shared" si="21"/>
        <v>70바6094</v>
      </c>
      <c r="D18" s="114" t="str">
        <f t="shared" si="22"/>
        <v>대형</v>
      </c>
      <c r="E18" s="110" t="str">
        <f t="shared" si="16"/>
        <v>D</v>
      </c>
      <c r="F18" s="160">
        <f t="shared" si="17"/>
        <v>0.83740740740740738</v>
      </c>
      <c r="G18" s="161">
        <f t="shared" si="18"/>
        <v>2.2610000000000001</v>
      </c>
      <c r="H18" s="162">
        <f t="shared" si="19"/>
        <v>2.7</v>
      </c>
      <c r="I18" s="163">
        <f t="shared" si="23"/>
        <v>8226.4079999999994</v>
      </c>
      <c r="J18" s="164">
        <f t="shared" si="24"/>
        <v>4.3533063377738559E-2</v>
      </c>
      <c r="K18" s="164">
        <f t="shared" si="25"/>
        <v>0.31434308942216632</v>
      </c>
      <c r="L18" s="164">
        <f t="shared" si="26"/>
        <v>0.16629372139091569</v>
      </c>
      <c r="M18" s="165">
        <f t="shared" si="27"/>
        <v>25.513999999999999</v>
      </c>
      <c r="N18" s="166">
        <f t="shared" si="28"/>
        <v>8.5000000000000006E-2</v>
      </c>
      <c r="O18" s="166">
        <f t="shared" si="29"/>
        <v>39.045000000000002</v>
      </c>
      <c r="P18" s="167">
        <f t="shared" si="30"/>
        <v>626.34833333333336</v>
      </c>
      <c r="Q18" s="168">
        <f t="shared" si="31"/>
        <v>95</v>
      </c>
      <c r="R18" s="169">
        <f t="shared" si="32"/>
        <v>45.390890704211301</v>
      </c>
      <c r="S18" s="141">
        <f t="shared" si="33"/>
        <v>7</v>
      </c>
      <c r="T18" s="141">
        <f t="shared" si="34"/>
        <v>3212</v>
      </c>
      <c r="U18" t="s">
        <v>119</v>
      </c>
      <c r="V18" s="5" t="s">
        <v>120</v>
      </c>
      <c r="W18" t="s">
        <v>119</v>
      </c>
      <c r="X18" s="5" t="s">
        <v>120</v>
      </c>
      <c r="Y18" t="s">
        <v>210</v>
      </c>
      <c r="Z18" t="s">
        <v>140</v>
      </c>
      <c r="AA18" t="s">
        <v>48</v>
      </c>
      <c r="AB18">
        <v>510</v>
      </c>
      <c r="AC18" s="1">
        <v>8226.4079999999994</v>
      </c>
      <c r="AD18" s="1">
        <v>3637.6439999999998</v>
      </c>
      <c r="AE18" s="28">
        <v>2.2610000000000001</v>
      </c>
      <c r="AF18">
        <v>2.7</v>
      </c>
      <c r="AG18">
        <v>25.513999999999999</v>
      </c>
      <c r="AH18">
        <v>282.24271499999998</v>
      </c>
      <c r="AI18">
        <v>12.28689</v>
      </c>
      <c r="AJ18">
        <v>88.721046999999999</v>
      </c>
      <c r="AK18">
        <v>1368</v>
      </c>
      <c r="AL18">
        <v>7</v>
      </c>
      <c r="AM18">
        <v>3212</v>
      </c>
      <c r="AN18">
        <v>95</v>
      </c>
      <c r="AO18">
        <v>29.146573</v>
      </c>
      <c r="AP18">
        <v>64706.5</v>
      </c>
      <c r="AQ18">
        <v>37580.9</v>
      </c>
      <c r="AR18">
        <v>50</v>
      </c>
      <c r="AS18">
        <v>37087</v>
      </c>
      <c r="AT18">
        <v>8.5000000000000006E-2</v>
      </c>
      <c r="AU18">
        <v>39.045000000000002</v>
      </c>
      <c r="AV18">
        <v>76632</v>
      </c>
      <c r="AW18">
        <v>0</v>
      </c>
      <c r="AX18" s="29">
        <v>0.54</v>
      </c>
      <c r="AY18">
        <v>0.83740740740740738</v>
      </c>
      <c r="AZ18" t="s">
        <v>67</v>
      </c>
      <c r="BA18" t="s">
        <v>196</v>
      </c>
      <c r="BB18">
        <v>2</v>
      </c>
      <c r="BC18" t="s">
        <v>216</v>
      </c>
      <c r="BD18">
        <v>7</v>
      </c>
      <c r="BE18">
        <v>153367.42799999999</v>
      </c>
      <c r="BF18">
        <v>5.3638560072872841E-2</v>
      </c>
      <c r="BG18">
        <v>4.4917327527690926E-2</v>
      </c>
      <c r="BH18">
        <v>262301.30900000001</v>
      </c>
      <c r="BI18">
        <v>3.1362435938129457E-2</v>
      </c>
      <c r="BJ18">
        <v>2.626313616892989E-2</v>
      </c>
      <c r="BK18">
        <v>1</v>
      </c>
      <c r="BL18" t="s">
        <v>68</v>
      </c>
      <c r="BM18">
        <v>-2</v>
      </c>
      <c r="BN18" t="s">
        <v>393</v>
      </c>
    </row>
    <row r="19" spans="1:66">
      <c r="A19" s="142" t="str">
        <f t="shared" si="20"/>
        <v>미래교통</v>
      </c>
      <c r="B19" s="142" t="str">
        <f t="shared" si="1"/>
        <v>111</v>
      </c>
      <c r="C19" s="143" t="str">
        <f t="shared" si="21"/>
        <v>72바1605</v>
      </c>
      <c r="D19" s="131" t="str">
        <f t="shared" si="22"/>
        <v>대형</v>
      </c>
      <c r="E19" s="127" t="str">
        <f t="shared" si="16"/>
        <v>F</v>
      </c>
      <c r="F19" s="150">
        <f t="shared" si="17"/>
        <v>0.74206896551724144</v>
      </c>
      <c r="G19" s="151">
        <f t="shared" si="18"/>
        <v>2.1520000000000001</v>
      </c>
      <c r="H19" s="152">
        <f t="shared" si="19"/>
        <v>2.9</v>
      </c>
      <c r="I19" s="153">
        <f t="shared" si="23"/>
        <v>4658.4880000000003</v>
      </c>
      <c r="J19" s="154">
        <f t="shared" si="24"/>
        <v>3.8069776890035642E-2</v>
      </c>
      <c r="K19" s="154">
        <f t="shared" si="25"/>
        <v>0.31023132455376823</v>
      </c>
      <c r="L19" s="154">
        <f t="shared" si="26"/>
        <v>0.16893893469297333</v>
      </c>
      <c r="M19" s="155">
        <f t="shared" si="27"/>
        <v>24.042999999999999</v>
      </c>
      <c r="N19" s="156">
        <f t="shared" si="28"/>
        <v>8.5999999999999993E-2</v>
      </c>
      <c r="O19" s="156">
        <f t="shared" si="29"/>
        <v>48.642000000000003</v>
      </c>
      <c r="P19" s="157">
        <f t="shared" si="30"/>
        <v>442.99</v>
      </c>
      <c r="Q19" s="158">
        <f t="shared" si="31"/>
        <v>93</v>
      </c>
      <c r="R19" s="159">
        <f t="shared" si="32"/>
        <v>42.831084515550778</v>
      </c>
      <c r="S19" s="144">
        <f t="shared" si="33"/>
        <v>4</v>
      </c>
      <c r="T19" s="144">
        <f t="shared" si="34"/>
        <v>2266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212</v>
      </c>
      <c r="Z19" s="4" t="s">
        <v>140</v>
      </c>
      <c r="AA19" s="4" t="s">
        <v>48</v>
      </c>
      <c r="AB19" s="4">
        <v>510</v>
      </c>
      <c r="AC19" s="4">
        <v>4658.4880000000003</v>
      </c>
      <c r="AD19" s="4">
        <v>2164.5100000000002</v>
      </c>
      <c r="AE19" s="4">
        <v>2.1520000000000001</v>
      </c>
      <c r="AF19" s="4">
        <v>2.9</v>
      </c>
      <c r="AG19" s="4">
        <v>24.042999999999999</v>
      </c>
      <c r="AH19" s="4">
        <v>166.89330799999999</v>
      </c>
      <c r="AI19" s="4">
        <v>6.3535909999999998</v>
      </c>
      <c r="AJ19" s="4">
        <v>51.775531999999998</v>
      </c>
      <c r="AK19" s="4">
        <v>787</v>
      </c>
      <c r="AL19" s="4">
        <v>4</v>
      </c>
      <c r="AM19" s="4">
        <v>2266</v>
      </c>
      <c r="AN19" s="4">
        <v>93</v>
      </c>
      <c r="AO19" s="4">
        <v>27.912970000000001</v>
      </c>
      <c r="AP19" s="4">
        <v>50856.3</v>
      </c>
      <c r="AQ19" s="4">
        <v>26579.4</v>
      </c>
      <c r="AR19" s="4">
        <v>45</v>
      </c>
      <c r="AS19" s="4">
        <v>13087</v>
      </c>
      <c r="AT19" s="4">
        <v>8.5999999999999993E-2</v>
      </c>
      <c r="AU19" s="4">
        <v>48.642000000000003</v>
      </c>
      <c r="AV19" s="4">
        <v>42883</v>
      </c>
      <c r="AW19" s="4">
        <v>0</v>
      </c>
      <c r="AX19" s="30">
        <v>0.52</v>
      </c>
      <c r="AY19">
        <v>0.74206896551724144</v>
      </c>
      <c r="AZ19" t="s">
        <v>70</v>
      </c>
      <c r="BA19" t="s">
        <v>196</v>
      </c>
      <c r="BB19">
        <v>6</v>
      </c>
      <c r="BC19" t="s">
        <v>466</v>
      </c>
      <c r="BD19">
        <v>3</v>
      </c>
      <c r="BE19">
        <v>153367.42799999999</v>
      </c>
      <c r="BF19">
        <v>3.037468946796187E-2</v>
      </c>
      <c r="BG19">
        <v>2.2540114391397914E-2</v>
      </c>
      <c r="BH19">
        <v>262301.30900000001</v>
      </c>
      <c r="BI19">
        <v>1.7760063866093783E-2</v>
      </c>
      <c r="BJ19">
        <v>1.3179192220632354E-2</v>
      </c>
      <c r="BK19">
        <v>1</v>
      </c>
      <c r="BL19" t="s">
        <v>67</v>
      </c>
      <c r="BM19">
        <v>-1</v>
      </c>
      <c r="BN19" t="s">
        <v>393</v>
      </c>
    </row>
    <row r="20" spans="1:66">
      <c r="A20" s="139" t="str">
        <f t="shared" si="20"/>
        <v>미래교통</v>
      </c>
      <c r="B20" s="139" t="str">
        <f t="shared" si="1"/>
        <v>111</v>
      </c>
      <c r="C20" s="140" t="str">
        <f t="shared" si="21"/>
        <v>72바1606</v>
      </c>
      <c r="D20" s="114" t="str">
        <f t="shared" si="22"/>
        <v>대형</v>
      </c>
      <c r="E20" s="110" t="str">
        <f t="shared" si="16"/>
        <v>F</v>
      </c>
      <c r="F20" s="160">
        <f t="shared" si="17"/>
        <v>0.79259259259259263</v>
      </c>
      <c r="G20" s="161">
        <f t="shared" si="18"/>
        <v>2.14</v>
      </c>
      <c r="H20" s="162">
        <f t="shared" si="19"/>
        <v>2.7</v>
      </c>
      <c r="I20" s="163">
        <f t="shared" si="23"/>
        <v>7636.884</v>
      </c>
      <c r="J20" s="164">
        <f t="shared" si="24"/>
        <v>3.0510988733328213E-2</v>
      </c>
      <c r="K20" s="164">
        <f t="shared" si="25"/>
        <v>0.33480447501938987</v>
      </c>
      <c r="L20" s="164">
        <f t="shared" si="26"/>
        <v>0.17219064738969453</v>
      </c>
      <c r="M20" s="165">
        <f t="shared" si="27"/>
        <v>25.856000000000002</v>
      </c>
      <c r="N20" s="166">
        <f t="shared" si="28"/>
        <v>0.11799999999999999</v>
      </c>
      <c r="O20" s="166">
        <f t="shared" si="29"/>
        <v>51.133000000000003</v>
      </c>
      <c r="P20" s="167">
        <f t="shared" si="30"/>
        <v>742.12833333333333</v>
      </c>
      <c r="Q20" s="168">
        <f t="shared" si="31"/>
        <v>96</v>
      </c>
      <c r="R20" s="169">
        <f t="shared" si="32"/>
        <v>44.21588985968922</v>
      </c>
      <c r="S20" s="141">
        <f t="shared" si="33"/>
        <v>9</v>
      </c>
      <c r="T20" s="141">
        <f t="shared" si="34"/>
        <v>3905</v>
      </c>
      <c r="U20" t="s">
        <v>119</v>
      </c>
      <c r="V20" s="5" t="s">
        <v>120</v>
      </c>
      <c r="W20" t="s">
        <v>119</v>
      </c>
      <c r="X20" s="5" t="s">
        <v>120</v>
      </c>
      <c r="Y20" t="s">
        <v>214</v>
      </c>
      <c r="Z20" t="s">
        <v>140</v>
      </c>
      <c r="AA20" t="s">
        <v>48</v>
      </c>
      <c r="AB20">
        <v>510</v>
      </c>
      <c r="AC20" s="1">
        <v>7636.884</v>
      </c>
      <c r="AD20" s="1">
        <v>3569.0729999999999</v>
      </c>
      <c r="AE20" s="28">
        <v>2.14</v>
      </c>
      <c r="AF20">
        <v>2.7</v>
      </c>
      <c r="AG20">
        <v>25.856000000000002</v>
      </c>
      <c r="AH20">
        <v>272.132184</v>
      </c>
      <c r="AI20">
        <v>8.3030220000000003</v>
      </c>
      <c r="AJ20">
        <v>91.111073000000005</v>
      </c>
      <c r="AK20">
        <v>1315</v>
      </c>
      <c r="AL20">
        <v>9</v>
      </c>
      <c r="AM20">
        <v>3905</v>
      </c>
      <c r="AN20">
        <v>96</v>
      </c>
      <c r="AO20">
        <v>28.063141000000002</v>
      </c>
      <c r="AP20">
        <v>85375.3</v>
      </c>
      <c r="AQ20">
        <v>44527.7</v>
      </c>
      <c r="AR20">
        <v>76</v>
      </c>
      <c r="AS20">
        <v>31686</v>
      </c>
      <c r="AT20">
        <v>0.11799999999999999</v>
      </c>
      <c r="AU20">
        <v>51.133000000000003</v>
      </c>
      <c r="AV20">
        <v>71994</v>
      </c>
      <c r="AW20">
        <v>0</v>
      </c>
      <c r="AX20" s="29">
        <v>0.53</v>
      </c>
      <c r="AY20">
        <v>0.79259259259259263</v>
      </c>
      <c r="AZ20" t="s">
        <v>70</v>
      </c>
      <c r="BA20" t="s">
        <v>196</v>
      </c>
      <c r="BB20">
        <v>3</v>
      </c>
      <c r="BC20" t="s">
        <v>467</v>
      </c>
      <c r="BD20">
        <v>7</v>
      </c>
      <c r="BE20">
        <v>153367.42799999999</v>
      </c>
      <c r="BF20">
        <v>4.9794693042645277E-2</v>
      </c>
      <c r="BG20">
        <v>3.9466904856022555E-2</v>
      </c>
      <c r="BH20">
        <v>262301.30900000001</v>
      </c>
      <c r="BI20">
        <v>2.9114929045207318E-2</v>
      </c>
      <c r="BJ20">
        <v>2.3076277095090247E-2</v>
      </c>
      <c r="BK20">
        <v>1</v>
      </c>
      <c r="BL20" t="s">
        <v>67</v>
      </c>
      <c r="BM20">
        <v>-1</v>
      </c>
      <c r="BN20" t="s">
        <v>393</v>
      </c>
    </row>
    <row r="21" spans="1:66">
      <c r="A21" s="142" t="str">
        <f t="shared" si="20"/>
        <v>미래교통</v>
      </c>
      <c r="B21" s="142" t="str">
        <f t="shared" si="1"/>
        <v>111-2</v>
      </c>
      <c r="C21" s="143" t="str">
        <f t="shared" si="21"/>
        <v>70바5027</v>
      </c>
      <c r="D21" s="131" t="str">
        <f t="shared" si="22"/>
        <v>대형</v>
      </c>
      <c r="E21" s="127" t="str">
        <f t="shared" si="16"/>
        <v>C</v>
      </c>
      <c r="F21" s="150">
        <f t="shared" si="17"/>
        <v>0.89315789473684215</v>
      </c>
      <c r="G21" s="151">
        <f t="shared" si="18"/>
        <v>1.6970000000000001</v>
      </c>
      <c r="H21" s="152">
        <f t="shared" si="19"/>
        <v>1.9</v>
      </c>
      <c r="I21" s="153">
        <f t="shared" si="23"/>
        <v>1882.8810000000001</v>
      </c>
      <c r="J21" s="154">
        <f t="shared" si="24"/>
        <v>2.4339949661943042E-2</v>
      </c>
      <c r="K21" s="154">
        <f t="shared" si="25"/>
        <v>0.3882891535021803</v>
      </c>
      <c r="L21" s="154">
        <f t="shared" si="26"/>
        <v>0.18110544426333899</v>
      </c>
      <c r="M21" s="155">
        <f t="shared" si="27"/>
        <v>17.82</v>
      </c>
      <c r="N21" s="156">
        <f t="shared" si="28"/>
        <v>0.106</v>
      </c>
      <c r="O21" s="156">
        <f t="shared" si="29"/>
        <v>26.555</v>
      </c>
      <c r="P21" s="157">
        <f t="shared" si="30"/>
        <v>0.76666666666666672</v>
      </c>
      <c r="Q21" s="158">
        <f t="shared" si="31"/>
        <v>87</v>
      </c>
      <c r="R21" s="159">
        <f t="shared" si="32"/>
        <v>27.532963522132832</v>
      </c>
      <c r="S21" s="144">
        <f t="shared" si="33"/>
        <v>2</v>
      </c>
      <c r="T21" s="144">
        <f t="shared" si="34"/>
        <v>500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217</v>
      </c>
      <c r="Z21" t="s">
        <v>140</v>
      </c>
      <c r="AA21" t="s">
        <v>48</v>
      </c>
      <c r="AB21">
        <v>510</v>
      </c>
      <c r="AC21" s="1">
        <v>1882.8810000000001</v>
      </c>
      <c r="AD21" s="1">
        <v>1109.2360000000001</v>
      </c>
      <c r="AE21" s="28">
        <v>1.6970000000000001</v>
      </c>
      <c r="AF21">
        <v>1.9</v>
      </c>
      <c r="AG21">
        <v>17.82</v>
      </c>
      <c r="AH21">
        <v>116.428014</v>
      </c>
      <c r="AI21">
        <v>2.8338519999999998</v>
      </c>
      <c r="AJ21">
        <v>45.207735</v>
      </c>
      <c r="AK21">
        <v>341</v>
      </c>
      <c r="AL21">
        <v>2</v>
      </c>
      <c r="AM21">
        <v>500</v>
      </c>
      <c r="AN21">
        <v>87</v>
      </c>
      <c r="AO21">
        <v>16.172060999999999</v>
      </c>
      <c r="AP21">
        <v>1257.5999999999999</v>
      </c>
      <c r="AQ21">
        <v>46</v>
      </c>
      <c r="AR21">
        <v>14</v>
      </c>
      <c r="AS21">
        <v>5490</v>
      </c>
      <c r="AT21">
        <v>0.106</v>
      </c>
      <c r="AU21">
        <v>26.555</v>
      </c>
      <c r="AV21">
        <v>17279</v>
      </c>
      <c r="AW21">
        <v>0</v>
      </c>
      <c r="AX21" s="29">
        <v>0.51</v>
      </c>
      <c r="AY21">
        <v>0.89315789473684215</v>
      </c>
      <c r="AZ21" t="s">
        <v>69</v>
      </c>
      <c r="BA21" t="s">
        <v>218</v>
      </c>
      <c r="BB21">
        <v>1</v>
      </c>
      <c r="BC21" t="s">
        <v>235</v>
      </c>
      <c r="BD21">
        <v>8</v>
      </c>
      <c r="BE21">
        <v>39748.752</v>
      </c>
      <c r="BF21">
        <v>4.7369562697213742E-2</v>
      </c>
      <c r="BG21">
        <v>4.2308498893248274E-2</v>
      </c>
      <c r="BH21">
        <v>262301.30900000001</v>
      </c>
      <c r="BI21">
        <v>7.1783133953021942E-3</v>
      </c>
      <c r="BJ21">
        <v>6.4113672799093807E-3</v>
      </c>
      <c r="BK21">
        <v>1</v>
      </c>
      <c r="BL21" t="s">
        <v>69</v>
      </c>
      <c r="BM21">
        <v>0</v>
      </c>
      <c r="BN21" t="s">
        <v>395</v>
      </c>
    </row>
    <row r="22" spans="1:66">
      <c r="A22" s="139" t="str">
        <f t="shared" si="20"/>
        <v>미래교통</v>
      </c>
      <c r="B22" s="139" t="str">
        <f t="shared" si="1"/>
        <v>111-2</v>
      </c>
      <c r="C22" s="140" t="str">
        <f t="shared" si="21"/>
        <v>70바5028</v>
      </c>
      <c r="D22" s="114" t="str">
        <f t="shared" si="22"/>
        <v>대형</v>
      </c>
      <c r="E22" s="110" t="str">
        <f t="shared" si="16"/>
        <v>B</v>
      </c>
      <c r="F22" s="160">
        <f t="shared" si="17"/>
        <v>0.92052631578947375</v>
      </c>
      <c r="G22" s="161">
        <f t="shared" si="18"/>
        <v>1.7490000000000001</v>
      </c>
      <c r="H22" s="162">
        <f t="shared" si="19"/>
        <v>1.9</v>
      </c>
      <c r="I22" s="163">
        <f t="shared" si="23"/>
        <v>3005.01</v>
      </c>
      <c r="J22" s="164">
        <f t="shared" si="24"/>
        <v>3.4020238916588674E-2</v>
      </c>
      <c r="K22" s="164">
        <f t="shared" si="25"/>
        <v>0.36102337162608195</v>
      </c>
      <c r="L22" s="164">
        <f t="shared" si="26"/>
        <v>0.13643881384754125</v>
      </c>
      <c r="M22" s="165">
        <f t="shared" si="27"/>
        <v>15.398</v>
      </c>
      <c r="N22" s="166">
        <f t="shared" si="28"/>
        <v>0</v>
      </c>
      <c r="O22" s="166">
        <f t="shared" si="29"/>
        <v>6.9219999999999997</v>
      </c>
      <c r="P22" s="167">
        <f t="shared" si="30"/>
        <v>0.13333333333333333</v>
      </c>
      <c r="Q22" s="168">
        <f t="shared" si="31"/>
        <v>90</v>
      </c>
      <c r="R22" s="169">
        <f t="shared" si="32"/>
        <v>25.599234557321665</v>
      </c>
      <c r="S22" s="141">
        <f t="shared" si="33"/>
        <v>0</v>
      </c>
      <c r="T22" s="141">
        <f t="shared" si="34"/>
        <v>208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219</v>
      </c>
      <c r="Z22" s="4" t="s">
        <v>140</v>
      </c>
      <c r="AA22" s="4" t="s">
        <v>48</v>
      </c>
      <c r="AB22" s="4">
        <v>510</v>
      </c>
      <c r="AC22" s="4">
        <v>3005.01</v>
      </c>
      <c r="AD22" s="4">
        <v>1718.049</v>
      </c>
      <c r="AE22" s="4">
        <v>1.7490000000000001</v>
      </c>
      <c r="AF22" s="4">
        <v>1.9</v>
      </c>
      <c r="AG22" s="4">
        <v>15.398</v>
      </c>
      <c r="AH22" s="4">
        <v>194.04161199999999</v>
      </c>
      <c r="AI22" s="4">
        <v>6.6013419999999998</v>
      </c>
      <c r="AJ22" s="4">
        <v>70.053556999999998</v>
      </c>
      <c r="AK22" s="4">
        <v>410</v>
      </c>
      <c r="AL22" s="4">
        <v>0</v>
      </c>
      <c r="AM22" s="4">
        <v>208</v>
      </c>
      <c r="AN22" s="4">
        <v>90</v>
      </c>
      <c r="AO22" s="4">
        <v>15.486420000000001</v>
      </c>
      <c r="AP22" s="4">
        <v>678</v>
      </c>
      <c r="AQ22" s="4">
        <v>8</v>
      </c>
      <c r="AR22" s="4">
        <v>13</v>
      </c>
      <c r="AS22" s="4">
        <v>2460</v>
      </c>
      <c r="AT22" s="4">
        <v>0</v>
      </c>
      <c r="AU22" s="4">
        <v>6.9219999999999997</v>
      </c>
      <c r="AV22" s="4">
        <v>26033</v>
      </c>
      <c r="AW22" s="4">
        <v>0</v>
      </c>
      <c r="AX22" s="30">
        <v>0.51</v>
      </c>
      <c r="AY22">
        <v>0.92052631578947375</v>
      </c>
      <c r="AZ22" t="s">
        <v>68</v>
      </c>
      <c r="BA22" t="s">
        <v>218</v>
      </c>
      <c r="BB22">
        <v>1</v>
      </c>
      <c r="BC22" t="s">
        <v>233</v>
      </c>
      <c r="BD22">
        <v>5</v>
      </c>
      <c r="BE22">
        <v>39748.752</v>
      </c>
      <c r="BF22">
        <v>7.5600109407208557E-2</v>
      </c>
      <c r="BG22">
        <v>6.9591890185898828E-2</v>
      </c>
      <c r="BH22">
        <v>262301.30900000001</v>
      </c>
      <c r="BI22">
        <v>1.1456328645313776E-2</v>
      </c>
      <c r="BJ22">
        <v>1.0545852000344103E-2</v>
      </c>
      <c r="BK22">
        <v>1</v>
      </c>
      <c r="BL22" t="s">
        <v>68</v>
      </c>
      <c r="BM22">
        <v>0</v>
      </c>
      <c r="BN22" t="s">
        <v>395</v>
      </c>
    </row>
    <row r="23" spans="1:66">
      <c r="A23" s="142" t="str">
        <f t="shared" si="20"/>
        <v>미래교통</v>
      </c>
      <c r="B23" s="142" t="str">
        <f t="shared" si="1"/>
        <v>111-2</v>
      </c>
      <c r="C23" s="143" t="str">
        <f t="shared" si="21"/>
        <v>70바5029</v>
      </c>
      <c r="D23" s="131" t="str">
        <f t="shared" si="22"/>
        <v>대형</v>
      </c>
      <c r="E23" s="127" t="str">
        <f t="shared" si="16"/>
        <v>B</v>
      </c>
      <c r="F23" s="150">
        <f t="shared" si="17"/>
        <v>0.91157894736842104</v>
      </c>
      <c r="G23" s="151">
        <f t="shared" si="18"/>
        <v>1.732</v>
      </c>
      <c r="H23" s="152">
        <f t="shared" si="19"/>
        <v>1.9</v>
      </c>
      <c r="I23" s="153">
        <f t="shared" si="23"/>
        <v>2402.261</v>
      </c>
      <c r="J23" s="154">
        <f t="shared" si="24"/>
        <v>3.3226624694639495E-2</v>
      </c>
      <c r="K23" s="154">
        <f t="shared" si="25"/>
        <v>0.38161631887821612</v>
      </c>
      <c r="L23" s="154">
        <f t="shared" si="26"/>
        <v>0.16526097705453321</v>
      </c>
      <c r="M23" s="155">
        <f t="shared" si="27"/>
        <v>16.472000000000001</v>
      </c>
      <c r="N23" s="156">
        <f t="shared" si="28"/>
        <v>0</v>
      </c>
      <c r="O23" s="156">
        <f t="shared" si="29"/>
        <v>13.82</v>
      </c>
      <c r="P23" s="157">
        <f t="shared" si="30"/>
        <v>1.2566666666666668</v>
      </c>
      <c r="Q23" s="158">
        <f t="shared" si="31"/>
        <v>90</v>
      </c>
      <c r="R23" s="159">
        <f t="shared" si="32"/>
        <v>26.564204850045932</v>
      </c>
      <c r="S23" s="144">
        <f t="shared" si="33"/>
        <v>0</v>
      </c>
      <c r="T23" s="144">
        <f t="shared" si="34"/>
        <v>332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221</v>
      </c>
      <c r="Z23" t="s">
        <v>140</v>
      </c>
      <c r="AA23" t="s">
        <v>48</v>
      </c>
      <c r="AB23">
        <v>510</v>
      </c>
      <c r="AC23" s="1">
        <v>2402.261</v>
      </c>
      <c r="AD23" s="1">
        <v>1386.866</v>
      </c>
      <c r="AE23" s="28">
        <v>1.732</v>
      </c>
      <c r="AF23">
        <v>1.9</v>
      </c>
      <c r="AG23">
        <v>16.472000000000001</v>
      </c>
      <c r="AH23">
        <v>154.543564</v>
      </c>
      <c r="AI23">
        <v>5.1349609999999997</v>
      </c>
      <c r="AJ23">
        <v>58.976345999999999</v>
      </c>
      <c r="AK23">
        <v>397</v>
      </c>
      <c r="AL23">
        <v>0</v>
      </c>
      <c r="AM23">
        <v>332</v>
      </c>
      <c r="AN23">
        <v>90</v>
      </c>
      <c r="AO23">
        <v>15.544231</v>
      </c>
      <c r="AP23">
        <v>1267</v>
      </c>
      <c r="AQ23">
        <v>75.400000000000006</v>
      </c>
      <c r="AR23">
        <v>19</v>
      </c>
      <c r="AS23">
        <v>5914</v>
      </c>
      <c r="AT23">
        <v>0</v>
      </c>
      <c r="AU23">
        <v>13.82</v>
      </c>
      <c r="AV23">
        <v>21585</v>
      </c>
      <c r="AW23">
        <v>0</v>
      </c>
      <c r="AX23" s="29">
        <v>0.51</v>
      </c>
      <c r="AY23">
        <v>0.91157894736842104</v>
      </c>
      <c r="AZ23" t="s">
        <v>68</v>
      </c>
      <c r="BA23" t="s">
        <v>218</v>
      </c>
      <c r="BB23">
        <v>2</v>
      </c>
      <c r="BC23" t="s">
        <v>398</v>
      </c>
      <c r="BD23">
        <v>14</v>
      </c>
      <c r="BE23">
        <v>39748.752</v>
      </c>
      <c r="BF23">
        <v>6.0436136460334654E-2</v>
      </c>
      <c r="BG23">
        <v>5.5092309657526116E-2</v>
      </c>
      <c r="BH23">
        <v>262301.30900000001</v>
      </c>
      <c r="BI23">
        <v>9.1584026368697995E-3</v>
      </c>
      <c r="BJ23">
        <v>8.3486070352939441E-3</v>
      </c>
      <c r="BK23">
        <v>1</v>
      </c>
      <c r="BL23" t="s">
        <v>68</v>
      </c>
      <c r="BM23">
        <v>0</v>
      </c>
      <c r="BN23" t="s">
        <v>395</v>
      </c>
    </row>
    <row r="24" spans="1:66">
      <c r="A24" s="139" t="str">
        <f t="shared" si="20"/>
        <v>미래교통</v>
      </c>
      <c r="B24" s="139" t="str">
        <f t="shared" si="1"/>
        <v>111-2</v>
      </c>
      <c r="C24" s="140" t="str">
        <f t="shared" si="21"/>
        <v>70바5072</v>
      </c>
      <c r="D24" s="114" t="str">
        <f t="shared" si="22"/>
        <v>대형</v>
      </c>
      <c r="E24" s="110" t="str">
        <f t="shared" si="16"/>
        <v>D</v>
      </c>
      <c r="F24" s="160">
        <f t="shared" si="17"/>
        <v>0.81428571428571428</v>
      </c>
      <c r="G24" s="161">
        <f t="shared" si="18"/>
        <v>1.71</v>
      </c>
      <c r="H24" s="162">
        <f t="shared" si="19"/>
        <v>2.1</v>
      </c>
      <c r="I24" s="163">
        <f t="shared" si="23"/>
        <v>3945.72</v>
      </c>
      <c r="J24" s="164">
        <f t="shared" si="24"/>
        <v>3.6409919828121383E-2</v>
      </c>
      <c r="K24" s="164">
        <f t="shared" si="25"/>
        <v>0.39068918927718355</v>
      </c>
      <c r="L24" s="164">
        <f t="shared" si="26"/>
        <v>0.16473546019484403</v>
      </c>
      <c r="M24" s="165">
        <f t="shared" si="27"/>
        <v>18.773</v>
      </c>
      <c r="N24" s="166">
        <f t="shared" si="28"/>
        <v>0.17699999999999999</v>
      </c>
      <c r="O24" s="166">
        <f t="shared" si="29"/>
        <v>22.733000000000001</v>
      </c>
      <c r="P24" s="167">
        <f t="shared" si="30"/>
        <v>0.48833333333333334</v>
      </c>
      <c r="Q24" s="168">
        <f t="shared" si="31"/>
        <v>90</v>
      </c>
      <c r="R24" s="169">
        <f t="shared" si="32"/>
        <v>27.196478615289177</v>
      </c>
      <c r="S24" s="141">
        <f t="shared" si="33"/>
        <v>7</v>
      </c>
      <c r="T24" s="141">
        <f t="shared" si="34"/>
        <v>897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223</v>
      </c>
      <c r="Z24" t="s">
        <v>140</v>
      </c>
      <c r="AA24" t="s">
        <v>48</v>
      </c>
      <c r="AB24">
        <v>510</v>
      </c>
      <c r="AC24" s="1">
        <v>3945.72</v>
      </c>
      <c r="AD24" s="1">
        <v>2308.0300000000002</v>
      </c>
      <c r="AE24" s="28">
        <v>1.71</v>
      </c>
      <c r="AF24">
        <v>2.1</v>
      </c>
      <c r="AG24">
        <v>18.773</v>
      </c>
      <c r="AH24">
        <v>253.241041</v>
      </c>
      <c r="AI24">
        <v>9.2204859999999993</v>
      </c>
      <c r="AJ24">
        <v>98.938536999999997</v>
      </c>
      <c r="AK24">
        <v>650</v>
      </c>
      <c r="AL24">
        <v>7</v>
      </c>
      <c r="AM24">
        <v>897</v>
      </c>
      <c r="AN24">
        <v>90</v>
      </c>
      <c r="AO24">
        <v>15.580886</v>
      </c>
      <c r="AP24">
        <v>1503.1</v>
      </c>
      <c r="AQ24">
        <v>29.3</v>
      </c>
      <c r="AR24">
        <v>26</v>
      </c>
      <c r="AS24">
        <v>5372</v>
      </c>
      <c r="AT24">
        <v>0.17699999999999999</v>
      </c>
      <c r="AU24">
        <v>22.733000000000001</v>
      </c>
      <c r="AV24">
        <v>34899</v>
      </c>
      <c r="AW24">
        <v>0</v>
      </c>
      <c r="AX24" s="29">
        <v>0.54</v>
      </c>
      <c r="AY24">
        <v>0.81428571428571428</v>
      </c>
      <c r="AZ24" t="s">
        <v>67</v>
      </c>
      <c r="BA24" t="s">
        <v>218</v>
      </c>
      <c r="BB24">
        <v>4</v>
      </c>
      <c r="BC24" t="s">
        <v>468</v>
      </c>
      <c r="BD24">
        <v>9</v>
      </c>
      <c r="BE24">
        <v>39748.752</v>
      </c>
      <c r="BF24">
        <v>9.926651282032703E-2</v>
      </c>
      <c r="BG24">
        <v>8.0831303296552012E-2</v>
      </c>
      <c r="BH24">
        <v>262301.30900000001</v>
      </c>
      <c r="BI24">
        <v>1.504270037783151E-2</v>
      </c>
      <c r="BJ24">
        <v>1.2249056021948515E-2</v>
      </c>
      <c r="BK24">
        <v>1</v>
      </c>
      <c r="BL24" t="s">
        <v>67</v>
      </c>
      <c r="BM24">
        <v>0</v>
      </c>
      <c r="BN24" t="s">
        <v>395</v>
      </c>
    </row>
    <row r="25" spans="1:66">
      <c r="A25" s="142" t="str">
        <f t="shared" si="20"/>
        <v>미래교통</v>
      </c>
      <c r="B25" s="142" t="str">
        <f t="shared" si="1"/>
        <v>111-2</v>
      </c>
      <c r="C25" s="143" t="str">
        <f t="shared" si="21"/>
        <v>70바5092</v>
      </c>
      <c r="D25" s="131" t="str">
        <f t="shared" si="22"/>
        <v>대형</v>
      </c>
      <c r="E25" s="127" t="str">
        <f t="shared" si="16"/>
        <v>D</v>
      </c>
      <c r="F25" s="150">
        <f t="shared" si="17"/>
        <v>0.84199999999999997</v>
      </c>
      <c r="G25" s="151">
        <f t="shared" si="18"/>
        <v>1.6839999999999999</v>
      </c>
      <c r="H25" s="152">
        <f t="shared" si="19"/>
        <v>2</v>
      </c>
      <c r="I25" s="153">
        <f t="shared" si="23"/>
        <v>2567.9450000000002</v>
      </c>
      <c r="J25" s="154">
        <f t="shared" si="24"/>
        <v>2.1428925778270071E-2</v>
      </c>
      <c r="K25" s="154">
        <f t="shared" si="25"/>
        <v>0.4051739559868448</v>
      </c>
      <c r="L25" s="154">
        <f t="shared" si="26"/>
        <v>0.20639071319673902</v>
      </c>
      <c r="M25" s="155">
        <f t="shared" si="27"/>
        <v>19.276</v>
      </c>
      <c r="N25" s="156">
        <f t="shared" si="28"/>
        <v>3.9E-2</v>
      </c>
      <c r="O25" s="156">
        <f t="shared" si="29"/>
        <v>37.500999999999998</v>
      </c>
      <c r="P25" s="157">
        <f t="shared" si="30"/>
        <v>4.6466666666666665</v>
      </c>
      <c r="Q25" s="158">
        <f t="shared" si="31"/>
        <v>90</v>
      </c>
      <c r="R25" s="159">
        <f t="shared" si="32"/>
        <v>28.921180268462557</v>
      </c>
      <c r="S25" s="144">
        <f t="shared" si="33"/>
        <v>1</v>
      </c>
      <c r="T25" s="144">
        <f t="shared" si="34"/>
        <v>963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224</v>
      </c>
      <c r="Z25" s="4" t="s">
        <v>140</v>
      </c>
      <c r="AA25" s="4" t="s">
        <v>48</v>
      </c>
      <c r="AB25" s="4">
        <v>510</v>
      </c>
      <c r="AC25" s="4">
        <v>2567.9450000000002</v>
      </c>
      <c r="AD25" s="4">
        <v>1524.8230000000001</v>
      </c>
      <c r="AE25" s="4">
        <v>1.6839999999999999</v>
      </c>
      <c r="AF25" s="4">
        <v>2</v>
      </c>
      <c r="AG25" s="4">
        <v>19.276</v>
      </c>
      <c r="AH25" s="4">
        <v>154.851066</v>
      </c>
      <c r="AI25" s="4">
        <v>3.318292</v>
      </c>
      <c r="AJ25" s="4">
        <v>62.741619</v>
      </c>
      <c r="AK25" s="4">
        <v>530</v>
      </c>
      <c r="AL25" s="4">
        <v>1</v>
      </c>
      <c r="AM25" s="4">
        <v>963</v>
      </c>
      <c r="AN25" s="4">
        <v>90</v>
      </c>
      <c r="AO25" s="4">
        <v>16.583321000000002</v>
      </c>
      <c r="AP25" s="4">
        <v>2816.5</v>
      </c>
      <c r="AQ25" s="4">
        <v>278.8</v>
      </c>
      <c r="AR25" s="4">
        <v>41</v>
      </c>
      <c r="AS25" s="4">
        <v>18786</v>
      </c>
      <c r="AT25" s="4">
        <v>3.9E-2</v>
      </c>
      <c r="AU25" s="4">
        <v>37.500999999999998</v>
      </c>
      <c r="AV25" s="4">
        <v>23916</v>
      </c>
      <c r="AW25" s="4">
        <v>0</v>
      </c>
      <c r="AX25" s="30">
        <v>0.51</v>
      </c>
      <c r="AY25">
        <v>0.84199999999999997</v>
      </c>
      <c r="AZ25" t="s">
        <v>67</v>
      </c>
      <c r="BA25" t="s">
        <v>218</v>
      </c>
      <c r="BB25">
        <v>1</v>
      </c>
      <c r="BC25" t="s">
        <v>222</v>
      </c>
      <c r="BD25">
        <v>12</v>
      </c>
      <c r="BE25">
        <v>39748.752</v>
      </c>
      <c r="BF25">
        <v>6.4604418272050407E-2</v>
      </c>
      <c r="BG25">
        <v>5.4396920185066443E-2</v>
      </c>
      <c r="BH25">
        <v>262301.30900000001</v>
      </c>
      <c r="BI25">
        <v>9.7900578910187601E-3</v>
      </c>
      <c r="BJ25">
        <v>8.2432287442377964E-3</v>
      </c>
      <c r="BK25">
        <v>1</v>
      </c>
      <c r="BL25" t="s">
        <v>69</v>
      </c>
      <c r="BM25">
        <v>-1</v>
      </c>
      <c r="BN25" t="s">
        <v>393</v>
      </c>
    </row>
    <row r="26" spans="1:66">
      <c r="A26" s="139" t="str">
        <f t="shared" si="20"/>
        <v>미래교통</v>
      </c>
      <c r="B26" s="139" t="str">
        <f t="shared" si="1"/>
        <v>111-2</v>
      </c>
      <c r="C26" s="140" t="str">
        <f t="shared" si="21"/>
        <v>70바5100</v>
      </c>
      <c r="D26" s="114" t="str">
        <f t="shared" si="22"/>
        <v>대형</v>
      </c>
      <c r="E26" s="110" t="str">
        <f t="shared" si="16"/>
        <v>B</v>
      </c>
      <c r="F26" s="160">
        <f t="shared" si="17"/>
        <v>0.90842105263157902</v>
      </c>
      <c r="G26" s="161">
        <f t="shared" si="18"/>
        <v>1.726</v>
      </c>
      <c r="H26" s="162">
        <f t="shared" si="19"/>
        <v>1.9</v>
      </c>
      <c r="I26" s="163">
        <f t="shared" si="23"/>
        <v>1204.191</v>
      </c>
      <c r="J26" s="164">
        <f t="shared" si="24"/>
        <v>3.0619654104627327E-2</v>
      </c>
      <c r="K26" s="164">
        <f t="shared" si="25"/>
        <v>0.38906852952085491</v>
      </c>
      <c r="L26" s="164">
        <f t="shared" si="26"/>
        <v>0.1361910195309548</v>
      </c>
      <c r="M26" s="165">
        <f t="shared" si="27"/>
        <v>19.853999999999999</v>
      </c>
      <c r="N26" s="166">
        <f t="shared" si="28"/>
        <v>0</v>
      </c>
      <c r="O26" s="166">
        <f t="shared" si="29"/>
        <v>32.47</v>
      </c>
      <c r="P26" s="167">
        <f t="shared" si="30"/>
        <v>0.3716666666666667</v>
      </c>
      <c r="Q26" s="168">
        <f t="shared" si="31"/>
        <v>86</v>
      </c>
      <c r="R26" s="169">
        <f t="shared" si="32"/>
        <v>29.135013173034245</v>
      </c>
      <c r="S26" s="141">
        <f t="shared" si="33"/>
        <v>0</v>
      </c>
      <c r="T26" s="141">
        <f t="shared" si="34"/>
        <v>391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225</v>
      </c>
      <c r="Z26" t="s">
        <v>140</v>
      </c>
      <c r="AA26" t="s">
        <v>48</v>
      </c>
      <c r="AB26">
        <v>510</v>
      </c>
      <c r="AC26" s="1">
        <v>1204.191</v>
      </c>
      <c r="AD26" s="1">
        <v>697.86800000000005</v>
      </c>
      <c r="AE26" s="28">
        <v>1.726</v>
      </c>
      <c r="AF26">
        <v>1.9</v>
      </c>
      <c r="AG26">
        <v>19.853999999999999</v>
      </c>
      <c r="AH26">
        <v>71.222751000000002</v>
      </c>
      <c r="AI26">
        <v>2.1808160000000001</v>
      </c>
      <c r="AJ26">
        <v>27.710531</v>
      </c>
      <c r="AK26">
        <v>164</v>
      </c>
      <c r="AL26">
        <v>0</v>
      </c>
      <c r="AM26">
        <v>391</v>
      </c>
      <c r="AN26">
        <v>86</v>
      </c>
      <c r="AO26">
        <v>16.907392000000002</v>
      </c>
      <c r="AP26">
        <v>897.7</v>
      </c>
      <c r="AQ26">
        <v>22.3</v>
      </c>
      <c r="AR26">
        <v>22</v>
      </c>
      <c r="AS26">
        <v>7884</v>
      </c>
      <c r="AT26">
        <v>0</v>
      </c>
      <c r="AU26">
        <v>32.47</v>
      </c>
      <c r="AV26">
        <v>10611</v>
      </c>
      <c r="AW26">
        <v>0</v>
      </c>
      <c r="AX26" s="29">
        <v>0.53</v>
      </c>
      <c r="AY26">
        <v>0.90842105263157902</v>
      </c>
      <c r="AZ26" t="s">
        <v>68</v>
      </c>
      <c r="BA26" t="s">
        <v>218</v>
      </c>
      <c r="BB26">
        <v>3</v>
      </c>
      <c r="BC26" t="s">
        <v>400</v>
      </c>
      <c r="BD26">
        <v>7</v>
      </c>
      <c r="BE26">
        <v>39748.752</v>
      </c>
      <c r="BF26">
        <v>3.0295064358247022E-2</v>
      </c>
      <c r="BG26">
        <v>2.7520674253860192E-2</v>
      </c>
      <c r="BH26">
        <v>262301.30900000001</v>
      </c>
      <c r="BI26">
        <v>4.5908691976828831E-3</v>
      </c>
      <c r="BJ26">
        <v>4.170442229052977E-3</v>
      </c>
      <c r="BK26">
        <v>1</v>
      </c>
      <c r="BL26" t="s">
        <v>69</v>
      </c>
      <c r="BM26">
        <v>1</v>
      </c>
      <c r="BN26" t="s">
        <v>396</v>
      </c>
    </row>
    <row r="27" spans="1:66">
      <c r="A27" s="142" t="str">
        <f t="shared" si="20"/>
        <v>미래교통</v>
      </c>
      <c r="B27" s="142" t="str">
        <f t="shared" si="1"/>
        <v>111-2</v>
      </c>
      <c r="C27" s="143" t="str">
        <f t="shared" si="21"/>
        <v>70바6029</v>
      </c>
      <c r="D27" s="131" t="str">
        <f t="shared" si="22"/>
        <v>대형</v>
      </c>
      <c r="E27" s="127" t="str">
        <f t="shared" si="16"/>
        <v>D</v>
      </c>
      <c r="F27" s="150">
        <f t="shared" si="17"/>
        <v>0.84099999999999997</v>
      </c>
      <c r="G27" s="151">
        <f t="shared" si="18"/>
        <v>1.6819999999999999</v>
      </c>
      <c r="H27" s="152">
        <f t="shared" si="19"/>
        <v>2</v>
      </c>
      <c r="I27" s="153">
        <f t="shared" si="23"/>
        <v>2590.9650000000001</v>
      </c>
      <c r="J27" s="154">
        <f t="shared" si="24"/>
        <v>3.8188032506285073E-2</v>
      </c>
      <c r="K27" s="154">
        <f t="shared" si="25"/>
        <v>0.37107601921629141</v>
      </c>
      <c r="L27" s="154">
        <f t="shared" si="26"/>
        <v>0.18950468261825226</v>
      </c>
      <c r="M27" s="155">
        <f t="shared" si="27"/>
        <v>19.321999999999999</v>
      </c>
      <c r="N27" s="156">
        <f t="shared" si="28"/>
        <v>0.34699999999999998</v>
      </c>
      <c r="O27" s="156">
        <f t="shared" si="29"/>
        <v>31.262</v>
      </c>
      <c r="P27" s="157">
        <f t="shared" si="30"/>
        <v>2.4166666666666665</v>
      </c>
      <c r="Q27" s="158">
        <f t="shared" si="31"/>
        <v>90</v>
      </c>
      <c r="R27" s="159">
        <f t="shared" si="32"/>
        <v>28.940603127859085</v>
      </c>
      <c r="S27" s="144">
        <f t="shared" si="33"/>
        <v>9</v>
      </c>
      <c r="T27" s="144">
        <f t="shared" si="34"/>
        <v>810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226</v>
      </c>
      <c r="Z27" s="4" t="s">
        <v>140</v>
      </c>
      <c r="AA27" s="4" t="s">
        <v>48</v>
      </c>
      <c r="AB27" s="4">
        <v>510</v>
      </c>
      <c r="AC27" s="4">
        <v>2590.9650000000001</v>
      </c>
      <c r="AD27" s="4">
        <v>1540.18</v>
      </c>
      <c r="AE27" s="4">
        <v>1.6819999999999999</v>
      </c>
      <c r="AF27" s="4">
        <v>2</v>
      </c>
      <c r="AG27" s="4">
        <v>19.321999999999999</v>
      </c>
      <c r="AH27" s="4">
        <v>151.551615</v>
      </c>
      <c r="AI27" s="4">
        <v>5.787458</v>
      </c>
      <c r="AJ27" s="4">
        <v>56.237169999999999</v>
      </c>
      <c r="AK27" s="4">
        <v>491</v>
      </c>
      <c r="AL27" s="4">
        <v>9</v>
      </c>
      <c r="AM27" s="4">
        <v>810</v>
      </c>
      <c r="AN27" s="4">
        <v>90</v>
      </c>
      <c r="AO27" s="4">
        <v>17.096253999999998</v>
      </c>
      <c r="AP27" s="4">
        <v>2271.6999999999998</v>
      </c>
      <c r="AQ27" s="4">
        <v>145</v>
      </c>
      <c r="AR27" s="4">
        <v>35</v>
      </c>
      <c r="AS27" s="4">
        <v>10341</v>
      </c>
      <c r="AT27" s="4">
        <v>0.34699999999999998</v>
      </c>
      <c r="AU27" s="4">
        <v>31.262</v>
      </c>
      <c r="AV27" s="4">
        <v>22074</v>
      </c>
      <c r="AW27" s="4">
        <v>0</v>
      </c>
      <c r="AX27" s="30">
        <v>0.51</v>
      </c>
      <c r="AY27">
        <v>0.84099999999999997</v>
      </c>
      <c r="AZ27" t="s">
        <v>67</v>
      </c>
      <c r="BA27" t="s">
        <v>218</v>
      </c>
      <c r="BB27">
        <v>2</v>
      </c>
      <c r="BC27" t="s">
        <v>469</v>
      </c>
      <c r="BD27">
        <v>6</v>
      </c>
      <c r="BE27">
        <v>39748.752</v>
      </c>
      <c r="BF27">
        <v>6.5183555951643463E-2</v>
      </c>
      <c r="BG27">
        <v>5.4819370555332148E-2</v>
      </c>
      <c r="BH27">
        <v>262301.30900000001</v>
      </c>
      <c r="BI27">
        <v>9.8778195575074321E-3</v>
      </c>
      <c r="BJ27">
        <v>8.3072462478637494E-3</v>
      </c>
      <c r="BK27">
        <v>1</v>
      </c>
      <c r="BL27" t="s">
        <v>69</v>
      </c>
      <c r="BM27">
        <v>-1</v>
      </c>
      <c r="BN27" t="s">
        <v>393</v>
      </c>
    </row>
    <row r="28" spans="1:66">
      <c r="A28" s="139" t="str">
        <f t="shared" si="20"/>
        <v>미래교통</v>
      </c>
      <c r="B28" s="139" t="str">
        <f t="shared" si="1"/>
        <v>111-2</v>
      </c>
      <c r="C28" s="140" t="str">
        <f t="shared" si="21"/>
        <v>70바6045</v>
      </c>
      <c r="D28" s="114" t="str">
        <f t="shared" si="22"/>
        <v>대형</v>
      </c>
      <c r="E28" s="110" t="str">
        <f t="shared" si="16"/>
        <v>C</v>
      </c>
      <c r="F28" s="160">
        <f t="shared" si="17"/>
        <v>0.85050000000000003</v>
      </c>
      <c r="G28" s="161">
        <f t="shared" si="18"/>
        <v>1.7010000000000001</v>
      </c>
      <c r="H28" s="162">
        <f t="shared" si="19"/>
        <v>2</v>
      </c>
      <c r="I28" s="163">
        <f t="shared" si="23"/>
        <v>3412.5010000000002</v>
      </c>
      <c r="J28" s="164">
        <f t="shared" si="24"/>
        <v>1.4938854664798613E-2</v>
      </c>
      <c r="K28" s="164">
        <f t="shared" si="25"/>
        <v>0.39341373014774161</v>
      </c>
      <c r="L28" s="164">
        <f t="shared" si="26"/>
        <v>0.15912083249206374</v>
      </c>
      <c r="M28" s="165">
        <f t="shared" si="27"/>
        <v>17.242999999999999</v>
      </c>
      <c r="N28" s="166">
        <f t="shared" si="28"/>
        <v>0.38100000000000001</v>
      </c>
      <c r="O28" s="166">
        <f t="shared" si="29"/>
        <v>48.790999999999997</v>
      </c>
      <c r="P28" s="167">
        <f t="shared" si="30"/>
        <v>6.9133333333333331</v>
      </c>
      <c r="Q28" s="168">
        <f t="shared" si="31"/>
        <v>93</v>
      </c>
      <c r="R28" s="169">
        <f t="shared" si="32"/>
        <v>26.957219777649652</v>
      </c>
      <c r="S28" s="141">
        <f t="shared" si="33"/>
        <v>13</v>
      </c>
      <c r="T28" s="141">
        <f t="shared" si="34"/>
        <v>1665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227</v>
      </c>
      <c r="Z28" s="4" t="s">
        <v>140</v>
      </c>
      <c r="AA28" s="4" t="s">
        <v>48</v>
      </c>
      <c r="AB28" s="4">
        <v>510</v>
      </c>
      <c r="AC28" s="4">
        <v>3412.5010000000002</v>
      </c>
      <c r="AD28" s="4">
        <v>2005.6990000000001</v>
      </c>
      <c r="AE28" s="4">
        <v>1.7010000000000001</v>
      </c>
      <c r="AF28" s="4">
        <v>2</v>
      </c>
      <c r="AG28" s="4">
        <v>17.242999999999999</v>
      </c>
      <c r="AH28" s="4">
        <v>213.96104800000001</v>
      </c>
      <c r="AI28" s="4">
        <v>3.1963330000000001</v>
      </c>
      <c r="AJ28" s="4">
        <v>84.175213999999997</v>
      </c>
      <c r="AK28" s="4">
        <v>543</v>
      </c>
      <c r="AL28" s="4">
        <v>13</v>
      </c>
      <c r="AM28" s="4">
        <v>1665</v>
      </c>
      <c r="AN28" s="4">
        <v>93</v>
      </c>
      <c r="AO28" s="4">
        <v>15.949168999999999</v>
      </c>
      <c r="AP28" s="4">
        <v>2587.4</v>
      </c>
      <c r="AQ28" s="4">
        <v>414.8</v>
      </c>
      <c r="AR28" s="4">
        <v>43</v>
      </c>
      <c r="AS28" s="4">
        <v>21633</v>
      </c>
      <c r="AT28" s="4">
        <v>0.38100000000000001</v>
      </c>
      <c r="AU28" s="4">
        <v>48.790999999999997</v>
      </c>
      <c r="AV28" s="4">
        <v>30579</v>
      </c>
      <c r="AW28" s="4">
        <v>0</v>
      </c>
      <c r="AX28" s="30">
        <v>0.51</v>
      </c>
      <c r="AY28">
        <v>0.85050000000000003</v>
      </c>
      <c r="AZ28" t="s">
        <v>69</v>
      </c>
      <c r="BA28" t="s">
        <v>218</v>
      </c>
      <c r="BB28">
        <v>6</v>
      </c>
      <c r="BC28" t="s">
        <v>470</v>
      </c>
      <c r="BD28">
        <v>9</v>
      </c>
      <c r="BE28">
        <v>39748.752</v>
      </c>
      <c r="BF28">
        <v>8.5851777182840858E-2</v>
      </c>
      <c r="BG28">
        <v>7.3016936494006146E-2</v>
      </c>
      <c r="BH28">
        <v>262301.30900000001</v>
      </c>
      <c r="BI28">
        <v>1.300985120131444E-2</v>
      </c>
      <c r="BJ28">
        <v>1.1064878446717932E-2</v>
      </c>
      <c r="BK28">
        <v>1</v>
      </c>
      <c r="BL28" t="s">
        <v>69</v>
      </c>
      <c r="BM28">
        <v>0</v>
      </c>
      <c r="BN28" t="s">
        <v>395</v>
      </c>
    </row>
    <row r="29" spans="1:66">
      <c r="A29" s="142" t="str">
        <f t="shared" si="20"/>
        <v>미래교통</v>
      </c>
      <c r="B29" s="142" t="str">
        <f t="shared" si="1"/>
        <v>111-2</v>
      </c>
      <c r="C29" s="143" t="str">
        <f t="shared" si="21"/>
        <v>70바6046</v>
      </c>
      <c r="D29" s="131" t="str">
        <f t="shared" si="22"/>
        <v>대형</v>
      </c>
      <c r="E29" s="127" t="str">
        <f t="shared" si="16"/>
        <v>C</v>
      </c>
      <c r="F29" s="150">
        <f t="shared" si="17"/>
        <v>0.87050000000000005</v>
      </c>
      <c r="G29" s="151">
        <f t="shared" si="18"/>
        <v>1.7410000000000001</v>
      </c>
      <c r="H29" s="152">
        <f t="shared" si="19"/>
        <v>2</v>
      </c>
      <c r="I29" s="153">
        <f t="shared" si="23"/>
        <v>1557.4010000000001</v>
      </c>
      <c r="J29" s="154">
        <f t="shared" si="24"/>
        <v>2.7794096163302914E-2</v>
      </c>
      <c r="K29" s="154">
        <f t="shared" si="25"/>
        <v>0.38540474100133054</v>
      </c>
      <c r="L29" s="154">
        <f t="shared" si="26"/>
        <v>0.14575565316832337</v>
      </c>
      <c r="M29" s="155">
        <f t="shared" si="27"/>
        <v>18.052</v>
      </c>
      <c r="N29" s="156">
        <f t="shared" si="28"/>
        <v>0.44900000000000001</v>
      </c>
      <c r="O29" s="156">
        <f t="shared" si="29"/>
        <v>29.151</v>
      </c>
      <c r="P29" s="157">
        <f t="shared" si="30"/>
        <v>0.41333333333333333</v>
      </c>
      <c r="Q29" s="158">
        <f t="shared" si="31"/>
        <v>90</v>
      </c>
      <c r="R29" s="159">
        <f t="shared" si="32"/>
        <v>28.503218863108472</v>
      </c>
      <c r="S29" s="144">
        <f t="shared" si="33"/>
        <v>7</v>
      </c>
      <c r="T29" s="144">
        <f t="shared" si="34"/>
        <v>454</v>
      </c>
      <c r="U29" t="s">
        <v>119</v>
      </c>
      <c r="V29" s="5" t="s">
        <v>121</v>
      </c>
      <c r="W29" t="s">
        <v>119</v>
      </c>
      <c r="X29" s="5" t="s">
        <v>121</v>
      </c>
      <c r="Y29" t="s">
        <v>228</v>
      </c>
      <c r="Z29" t="s">
        <v>140</v>
      </c>
      <c r="AA29" t="s">
        <v>48</v>
      </c>
      <c r="AB29">
        <v>510</v>
      </c>
      <c r="AC29" s="1">
        <v>1557.4010000000001</v>
      </c>
      <c r="AD29" s="1">
        <v>894.78399999999999</v>
      </c>
      <c r="AE29" s="28">
        <v>1.7410000000000001</v>
      </c>
      <c r="AF29">
        <v>2</v>
      </c>
      <c r="AG29">
        <v>18.052</v>
      </c>
      <c r="AH29">
        <v>93.114126999999996</v>
      </c>
      <c r="AI29">
        <v>2.5880230000000002</v>
      </c>
      <c r="AJ29">
        <v>35.886626</v>
      </c>
      <c r="AK29">
        <v>227</v>
      </c>
      <c r="AL29">
        <v>7</v>
      </c>
      <c r="AM29">
        <v>454</v>
      </c>
      <c r="AN29">
        <v>90</v>
      </c>
      <c r="AO29">
        <v>16.725721</v>
      </c>
      <c r="AP29">
        <v>549.6</v>
      </c>
      <c r="AQ29">
        <v>24.8</v>
      </c>
      <c r="AR29">
        <v>15</v>
      </c>
      <c r="AS29">
        <v>4270</v>
      </c>
      <c r="AT29">
        <v>0.44900000000000001</v>
      </c>
      <c r="AU29">
        <v>29.151</v>
      </c>
      <c r="AV29">
        <v>12964</v>
      </c>
      <c r="AW29">
        <v>0</v>
      </c>
      <c r="AX29" s="29">
        <v>0.51</v>
      </c>
      <c r="AY29">
        <v>0.87050000000000005</v>
      </c>
      <c r="AZ29" t="s">
        <v>69</v>
      </c>
      <c r="BA29" t="s">
        <v>218</v>
      </c>
      <c r="BB29">
        <v>4</v>
      </c>
      <c r="BC29" t="s">
        <v>402</v>
      </c>
      <c r="BD29">
        <v>9</v>
      </c>
      <c r="BE29">
        <v>39748.752</v>
      </c>
      <c r="BF29">
        <v>3.9181129510682498E-2</v>
      </c>
      <c r="BG29">
        <v>3.4107173239049118E-2</v>
      </c>
      <c r="BH29">
        <v>262301.30900000001</v>
      </c>
      <c r="BI29">
        <v>5.9374503540887778E-3</v>
      </c>
      <c r="BJ29">
        <v>5.1685505332342814E-3</v>
      </c>
      <c r="BK29">
        <v>1</v>
      </c>
      <c r="BL29" t="s">
        <v>69</v>
      </c>
      <c r="BM29">
        <v>0</v>
      </c>
      <c r="BN29" t="s">
        <v>395</v>
      </c>
    </row>
    <row r="30" spans="1:66">
      <c r="A30" s="139" t="str">
        <f t="shared" si="20"/>
        <v>미래교통</v>
      </c>
      <c r="B30" s="139" t="str">
        <f t="shared" si="1"/>
        <v>111-2</v>
      </c>
      <c r="C30" s="140" t="str">
        <f t="shared" si="21"/>
        <v>70바6053</v>
      </c>
      <c r="D30" s="114" t="str">
        <f t="shared" si="22"/>
        <v>대형</v>
      </c>
      <c r="E30" s="110" t="str">
        <f t="shared" si="16"/>
        <v>B</v>
      </c>
      <c r="F30" s="160">
        <f t="shared" si="17"/>
        <v>0.90473684210526328</v>
      </c>
      <c r="G30" s="161">
        <f t="shared" si="18"/>
        <v>1.7190000000000001</v>
      </c>
      <c r="H30" s="162">
        <f t="shared" si="19"/>
        <v>1.9</v>
      </c>
      <c r="I30" s="163">
        <f t="shared" si="23"/>
        <v>1501.758</v>
      </c>
      <c r="J30" s="164">
        <f t="shared" si="24"/>
        <v>4.3580666330602293E-2</v>
      </c>
      <c r="K30" s="164">
        <f t="shared" si="25"/>
        <v>0.38213310489401764</v>
      </c>
      <c r="L30" s="164">
        <f t="shared" si="26"/>
        <v>0.20575885062706509</v>
      </c>
      <c r="M30" s="165">
        <f t="shared" si="27"/>
        <v>19.134</v>
      </c>
      <c r="N30" s="166">
        <f t="shared" si="28"/>
        <v>0.4</v>
      </c>
      <c r="O30" s="166">
        <f t="shared" si="29"/>
        <v>26.568999999999999</v>
      </c>
      <c r="P30" s="167">
        <f t="shared" si="30"/>
        <v>1.6266666666666665</v>
      </c>
      <c r="Q30" s="168">
        <f t="shared" si="31"/>
        <v>90</v>
      </c>
      <c r="R30" s="169">
        <f t="shared" si="32"/>
        <v>29.368000093554691</v>
      </c>
      <c r="S30" s="141">
        <f t="shared" si="33"/>
        <v>6</v>
      </c>
      <c r="T30" s="141">
        <f t="shared" si="34"/>
        <v>399</v>
      </c>
      <c r="U30" t="s">
        <v>119</v>
      </c>
      <c r="V30" t="s">
        <v>121</v>
      </c>
      <c r="W30" t="s">
        <v>119</v>
      </c>
      <c r="X30" s="4" t="s">
        <v>121</v>
      </c>
      <c r="Y30" s="4" t="s">
        <v>229</v>
      </c>
      <c r="Z30" s="4" t="s">
        <v>140</v>
      </c>
      <c r="AA30" s="4" t="s">
        <v>48</v>
      </c>
      <c r="AB30" s="4">
        <v>510</v>
      </c>
      <c r="AC30" s="4">
        <v>1501.758</v>
      </c>
      <c r="AD30" s="4">
        <v>873.59799999999996</v>
      </c>
      <c r="AE30" s="4">
        <v>1.7190000000000001</v>
      </c>
      <c r="AF30" s="4">
        <v>1.9</v>
      </c>
      <c r="AG30" s="4">
        <v>19.134</v>
      </c>
      <c r="AH30" s="4">
        <v>89.042466000000005</v>
      </c>
      <c r="AI30" s="4">
        <v>3.8805299999999998</v>
      </c>
      <c r="AJ30" s="4">
        <v>34.026074000000001</v>
      </c>
      <c r="AK30" s="4">
        <v>309</v>
      </c>
      <c r="AL30" s="4">
        <v>6</v>
      </c>
      <c r="AM30" s="4">
        <v>399</v>
      </c>
      <c r="AN30" s="4">
        <v>90</v>
      </c>
      <c r="AO30" s="4">
        <v>16.865638000000001</v>
      </c>
      <c r="AP30" s="4">
        <v>992.9</v>
      </c>
      <c r="AQ30" s="4">
        <v>97.6</v>
      </c>
      <c r="AR30" s="4">
        <v>18</v>
      </c>
      <c r="AS30" s="4">
        <v>5690</v>
      </c>
      <c r="AT30" s="4">
        <v>0.4</v>
      </c>
      <c r="AU30" s="4">
        <v>26.568999999999999</v>
      </c>
      <c r="AV30" s="4">
        <v>13576</v>
      </c>
      <c r="AW30" s="4">
        <v>0</v>
      </c>
      <c r="AX30" s="30">
        <v>0.51</v>
      </c>
      <c r="AY30">
        <v>0.90473684210526328</v>
      </c>
      <c r="AZ30" t="s">
        <v>68</v>
      </c>
      <c r="BA30" t="s">
        <v>218</v>
      </c>
      <c r="BB30">
        <v>4</v>
      </c>
      <c r="BC30" t="s">
        <v>403</v>
      </c>
      <c r="BD30">
        <v>6</v>
      </c>
      <c r="BE30">
        <v>39748.752</v>
      </c>
      <c r="BF30">
        <v>3.7781261660743463E-2</v>
      </c>
      <c r="BG30">
        <v>3.4182099365693698E-2</v>
      </c>
      <c r="BH30">
        <v>262301.30900000001</v>
      </c>
      <c r="BI30">
        <v>5.7253164527669206E-3</v>
      </c>
      <c r="BJ30">
        <v>5.1799047275296519E-3</v>
      </c>
      <c r="BK30">
        <v>1</v>
      </c>
      <c r="BL30" t="s">
        <v>68</v>
      </c>
      <c r="BM30">
        <v>0</v>
      </c>
      <c r="BN30" t="s">
        <v>395</v>
      </c>
    </row>
    <row r="31" spans="1:66">
      <c r="A31" s="142" t="str">
        <f t="shared" si="20"/>
        <v>미래교통</v>
      </c>
      <c r="B31" s="142" t="str">
        <f t="shared" si="1"/>
        <v>111-2</v>
      </c>
      <c r="C31" s="143" t="str">
        <f t="shared" si="21"/>
        <v>70바6055</v>
      </c>
      <c r="D31" s="131" t="str">
        <f t="shared" si="22"/>
        <v>대형</v>
      </c>
      <c r="E31" s="127" t="str">
        <f t="shared" si="16"/>
        <v>C</v>
      </c>
      <c r="F31" s="150">
        <f t="shared" si="17"/>
        <v>0.85750000000000004</v>
      </c>
      <c r="G31" s="151">
        <f t="shared" si="18"/>
        <v>1.7150000000000001</v>
      </c>
      <c r="H31" s="152">
        <f t="shared" si="19"/>
        <v>2</v>
      </c>
      <c r="I31" s="153">
        <f t="shared" si="23"/>
        <v>4110.8249999999998</v>
      </c>
      <c r="J31" s="154">
        <f t="shared" si="24"/>
        <v>3.5413390872520677E-2</v>
      </c>
      <c r="K31" s="154">
        <f t="shared" si="25"/>
        <v>0.39377445344458223</v>
      </c>
      <c r="L31" s="154">
        <f t="shared" si="26"/>
        <v>0.20823070794791801</v>
      </c>
      <c r="M31" s="155">
        <f t="shared" si="27"/>
        <v>19.085000000000001</v>
      </c>
      <c r="N31" s="156">
        <f t="shared" si="28"/>
        <v>9.7000000000000003E-2</v>
      </c>
      <c r="O31" s="156">
        <f t="shared" si="29"/>
        <v>17.004000000000001</v>
      </c>
      <c r="P31" s="157">
        <f t="shared" si="30"/>
        <v>0.63</v>
      </c>
      <c r="Q31" s="158">
        <f t="shared" si="31"/>
        <v>89</v>
      </c>
      <c r="R31" s="159">
        <f t="shared" si="32"/>
        <v>26.632792320830756</v>
      </c>
      <c r="S31" s="144">
        <f t="shared" si="33"/>
        <v>4</v>
      </c>
      <c r="T31" s="144">
        <f t="shared" si="34"/>
        <v>699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230</v>
      </c>
      <c r="Z31" s="4" t="s">
        <v>140</v>
      </c>
      <c r="AA31" s="4" t="s">
        <v>48</v>
      </c>
      <c r="AB31" s="4">
        <v>510</v>
      </c>
      <c r="AC31" s="4">
        <v>4110.8249999999998</v>
      </c>
      <c r="AD31" s="4">
        <v>2396.931</v>
      </c>
      <c r="AE31" s="4">
        <v>1.7150000000000001</v>
      </c>
      <c r="AF31" s="4">
        <v>2</v>
      </c>
      <c r="AG31" s="4">
        <v>19.085000000000001</v>
      </c>
      <c r="AH31" s="4">
        <v>270.407712</v>
      </c>
      <c r="AI31" s="4">
        <v>9.5760539999999992</v>
      </c>
      <c r="AJ31" s="4">
        <v>106.47964899999999</v>
      </c>
      <c r="AK31" s="4">
        <v>856</v>
      </c>
      <c r="AL31" s="4">
        <v>4</v>
      </c>
      <c r="AM31" s="4">
        <v>699</v>
      </c>
      <c r="AN31" s="4">
        <v>89</v>
      </c>
      <c r="AO31" s="4">
        <v>15.202321</v>
      </c>
      <c r="AP31" s="4">
        <v>1735.1</v>
      </c>
      <c r="AQ31" s="4">
        <v>37.799999999999997</v>
      </c>
      <c r="AR31" s="4">
        <v>46</v>
      </c>
      <c r="AS31" s="4">
        <v>16543</v>
      </c>
      <c r="AT31" s="4">
        <v>9.7000000000000003E-2</v>
      </c>
      <c r="AU31" s="4">
        <v>17.004000000000001</v>
      </c>
      <c r="AV31" s="4">
        <v>35769</v>
      </c>
      <c r="AW31" s="4">
        <v>0</v>
      </c>
      <c r="AX31" s="4">
        <v>0.56000000000000005</v>
      </c>
      <c r="AY31">
        <v>0.85750000000000004</v>
      </c>
      <c r="AZ31" t="s">
        <v>69</v>
      </c>
      <c r="BA31" t="s">
        <v>218</v>
      </c>
      <c r="BB31">
        <v>5</v>
      </c>
      <c r="BC31" t="s">
        <v>399</v>
      </c>
      <c r="BD31">
        <v>6</v>
      </c>
      <c r="BE31">
        <v>39748.752</v>
      </c>
      <c r="BF31">
        <v>0.10342022813697395</v>
      </c>
      <c r="BG31">
        <v>8.8682845627455167E-2</v>
      </c>
      <c r="BH31">
        <v>262301.30900000001</v>
      </c>
      <c r="BI31">
        <v>1.5672148246885034E-2</v>
      </c>
      <c r="BJ31">
        <v>1.3438867121703916E-2</v>
      </c>
      <c r="BK31">
        <v>1</v>
      </c>
      <c r="BL31" t="s">
        <v>69</v>
      </c>
      <c r="BM31">
        <v>0</v>
      </c>
      <c r="BN31" t="s">
        <v>395</v>
      </c>
    </row>
    <row r="32" spans="1:66">
      <c r="A32" s="139" t="str">
        <f t="shared" si="20"/>
        <v>미래교통</v>
      </c>
      <c r="B32" s="139" t="str">
        <f t="shared" si="1"/>
        <v>111-2</v>
      </c>
      <c r="C32" s="140" t="str">
        <f t="shared" si="21"/>
        <v>70바6084</v>
      </c>
      <c r="D32" s="114" t="str">
        <f t="shared" si="22"/>
        <v>대형</v>
      </c>
      <c r="E32" s="110" t="str">
        <f t="shared" si="16"/>
        <v>C</v>
      </c>
      <c r="F32" s="160">
        <f t="shared" si="17"/>
        <v>0.877</v>
      </c>
      <c r="G32" s="161">
        <f t="shared" si="18"/>
        <v>1.754</v>
      </c>
      <c r="H32" s="162">
        <f t="shared" si="19"/>
        <v>2</v>
      </c>
      <c r="I32" s="163">
        <f t="shared" si="23"/>
        <v>3214.6559999999999</v>
      </c>
      <c r="J32" s="164">
        <f t="shared" si="24"/>
        <v>1.0754669641708077E-2</v>
      </c>
      <c r="K32" s="164">
        <f t="shared" si="25"/>
        <v>0.39209162355801863</v>
      </c>
      <c r="L32" s="164">
        <f t="shared" si="26"/>
        <v>0.27592376913735095</v>
      </c>
      <c r="M32" s="165">
        <f t="shared" si="27"/>
        <v>16.276</v>
      </c>
      <c r="N32" s="166">
        <f t="shared" si="28"/>
        <v>0.187</v>
      </c>
      <c r="O32" s="166">
        <f t="shared" si="29"/>
        <v>11.664999999999999</v>
      </c>
      <c r="P32" s="167">
        <f t="shared" si="30"/>
        <v>0.61</v>
      </c>
      <c r="Q32" s="168">
        <f t="shared" si="31"/>
        <v>90</v>
      </c>
      <c r="R32" s="169">
        <f t="shared" si="32"/>
        <v>26.677141047668911</v>
      </c>
      <c r="S32" s="141">
        <f t="shared" si="33"/>
        <v>6</v>
      </c>
      <c r="T32" s="141">
        <f t="shared" si="34"/>
        <v>375</v>
      </c>
      <c r="U32" t="s">
        <v>119</v>
      </c>
      <c r="V32" s="5" t="s">
        <v>121</v>
      </c>
      <c r="W32" t="s">
        <v>119</v>
      </c>
      <c r="X32" s="5" t="s">
        <v>121</v>
      </c>
      <c r="Y32" t="s">
        <v>401</v>
      </c>
      <c r="Z32" t="s">
        <v>140</v>
      </c>
      <c r="AA32" t="s">
        <v>48</v>
      </c>
      <c r="AB32">
        <v>510</v>
      </c>
      <c r="AC32" s="1">
        <v>3214.6559999999999</v>
      </c>
      <c r="AD32" s="1">
        <v>1833.079</v>
      </c>
      <c r="AE32" s="28">
        <v>1.754</v>
      </c>
      <c r="AF32">
        <v>2</v>
      </c>
      <c r="AG32">
        <v>16.276</v>
      </c>
      <c r="AH32">
        <v>201.79438999999999</v>
      </c>
      <c r="AI32">
        <v>2.1702319999999999</v>
      </c>
      <c r="AJ32">
        <v>79.121889999999993</v>
      </c>
      <c r="AK32">
        <v>887</v>
      </c>
      <c r="AL32">
        <v>6</v>
      </c>
      <c r="AM32">
        <v>375</v>
      </c>
      <c r="AN32">
        <v>90</v>
      </c>
      <c r="AO32">
        <v>15.930353</v>
      </c>
      <c r="AP32">
        <v>1458.6</v>
      </c>
      <c r="AQ32">
        <v>36.6</v>
      </c>
      <c r="AR32">
        <v>23</v>
      </c>
      <c r="AS32">
        <v>5762</v>
      </c>
      <c r="AT32">
        <v>0.187</v>
      </c>
      <c r="AU32">
        <v>11.664999999999999</v>
      </c>
      <c r="AV32">
        <v>28593</v>
      </c>
      <c r="AW32">
        <v>0</v>
      </c>
      <c r="AX32">
        <v>0.51</v>
      </c>
      <c r="AY32">
        <v>0.877</v>
      </c>
      <c r="AZ32" t="s">
        <v>69</v>
      </c>
      <c r="BA32" t="s">
        <v>218</v>
      </c>
      <c r="BB32">
        <v>3</v>
      </c>
      <c r="BC32" t="s">
        <v>231</v>
      </c>
      <c r="BD32">
        <v>3</v>
      </c>
      <c r="BE32">
        <v>39748.752</v>
      </c>
      <c r="BF32">
        <v>8.0874388207207104E-2</v>
      </c>
      <c r="BG32">
        <v>7.0926838457720631E-2</v>
      </c>
      <c r="BH32">
        <v>262301.30900000001</v>
      </c>
      <c r="BI32">
        <v>1.2255585045517253E-2</v>
      </c>
      <c r="BJ32">
        <v>1.074814808491863E-2</v>
      </c>
      <c r="BK32">
        <v>1</v>
      </c>
      <c r="BL32" t="s">
        <v>69</v>
      </c>
      <c r="BM32">
        <v>0</v>
      </c>
      <c r="BN32" t="s">
        <v>395</v>
      </c>
    </row>
    <row r="33" spans="1:66">
      <c r="A33" s="142" t="str">
        <f t="shared" si="20"/>
        <v>미래교통</v>
      </c>
      <c r="B33" s="142" t="str">
        <f t="shared" si="1"/>
        <v>111-2</v>
      </c>
      <c r="C33" s="143" t="str">
        <f t="shared" si="21"/>
        <v>72바1546</v>
      </c>
      <c r="D33" s="131" t="str">
        <f t="shared" si="22"/>
        <v>대형</v>
      </c>
      <c r="E33" s="127" t="str">
        <f t="shared" si="16"/>
        <v>D</v>
      </c>
      <c r="F33" s="150">
        <f t="shared" si="17"/>
        <v>0.83714285714285708</v>
      </c>
      <c r="G33" s="151">
        <f t="shared" si="18"/>
        <v>1.758</v>
      </c>
      <c r="H33" s="152">
        <f t="shared" si="19"/>
        <v>2.1</v>
      </c>
      <c r="I33" s="153">
        <f t="shared" si="23"/>
        <v>4622.991</v>
      </c>
      <c r="J33" s="154">
        <f t="shared" si="24"/>
        <v>3.3122342764377699E-2</v>
      </c>
      <c r="K33" s="154">
        <f t="shared" si="25"/>
        <v>0.41375937770292393</v>
      </c>
      <c r="L33" s="154">
        <f t="shared" si="26"/>
        <v>0.15920429003647205</v>
      </c>
      <c r="M33" s="155">
        <f t="shared" si="27"/>
        <v>17.66</v>
      </c>
      <c r="N33" s="156">
        <f t="shared" si="28"/>
        <v>0.108</v>
      </c>
      <c r="O33" s="156">
        <f t="shared" si="29"/>
        <v>38.438000000000002</v>
      </c>
      <c r="P33" s="157">
        <f t="shared" si="30"/>
        <v>0</v>
      </c>
      <c r="Q33" s="158">
        <f t="shared" si="31"/>
        <v>82</v>
      </c>
      <c r="R33" s="159">
        <f t="shared" si="32"/>
        <v>26.769374407187929</v>
      </c>
      <c r="S33" s="144">
        <f t="shared" si="33"/>
        <v>5</v>
      </c>
      <c r="T33" s="144">
        <f t="shared" si="34"/>
        <v>1777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232</v>
      </c>
      <c r="Z33" s="4" t="s">
        <v>140</v>
      </c>
      <c r="AA33" s="4" t="s">
        <v>48</v>
      </c>
      <c r="AB33" s="4">
        <v>510</v>
      </c>
      <c r="AC33" s="4">
        <v>4622.991</v>
      </c>
      <c r="AD33" s="4">
        <v>2629.1550000000002</v>
      </c>
      <c r="AE33" s="4">
        <v>1.758</v>
      </c>
      <c r="AF33" s="4">
        <v>2.1</v>
      </c>
      <c r="AG33" s="4">
        <v>17.66</v>
      </c>
      <c r="AH33" s="4">
        <v>312.22438199999999</v>
      </c>
      <c r="AI33" s="4">
        <v>10.341602999999999</v>
      </c>
      <c r="AJ33" s="4">
        <v>129.185766</v>
      </c>
      <c r="AK33" s="4">
        <v>736</v>
      </c>
      <c r="AL33" s="4">
        <v>5</v>
      </c>
      <c r="AM33" s="4">
        <v>1777</v>
      </c>
      <c r="AN33" s="4">
        <v>82</v>
      </c>
      <c r="AO33" s="4">
        <v>14.80663</v>
      </c>
      <c r="AP33" s="4">
        <v>1778.1</v>
      </c>
      <c r="AQ33" s="4">
        <v>0</v>
      </c>
      <c r="AR33" s="4">
        <v>72</v>
      </c>
      <c r="AS33" s="4">
        <v>51502</v>
      </c>
      <c r="AT33" s="4">
        <v>0.108</v>
      </c>
      <c r="AU33" s="4">
        <v>38.438000000000002</v>
      </c>
      <c r="AV33" s="4">
        <v>39007</v>
      </c>
      <c r="AW33" s="4">
        <v>0</v>
      </c>
      <c r="AX33" s="4">
        <v>0.54</v>
      </c>
      <c r="AY33">
        <v>0.83714285714285708</v>
      </c>
      <c r="AZ33" t="s">
        <v>67</v>
      </c>
      <c r="BA33" t="s">
        <v>218</v>
      </c>
      <c r="BB33">
        <v>3</v>
      </c>
      <c r="BC33" t="s">
        <v>471</v>
      </c>
      <c r="BD33">
        <v>14</v>
      </c>
      <c r="BE33">
        <v>39748.752</v>
      </c>
      <c r="BF33">
        <v>0.11630531192526497</v>
      </c>
      <c r="BG33">
        <v>9.7364161126007528E-2</v>
      </c>
      <c r="BH33">
        <v>262301.30900000001</v>
      </c>
      <c r="BI33">
        <v>1.7624734766382731E-2</v>
      </c>
      <c r="BJ33">
        <v>1.4754420818714685E-2</v>
      </c>
      <c r="BK33">
        <v>1</v>
      </c>
      <c r="BL33" t="s">
        <v>69</v>
      </c>
      <c r="BM33">
        <v>-1</v>
      </c>
      <c r="BN33" t="s">
        <v>393</v>
      </c>
    </row>
    <row r="34" spans="1:66">
      <c r="A34" s="139" t="str">
        <f t="shared" si="20"/>
        <v>미래교통</v>
      </c>
      <c r="B34" s="139" t="str">
        <f t="shared" si="1"/>
        <v>111-2</v>
      </c>
      <c r="C34" s="140" t="str">
        <f t="shared" si="21"/>
        <v>72바1548</v>
      </c>
      <c r="D34" s="114" t="str">
        <f t="shared" si="22"/>
        <v>대형</v>
      </c>
      <c r="E34" s="110" t="str">
        <f t="shared" si="16"/>
        <v>C</v>
      </c>
      <c r="F34" s="160">
        <f t="shared" si="17"/>
        <v>0.8861904761904762</v>
      </c>
      <c r="G34" s="161">
        <f t="shared" si="18"/>
        <v>1.861</v>
      </c>
      <c r="H34" s="162">
        <f t="shared" si="19"/>
        <v>2.1</v>
      </c>
      <c r="I34" s="163">
        <f t="shared" si="23"/>
        <v>3729.6469999999999</v>
      </c>
      <c r="J34" s="164">
        <f t="shared" si="24"/>
        <v>3.8942330719716978E-2</v>
      </c>
      <c r="K34" s="164">
        <f t="shared" si="25"/>
        <v>0.40882654447968869</v>
      </c>
      <c r="L34" s="164">
        <f t="shared" si="26"/>
        <v>0.18741720060906569</v>
      </c>
      <c r="M34" s="165">
        <f t="shared" si="27"/>
        <v>18.710999999999999</v>
      </c>
      <c r="N34" s="166">
        <f t="shared" si="28"/>
        <v>1.2869999999999999</v>
      </c>
      <c r="O34" s="166">
        <f t="shared" si="29"/>
        <v>37.215000000000003</v>
      </c>
      <c r="P34" s="167">
        <f t="shared" si="30"/>
        <v>4.7066666666666661</v>
      </c>
      <c r="Q34" s="168">
        <f t="shared" si="31"/>
        <v>91</v>
      </c>
      <c r="R34" s="169">
        <f t="shared" si="32"/>
        <v>27.502621273686419</v>
      </c>
      <c r="S34" s="141">
        <f t="shared" si="33"/>
        <v>48</v>
      </c>
      <c r="T34" s="141">
        <f t="shared" si="34"/>
        <v>1388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234</v>
      </c>
      <c r="Z34" s="4" t="s">
        <v>140</v>
      </c>
      <c r="AA34" s="4" t="s">
        <v>48</v>
      </c>
      <c r="AB34" s="4">
        <v>510</v>
      </c>
      <c r="AC34" s="4">
        <v>3729.6469999999999</v>
      </c>
      <c r="AD34" s="4">
        <v>2003.7840000000001</v>
      </c>
      <c r="AE34" s="4">
        <v>1.861</v>
      </c>
      <c r="AF34" s="4">
        <v>2.1</v>
      </c>
      <c r="AG34" s="4">
        <v>18.710999999999999</v>
      </c>
      <c r="AH34" s="4">
        <v>245.568558</v>
      </c>
      <c r="AI34" s="4">
        <v>9.5630120000000005</v>
      </c>
      <c r="AJ34" s="4">
        <v>100.39494500000001</v>
      </c>
      <c r="AK34" s="4">
        <v>699</v>
      </c>
      <c r="AL34" s="4">
        <v>48</v>
      </c>
      <c r="AM34" s="4">
        <v>1388</v>
      </c>
      <c r="AN34" s="4">
        <v>91</v>
      </c>
      <c r="AO34" s="4">
        <v>15.187803000000001</v>
      </c>
      <c r="AP34" s="4">
        <v>3378.2</v>
      </c>
      <c r="AQ34" s="4">
        <v>282.39999999999998</v>
      </c>
      <c r="AR34" s="4">
        <v>38</v>
      </c>
      <c r="AS34" s="4">
        <v>24619</v>
      </c>
      <c r="AT34" s="4">
        <v>1.2869999999999999</v>
      </c>
      <c r="AU34" s="4">
        <v>37.215000000000003</v>
      </c>
      <c r="AV34" s="4">
        <v>32539</v>
      </c>
      <c r="AW34" s="4">
        <v>0</v>
      </c>
      <c r="AX34" s="4">
        <v>0.57999999999999996</v>
      </c>
      <c r="AY34">
        <v>0.8861904761904762</v>
      </c>
      <c r="AZ34" t="s">
        <v>69</v>
      </c>
      <c r="BA34" t="s">
        <v>218</v>
      </c>
      <c r="BB34">
        <v>2</v>
      </c>
      <c r="BC34" t="s">
        <v>220</v>
      </c>
      <c r="BD34">
        <v>11</v>
      </c>
      <c r="BE34">
        <v>39748.752</v>
      </c>
      <c r="BF34">
        <v>9.3830543409262251E-2</v>
      </c>
      <c r="BG34">
        <v>8.3151733945065268E-2</v>
      </c>
      <c r="BH34">
        <v>262301.30900000001</v>
      </c>
      <c r="BI34">
        <v>1.4218941621827743E-2</v>
      </c>
      <c r="BJ34">
        <v>1.2600690646772109E-2</v>
      </c>
      <c r="BK34">
        <v>1</v>
      </c>
      <c r="BL34" t="s">
        <v>69</v>
      </c>
      <c r="BM34">
        <v>0</v>
      </c>
      <c r="BN34" t="s">
        <v>395</v>
      </c>
    </row>
    <row r="35" spans="1:66">
      <c r="A35" s="142" t="str">
        <f t="shared" si="20"/>
        <v>미래교통</v>
      </c>
      <c r="B35" s="142" t="str">
        <f t="shared" si="1"/>
        <v>117</v>
      </c>
      <c r="C35" s="143" t="str">
        <f t="shared" si="21"/>
        <v>75아1243</v>
      </c>
      <c r="D35" s="131" t="str">
        <f t="shared" si="22"/>
        <v>대형</v>
      </c>
      <c r="E35" s="127" t="str">
        <f t="shared" si="16"/>
        <v>A</v>
      </c>
      <c r="F35" s="150">
        <f t="shared" si="17"/>
        <v>0.99961538461538468</v>
      </c>
      <c r="G35" s="151">
        <f t="shared" si="18"/>
        <v>2.5990000000000002</v>
      </c>
      <c r="H35" s="152">
        <f t="shared" si="19"/>
        <v>2.6</v>
      </c>
      <c r="I35" s="153">
        <f t="shared" si="23"/>
        <v>9624.4619999999995</v>
      </c>
      <c r="J35" s="154">
        <f t="shared" si="24"/>
        <v>2.6740370201446182E-2</v>
      </c>
      <c r="K35" s="154">
        <f t="shared" si="25"/>
        <v>0.19222211118090426</v>
      </c>
      <c r="L35" s="154">
        <f t="shared" si="26"/>
        <v>9.6732679707187796E-2</v>
      </c>
      <c r="M35" s="155">
        <f t="shared" si="27"/>
        <v>19.812000000000001</v>
      </c>
      <c r="N35" s="156">
        <f t="shared" si="28"/>
        <v>0</v>
      </c>
      <c r="O35" s="156">
        <f t="shared" si="29"/>
        <v>1.1739999999999999</v>
      </c>
      <c r="P35" s="157">
        <f t="shared" si="30"/>
        <v>1058.6600000000001</v>
      </c>
      <c r="Q35" s="158">
        <f t="shared" si="31"/>
        <v>97</v>
      </c>
      <c r="R35" s="159">
        <f t="shared" si="32"/>
        <v>50.493757395060186</v>
      </c>
      <c r="S35" s="144">
        <f t="shared" si="33"/>
        <v>0</v>
      </c>
      <c r="T35" s="144">
        <f t="shared" si="34"/>
        <v>113</v>
      </c>
      <c r="U35" t="s">
        <v>119</v>
      </c>
      <c r="V35" t="s">
        <v>122</v>
      </c>
      <c r="W35" t="s">
        <v>119</v>
      </c>
      <c r="X35" s="4" t="s">
        <v>122</v>
      </c>
      <c r="Y35" s="4" t="s">
        <v>236</v>
      </c>
      <c r="Z35" s="4" t="s">
        <v>140</v>
      </c>
      <c r="AA35" s="4" t="s">
        <v>48</v>
      </c>
      <c r="AB35" s="4">
        <v>510</v>
      </c>
      <c r="AC35" s="4">
        <v>9624.4619999999995</v>
      </c>
      <c r="AD35" s="4">
        <v>3703.239</v>
      </c>
      <c r="AE35" s="4">
        <v>2.5990000000000002</v>
      </c>
      <c r="AF35" s="4">
        <v>2.6</v>
      </c>
      <c r="AG35" s="4">
        <v>19.812000000000001</v>
      </c>
      <c r="AH35" s="4">
        <v>244.04329300000001</v>
      </c>
      <c r="AI35" s="4">
        <v>6.5258079999999996</v>
      </c>
      <c r="AJ35" s="4">
        <v>46.910516999999999</v>
      </c>
      <c r="AK35" s="4">
        <v>931</v>
      </c>
      <c r="AL35" s="4">
        <v>0</v>
      </c>
      <c r="AM35" s="4">
        <v>113</v>
      </c>
      <c r="AN35" s="4">
        <v>97</v>
      </c>
      <c r="AO35" s="4">
        <v>39.437517999999997</v>
      </c>
      <c r="AP35" s="4">
        <v>127204.9</v>
      </c>
      <c r="AQ35" s="4">
        <v>63519.6</v>
      </c>
      <c r="AR35" s="4">
        <v>15</v>
      </c>
      <c r="AS35" s="4">
        <v>4783</v>
      </c>
      <c r="AT35" s="4">
        <v>0</v>
      </c>
      <c r="AU35" s="4">
        <v>1.1739999999999999</v>
      </c>
      <c r="AV35" s="4">
        <v>86998</v>
      </c>
      <c r="AW35" s="4">
        <v>0</v>
      </c>
      <c r="AX35" s="4">
        <v>0.46</v>
      </c>
      <c r="AY35">
        <v>0.99961538461538468</v>
      </c>
      <c r="AZ35" t="s">
        <v>66</v>
      </c>
      <c r="BA35" t="s">
        <v>237</v>
      </c>
      <c r="BB35">
        <v>1</v>
      </c>
      <c r="BC35" t="s">
        <v>472</v>
      </c>
      <c r="BD35">
        <v>3</v>
      </c>
      <c r="BE35">
        <v>13993.812</v>
      </c>
      <c r="BF35">
        <v>0.68776556380777443</v>
      </c>
      <c r="BG35">
        <v>0.68750103859092537</v>
      </c>
      <c r="BH35">
        <v>262301.30900000001</v>
      </c>
      <c r="BI35">
        <v>3.6692390277015353E-2</v>
      </c>
      <c r="BJ35">
        <v>3.6678277819216502E-2</v>
      </c>
      <c r="BK35">
        <v>1</v>
      </c>
      <c r="BL35" t="s">
        <v>66</v>
      </c>
      <c r="BM35">
        <v>0</v>
      </c>
      <c r="BN35" t="s">
        <v>395</v>
      </c>
    </row>
    <row r="36" spans="1:66">
      <c r="A36" s="139" t="str">
        <f t="shared" si="20"/>
        <v>미래교통</v>
      </c>
      <c r="B36" s="139" t="str">
        <f t="shared" si="1"/>
        <v>117</v>
      </c>
      <c r="C36" s="140" t="str">
        <f t="shared" si="21"/>
        <v>75아1244</v>
      </c>
      <c r="D36" s="114" t="str">
        <f t="shared" si="22"/>
        <v>대형</v>
      </c>
      <c r="E36" s="110" t="str">
        <f t="shared" si="16"/>
        <v>C</v>
      </c>
      <c r="F36" s="160">
        <f t="shared" si="17"/>
        <v>0.85461538461538455</v>
      </c>
      <c r="G36" s="161">
        <f t="shared" si="18"/>
        <v>2.222</v>
      </c>
      <c r="H36" s="162">
        <f t="shared" si="19"/>
        <v>2.6</v>
      </c>
      <c r="I36" s="163">
        <f t="shared" si="23"/>
        <v>4369.3500000000004</v>
      </c>
      <c r="J36" s="164">
        <f t="shared" si="24"/>
        <v>2.5504544088247569E-2</v>
      </c>
      <c r="K36" s="164">
        <f t="shared" si="25"/>
        <v>0.29662639125897711</v>
      </c>
      <c r="L36" s="164">
        <f t="shared" si="26"/>
        <v>7.5983841990227369E-2</v>
      </c>
      <c r="M36" s="165">
        <f t="shared" si="27"/>
        <v>27.341999999999999</v>
      </c>
      <c r="N36" s="166">
        <f t="shared" si="28"/>
        <v>0</v>
      </c>
      <c r="O36" s="166">
        <f t="shared" si="29"/>
        <v>6.1790000000000003</v>
      </c>
      <c r="P36" s="167">
        <f t="shared" si="30"/>
        <v>824.09833333333336</v>
      </c>
      <c r="Q36" s="168">
        <f t="shared" si="31"/>
        <v>96</v>
      </c>
      <c r="R36" s="169">
        <f t="shared" si="32"/>
        <v>55.295194980626093</v>
      </c>
      <c r="S36" s="141">
        <f t="shared" si="33"/>
        <v>0</v>
      </c>
      <c r="T36" s="141">
        <f t="shared" si="34"/>
        <v>270</v>
      </c>
      <c r="U36" t="s">
        <v>119</v>
      </c>
      <c r="V36" s="5" t="s">
        <v>122</v>
      </c>
      <c r="W36" t="s">
        <v>119</v>
      </c>
      <c r="X36" s="5" t="s">
        <v>122</v>
      </c>
      <c r="Y36" t="s">
        <v>238</v>
      </c>
      <c r="Z36" t="s">
        <v>140</v>
      </c>
      <c r="AA36" t="s">
        <v>48</v>
      </c>
      <c r="AB36">
        <v>510</v>
      </c>
      <c r="AC36" s="1">
        <v>4369.3500000000004</v>
      </c>
      <c r="AD36" s="1">
        <v>1965.9960000000001</v>
      </c>
      <c r="AE36" s="28">
        <v>2.222</v>
      </c>
      <c r="AF36">
        <v>2.6</v>
      </c>
      <c r="AG36">
        <v>27.341999999999999</v>
      </c>
      <c r="AH36">
        <v>116.569149</v>
      </c>
      <c r="AI36">
        <v>2.9730430000000001</v>
      </c>
      <c r="AJ36">
        <v>34.577486</v>
      </c>
      <c r="AK36">
        <v>332</v>
      </c>
      <c r="AL36">
        <v>0</v>
      </c>
      <c r="AM36">
        <v>270</v>
      </c>
      <c r="AN36">
        <v>96</v>
      </c>
      <c r="AO36">
        <v>37.482902000000003</v>
      </c>
      <c r="AP36">
        <v>69726.600000000006</v>
      </c>
      <c r="AQ36">
        <v>49445.9</v>
      </c>
      <c r="AR36">
        <v>49</v>
      </c>
      <c r="AS36">
        <v>42812</v>
      </c>
      <c r="AT36">
        <v>0</v>
      </c>
      <c r="AU36">
        <v>6.1790000000000003</v>
      </c>
      <c r="AV36">
        <v>41935</v>
      </c>
      <c r="AW36">
        <v>0</v>
      </c>
      <c r="AX36">
        <v>0.46</v>
      </c>
      <c r="AY36">
        <v>0.85461538461538455</v>
      </c>
      <c r="AZ36" t="s">
        <v>69</v>
      </c>
      <c r="BA36" t="s">
        <v>237</v>
      </c>
      <c r="BB36">
        <v>1</v>
      </c>
      <c r="BC36" t="s">
        <v>473</v>
      </c>
      <c r="BD36">
        <v>2</v>
      </c>
      <c r="BE36">
        <v>13993.812</v>
      </c>
      <c r="BF36">
        <v>0.31223443619222557</v>
      </c>
      <c r="BG36">
        <v>0.26684035277658663</v>
      </c>
      <c r="BH36">
        <v>262301.30900000001</v>
      </c>
      <c r="BI36">
        <v>1.6657751410611529E-2</v>
      </c>
      <c r="BJ36">
        <v>1.4235970628607236E-2</v>
      </c>
      <c r="BK36">
        <v>1</v>
      </c>
      <c r="BL36" t="s">
        <v>68</v>
      </c>
      <c r="BM36">
        <v>-1</v>
      </c>
      <c r="BN36" t="s">
        <v>393</v>
      </c>
    </row>
    <row r="37" spans="1:66">
      <c r="A37" s="142" t="str">
        <f t="shared" si="20"/>
        <v>미래교통</v>
      </c>
      <c r="B37" s="142" t="str">
        <f t="shared" si="1"/>
        <v>304</v>
      </c>
      <c r="C37" s="143" t="str">
        <f t="shared" si="21"/>
        <v>70바5915</v>
      </c>
      <c r="D37" s="131" t="str">
        <f t="shared" si="22"/>
        <v>대형</v>
      </c>
      <c r="E37" s="127" t="str">
        <f t="shared" si="16"/>
        <v>D</v>
      </c>
      <c r="F37" s="150">
        <f t="shared" si="17"/>
        <v>0.81068965517241376</v>
      </c>
      <c r="G37" s="151">
        <f t="shared" si="18"/>
        <v>2.351</v>
      </c>
      <c r="H37" s="152">
        <f t="shared" si="19"/>
        <v>2.9</v>
      </c>
      <c r="I37" s="153">
        <f t="shared" si="23"/>
        <v>11326.203</v>
      </c>
      <c r="J37" s="154">
        <f t="shared" si="24"/>
        <v>2.5323271925594443E-2</v>
      </c>
      <c r="K37" s="154">
        <f t="shared" si="25"/>
        <v>0.30531630154942202</v>
      </c>
      <c r="L37" s="154">
        <f t="shared" si="26"/>
        <v>0.15168366662684751</v>
      </c>
      <c r="M37" s="155">
        <f t="shared" si="27"/>
        <v>22.527999999999999</v>
      </c>
      <c r="N37" s="156">
        <f t="shared" si="28"/>
        <v>8.9999999999999993E-3</v>
      </c>
      <c r="O37" s="156">
        <f t="shared" si="29"/>
        <v>9.8710000000000004</v>
      </c>
      <c r="P37" s="157">
        <f t="shared" si="30"/>
        <v>728.20500000000004</v>
      </c>
      <c r="Q37" s="158">
        <f t="shared" si="31"/>
        <v>109</v>
      </c>
      <c r="R37" s="159">
        <f t="shared" si="32"/>
        <v>40.59966297865283</v>
      </c>
      <c r="S37" s="144">
        <f t="shared" si="33"/>
        <v>1</v>
      </c>
      <c r="T37" s="144">
        <f t="shared" si="34"/>
        <v>1118</v>
      </c>
      <c r="U37" t="s">
        <v>119</v>
      </c>
      <c r="V37" t="s">
        <v>91</v>
      </c>
      <c r="W37" s="4" t="s">
        <v>119</v>
      </c>
      <c r="X37" s="4" t="s">
        <v>91</v>
      </c>
      <c r="Y37" s="4" t="s">
        <v>239</v>
      </c>
      <c r="Z37" s="4" t="s">
        <v>140</v>
      </c>
      <c r="AA37" s="4" t="s">
        <v>48</v>
      </c>
      <c r="AB37" s="4">
        <v>510</v>
      </c>
      <c r="AC37" s="4">
        <v>11326.203</v>
      </c>
      <c r="AD37" s="4">
        <v>4817.0770000000002</v>
      </c>
      <c r="AE37" s="4">
        <v>2.351</v>
      </c>
      <c r="AF37" s="4">
        <v>2.9</v>
      </c>
      <c r="AG37" s="4">
        <v>22.527999999999999</v>
      </c>
      <c r="AH37" s="4">
        <v>416.77521100000001</v>
      </c>
      <c r="AI37" s="4">
        <v>10.554112</v>
      </c>
      <c r="AJ37" s="4">
        <v>127.248266</v>
      </c>
      <c r="AK37" s="4">
        <v>1718</v>
      </c>
      <c r="AL37" s="4">
        <v>1</v>
      </c>
      <c r="AM37" s="4">
        <v>1118</v>
      </c>
      <c r="AN37" s="4">
        <v>109</v>
      </c>
      <c r="AO37" s="4">
        <v>27.175806999999999</v>
      </c>
      <c r="AP37" s="4">
        <v>101485.4</v>
      </c>
      <c r="AQ37" s="4">
        <v>43692.3</v>
      </c>
      <c r="AR37" s="4">
        <v>18</v>
      </c>
      <c r="AS37" s="4">
        <v>10455</v>
      </c>
      <c r="AT37" s="4">
        <v>8.9999999999999993E-3</v>
      </c>
      <c r="AU37" s="4">
        <v>9.8710000000000004</v>
      </c>
      <c r="AV37" s="4">
        <v>104939</v>
      </c>
      <c r="AW37" s="4">
        <v>0</v>
      </c>
      <c r="AX37" s="4">
        <v>0.56999999999999995</v>
      </c>
      <c r="AY37">
        <v>0.81068965517241376</v>
      </c>
      <c r="AZ37" t="s">
        <v>67</v>
      </c>
      <c r="BA37" t="s">
        <v>240</v>
      </c>
      <c r="BB37">
        <v>5</v>
      </c>
      <c r="BC37" t="s">
        <v>474</v>
      </c>
      <c r="BD37">
        <v>10</v>
      </c>
      <c r="BE37">
        <v>40850.479999999996</v>
      </c>
      <c r="BF37">
        <v>0.2772599734446205</v>
      </c>
      <c r="BG37">
        <v>0.22477179226493199</v>
      </c>
      <c r="BH37">
        <v>262301.30900000001</v>
      </c>
      <c r="BI37">
        <v>4.3180123817071758E-2</v>
      </c>
      <c r="BJ37">
        <v>3.5005679687564031E-2</v>
      </c>
      <c r="BK37">
        <v>1</v>
      </c>
      <c r="BL37" t="s">
        <v>67</v>
      </c>
      <c r="BM37">
        <v>0</v>
      </c>
      <c r="BN37" t="s">
        <v>395</v>
      </c>
    </row>
    <row r="38" spans="1:66">
      <c r="A38" s="139" t="str">
        <f t="shared" si="20"/>
        <v>미래교통</v>
      </c>
      <c r="B38" s="139" t="str">
        <f t="shared" si="1"/>
        <v>304</v>
      </c>
      <c r="C38" s="140" t="str">
        <f t="shared" si="21"/>
        <v>70바5930</v>
      </c>
      <c r="D38" s="114" t="str">
        <f t="shared" si="22"/>
        <v>대형</v>
      </c>
      <c r="E38" s="110" t="str">
        <f t="shared" si="16"/>
        <v>D</v>
      </c>
      <c r="F38" s="160">
        <f t="shared" si="17"/>
        <v>0.83724137931034481</v>
      </c>
      <c r="G38" s="161">
        <f t="shared" si="18"/>
        <v>2.4279999999999999</v>
      </c>
      <c r="H38" s="162">
        <f t="shared" si="19"/>
        <v>2.9</v>
      </c>
      <c r="I38" s="163">
        <f t="shared" si="23"/>
        <v>11060.638000000001</v>
      </c>
      <c r="J38" s="164">
        <f t="shared" si="24"/>
        <v>1.2491971350783488E-2</v>
      </c>
      <c r="K38" s="164">
        <f t="shared" si="25"/>
        <v>0.30923649683577076</v>
      </c>
      <c r="L38" s="164">
        <f t="shared" si="26"/>
        <v>0.17123786168573638</v>
      </c>
      <c r="M38" s="165">
        <f t="shared" si="27"/>
        <v>22.155999999999999</v>
      </c>
      <c r="N38" s="166">
        <f t="shared" si="28"/>
        <v>7.1999999999999995E-2</v>
      </c>
      <c r="O38" s="166">
        <f t="shared" si="29"/>
        <v>20.568000000000001</v>
      </c>
      <c r="P38" s="167">
        <f t="shared" si="30"/>
        <v>892.49166666666667</v>
      </c>
      <c r="Q38" s="168">
        <f t="shared" si="31"/>
        <v>111</v>
      </c>
      <c r="R38" s="169">
        <f t="shared" si="32"/>
        <v>40.68092886695937</v>
      </c>
      <c r="S38" s="141">
        <f t="shared" si="33"/>
        <v>8</v>
      </c>
      <c r="T38" s="141">
        <f t="shared" si="34"/>
        <v>2275</v>
      </c>
      <c r="U38" t="s">
        <v>119</v>
      </c>
      <c r="V38" t="s">
        <v>91</v>
      </c>
      <c r="W38" t="s">
        <v>119</v>
      </c>
      <c r="X38" s="4" t="s">
        <v>91</v>
      </c>
      <c r="Y38" s="4" t="s">
        <v>241</v>
      </c>
      <c r="Z38" s="4" t="s">
        <v>140</v>
      </c>
      <c r="AA38" s="4" t="s">
        <v>48</v>
      </c>
      <c r="AB38" s="4">
        <v>510</v>
      </c>
      <c r="AC38" s="4">
        <v>11060.638000000001</v>
      </c>
      <c r="AD38" s="4">
        <v>4555.3770000000004</v>
      </c>
      <c r="AE38" s="4">
        <v>2.4279999999999999</v>
      </c>
      <c r="AF38" s="4">
        <v>2.9</v>
      </c>
      <c r="AG38" s="4">
        <v>22.155999999999999</v>
      </c>
      <c r="AH38" s="4">
        <v>400.853545</v>
      </c>
      <c r="AI38" s="4">
        <v>5.0074509999999997</v>
      </c>
      <c r="AJ38" s="4">
        <v>123.958546</v>
      </c>
      <c r="AK38" s="4">
        <v>1894</v>
      </c>
      <c r="AL38" s="4">
        <v>8</v>
      </c>
      <c r="AM38" s="4">
        <v>2275</v>
      </c>
      <c r="AN38" s="4">
        <v>111</v>
      </c>
      <c r="AO38" s="4">
        <v>27.592714999999998</v>
      </c>
      <c r="AP38" s="4">
        <v>100397</v>
      </c>
      <c r="AQ38" s="4">
        <v>53549.5</v>
      </c>
      <c r="AR38" s="4">
        <v>8</v>
      </c>
      <c r="AS38" s="4">
        <v>9688</v>
      </c>
      <c r="AT38" s="4">
        <v>7.1999999999999995E-2</v>
      </c>
      <c r="AU38" s="4">
        <v>20.568000000000001</v>
      </c>
      <c r="AV38" s="4">
        <v>105662</v>
      </c>
      <c r="AW38" s="4">
        <v>0</v>
      </c>
      <c r="AX38" s="4">
        <v>0.57999999999999996</v>
      </c>
      <c r="AY38">
        <v>0.83724137931034481</v>
      </c>
      <c r="AZ38" t="s">
        <v>67</v>
      </c>
      <c r="BA38" t="s">
        <v>240</v>
      </c>
      <c r="BB38">
        <v>1</v>
      </c>
      <c r="BC38" t="s">
        <v>475</v>
      </c>
      <c r="BD38">
        <v>10</v>
      </c>
      <c r="BE38">
        <v>40850.479999999996</v>
      </c>
      <c r="BF38">
        <v>0.27075907064005128</v>
      </c>
      <c r="BG38">
        <v>0.22669069776346362</v>
      </c>
      <c r="BH38">
        <v>262301.30900000001</v>
      </c>
      <c r="BI38">
        <v>4.2167681290526844E-2</v>
      </c>
      <c r="BJ38">
        <v>3.5304527645999714E-2</v>
      </c>
      <c r="BK38">
        <v>1</v>
      </c>
      <c r="BL38" t="s">
        <v>69</v>
      </c>
      <c r="BM38">
        <v>-1</v>
      </c>
      <c r="BN38" t="s">
        <v>393</v>
      </c>
    </row>
    <row r="39" spans="1:66">
      <c r="A39" s="142" t="str">
        <f t="shared" si="20"/>
        <v>미래교통</v>
      </c>
      <c r="B39" s="142" t="str">
        <f t="shared" si="1"/>
        <v>304</v>
      </c>
      <c r="C39" s="143" t="str">
        <f t="shared" si="21"/>
        <v>70바5998</v>
      </c>
      <c r="D39" s="131" t="str">
        <f t="shared" si="22"/>
        <v>대형</v>
      </c>
      <c r="E39" s="127" t="str">
        <f t="shared" si="16"/>
        <v>D</v>
      </c>
      <c r="F39" s="150">
        <f t="shared" si="17"/>
        <v>0.83482758620689657</v>
      </c>
      <c r="G39" s="151">
        <f t="shared" si="18"/>
        <v>2.4209999999999998</v>
      </c>
      <c r="H39" s="152">
        <f t="shared" si="19"/>
        <v>2.9</v>
      </c>
      <c r="I39" s="153">
        <f t="shared" si="23"/>
        <v>7130.6390000000001</v>
      </c>
      <c r="J39" s="154">
        <f t="shared" si="24"/>
        <v>3.3524698022546588E-2</v>
      </c>
      <c r="K39" s="154">
        <f t="shared" si="25"/>
        <v>0.30950634376086944</v>
      </c>
      <c r="L39" s="154">
        <f t="shared" si="26"/>
        <v>0.13603268935645177</v>
      </c>
      <c r="M39" s="155">
        <f t="shared" si="27"/>
        <v>21.69</v>
      </c>
      <c r="N39" s="156">
        <f t="shared" si="28"/>
        <v>1.4E-2</v>
      </c>
      <c r="O39" s="156">
        <f t="shared" si="29"/>
        <v>7.6429999999999998</v>
      </c>
      <c r="P39" s="157">
        <f t="shared" si="30"/>
        <v>613.57166666666672</v>
      </c>
      <c r="Q39" s="158">
        <f t="shared" si="31"/>
        <v>111</v>
      </c>
      <c r="R39" s="159">
        <f t="shared" si="32"/>
        <v>40.613377918611363</v>
      </c>
      <c r="S39" s="144">
        <f t="shared" si="33"/>
        <v>1</v>
      </c>
      <c r="T39" s="144">
        <f t="shared" si="34"/>
        <v>545</v>
      </c>
      <c r="U39" t="s">
        <v>119</v>
      </c>
      <c r="V39" s="5" t="s">
        <v>91</v>
      </c>
      <c r="W39" t="s">
        <v>119</v>
      </c>
      <c r="X39" s="5" t="s">
        <v>91</v>
      </c>
      <c r="Y39" t="s">
        <v>242</v>
      </c>
      <c r="Z39" t="s">
        <v>140</v>
      </c>
      <c r="AA39" t="s">
        <v>48</v>
      </c>
      <c r="AB39">
        <v>510</v>
      </c>
      <c r="AC39" s="1">
        <v>7130.6390000000001</v>
      </c>
      <c r="AD39" s="1">
        <v>2945.89</v>
      </c>
      <c r="AE39" s="28">
        <v>2.4209999999999998</v>
      </c>
      <c r="AF39">
        <v>2.9</v>
      </c>
      <c r="AG39">
        <v>21.69</v>
      </c>
      <c r="AH39">
        <v>267.24801500000001</v>
      </c>
      <c r="AI39">
        <v>8.9594090000000008</v>
      </c>
      <c r="AJ39">
        <v>82.714956000000001</v>
      </c>
      <c r="AK39">
        <v>970</v>
      </c>
      <c r="AL39">
        <v>1</v>
      </c>
      <c r="AM39">
        <v>545</v>
      </c>
      <c r="AN39">
        <v>111</v>
      </c>
      <c r="AO39">
        <v>26.681728</v>
      </c>
      <c r="AP39">
        <v>68629.5</v>
      </c>
      <c r="AQ39">
        <v>36814.300000000003</v>
      </c>
      <c r="AR39">
        <v>12</v>
      </c>
      <c r="AS39">
        <v>12073</v>
      </c>
      <c r="AT39">
        <v>1.4E-2</v>
      </c>
      <c r="AU39">
        <v>7.6429999999999998</v>
      </c>
      <c r="AV39">
        <v>69513</v>
      </c>
      <c r="AW39">
        <v>0</v>
      </c>
      <c r="AX39">
        <v>0.56999999999999995</v>
      </c>
      <c r="AY39">
        <v>0.83482758620689657</v>
      </c>
      <c r="AZ39" t="s">
        <v>67</v>
      </c>
      <c r="BA39" t="s">
        <v>240</v>
      </c>
      <c r="BB39">
        <v>2</v>
      </c>
      <c r="BC39" t="s">
        <v>476</v>
      </c>
      <c r="BD39">
        <v>7</v>
      </c>
      <c r="BE39">
        <v>40850.479999999996</v>
      </c>
      <c r="BF39">
        <v>0.17455459519692304</v>
      </c>
      <c r="BG39">
        <v>0.1457229913695692</v>
      </c>
      <c r="BH39">
        <v>262301.30900000001</v>
      </c>
      <c r="BI39">
        <v>2.7184915802307339E-2</v>
      </c>
      <c r="BJ39">
        <v>2.2694717640477955E-2</v>
      </c>
      <c r="BK39">
        <v>1</v>
      </c>
      <c r="BL39" t="s">
        <v>69</v>
      </c>
      <c r="BM39">
        <v>-1</v>
      </c>
      <c r="BN39" t="s">
        <v>393</v>
      </c>
    </row>
    <row r="40" spans="1:66">
      <c r="A40" s="139" t="str">
        <f t="shared" si="20"/>
        <v>미래교통</v>
      </c>
      <c r="B40" s="139" t="str">
        <f t="shared" si="1"/>
        <v>304</v>
      </c>
      <c r="C40" s="140" t="str">
        <f t="shared" si="21"/>
        <v>70바6003</v>
      </c>
      <c r="D40" s="114" t="str">
        <f t="shared" si="22"/>
        <v>대형</v>
      </c>
      <c r="E40" s="110" t="str">
        <f t="shared" si="16"/>
        <v>C</v>
      </c>
      <c r="F40" s="160">
        <f t="shared" si="17"/>
        <v>0.86965517241379309</v>
      </c>
      <c r="G40" s="161">
        <f t="shared" si="18"/>
        <v>2.5219999999999998</v>
      </c>
      <c r="H40" s="162">
        <f t="shared" si="19"/>
        <v>2.9</v>
      </c>
      <c r="I40" s="163">
        <f t="shared" si="23"/>
        <v>11333</v>
      </c>
      <c r="J40" s="164">
        <f t="shared" si="24"/>
        <v>1.7066284449835521E-2</v>
      </c>
      <c r="K40" s="164">
        <f t="shared" si="25"/>
        <v>0.31766613532770005</v>
      </c>
      <c r="L40" s="164">
        <f t="shared" si="26"/>
        <v>0.18177005206035471</v>
      </c>
      <c r="M40" s="165">
        <f t="shared" si="27"/>
        <v>21.283999999999999</v>
      </c>
      <c r="N40" s="166">
        <f t="shared" si="28"/>
        <v>1.7999999999999999E-2</v>
      </c>
      <c r="O40" s="166">
        <f t="shared" si="29"/>
        <v>6.5380000000000003</v>
      </c>
      <c r="P40" s="167">
        <f t="shared" si="30"/>
        <v>1090.3616666666667</v>
      </c>
      <c r="Q40" s="168">
        <f t="shared" si="31"/>
        <v>115</v>
      </c>
      <c r="R40" s="169">
        <f t="shared" si="32"/>
        <v>41.000887041691527</v>
      </c>
      <c r="S40" s="141">
        <f t="shared" si="33"/>
        <v>2</v>
      </c>
      <c r="T40" s="141">
        <f t="shared" si="34"/>
        <v>741</v>
      </c>
      <c r="U40" t="s">
        <v>119</v>
      </c>
      <c r="V40" t="s">
        <v>91</v>
      </c>
      <c r="W40" s="4" t="s">
        <v>119</v>
      </c>
      <c r="X40" s="4" t="s">
        <v>91</v>
      </c>
      <c r="Y40" s="4" t="s">
        <v>243</v>
      </c>
      <c r="Z40" s="4" t="s">
        <v>140</v>
      </c>
      <c r="AA40" s="4" t="s">
        <v>48</v>
      </c>
      <c r="AB40" s="4">
        <v>510</v>
      </c>
      <c r="AC40" s="4">
        <v>11333</v>
      </c>
      <c r="AD40" s="4">
        <v>4493.0969999999998</v>
      </c>
      <c r="AE40" s="4">
        <v>2.5219999999999998</v>
      </c>
      <c r="AF40" s="4">
        <v>2.9</v>
      </c>
      <c r="AG40" s="4">
        <v>21.283999999999999</v>
      </c>
      <c r="AH40" s="4">
        <v>415.48493000000002</v>
      </c>
      <c r="AI40" s="4">
        <v>7.0907840000000002</v>
      </c>
      <c r="AJ40" s="4">
        <v>131.98549199999999</v>
      </c>
      <c r="AK40" s="4">
        <v>2060</v>
      </c>
      <c r="AL40" s="4">
        <v>2</v>
      </c>
      <c r="AM40" s="4">
        <v>741</v>
      </c>
      <c r="AN40" s="4">
        <v>115</v>
      </c>
      <c r="AO40" s="4">
        <v>27.27656</v>
      </c>
      <c r="AP40" s="4">
        <v>102684.2</v>
      </c>
      <c r="AQ40" s="4">
        <v>65421.7</v>
      </c>
      <c r="AR40" s="4">
        <v>26</v>
      </c>
      <c r="AS40" s="4">
        <v>14345</v>
      </c>
      <c r="AT40" s="4">
        <v>1.7999999999999999E-2</v>
      </c>
      <c r="AU40" s="4">
        <v>6.5380000000000003</v>
      </c>
      <c r="AV40" s="4">
        <v>108824</v>
      </c>
      <c r="AW40" s="4">
        <v>0</v>
      </c>
      <c r="AX40" s="4">
        <v>0.57999999999999996</v>
      </c>
      <c r="AY40">
        <v>0.86965517241379309</v>
      </c>
      <c r="AZ40" t="s">
        <v>69</v>
      </c>
      <c r="BA40" t="s">
        <v>240</v>
      </c>
      <c r="BB40">
        <v>1</v>
      </c>
      <c r="BC40" t="s">
        <v>477</v>
      </c>
      <c r="BD40">
        <v>13</v>
      </c>
      <c r="BE40">
        <v>40850.479999999996</v>
      </c>
      <c r="BF40">
        <v>0.27742636071840532</v>
      </c>
      <c r="BG40">
        <v>0.24126526956269592</v>
      </c>
      <c r="BH40">
        <v>262301.30900000001</v>
      </c>
      <c r="BI40">
        <v>4.3206036764383816E-2</v>
      </c>
      <c r="BJ40">
        <v>3.757435335164689E-2</v>
      </c>
      <c r="BK40">
        <v>1</v>
      </c>
      <c r="BL40" t="s">
        <v>69</v>
      </c>
      <c r="BM40">
        <v>0</v>
      </c>
      <c r="BN40" t="s">
        <v>395</v>
      </c>
    </row>
    <row r="41" spans="1:66">
      <c r="A41" s="142" t="str">
        <f t="shared" si="20"/>
        <v>미래교통</v>
      </c>
      <c r="B41" s="142" t="str">
        <f t="shared" si="1"/>
        <v>예비</v>
      </c>
      <c r="C41" s="143" t="str">
        <f t="shared" si="21"/>
        <v>70바5058</v>
      </c>
      <c r="D41" s="131" t="str">
        <f t="shared" si="22"/>
        <v>대형</v>
      </c>
      <c r="E41" s="127" t="str">
        <f t="shared" si="16"/>
        <v>C</v>
      </c>
      <c r="F41" s="150">
        <f t="shared" si="17"/>
        <v>0.874</v>
      </c>
      <c r="G41" s="151">
        <f t="shared" si="18"/>
        <v>1.748</v>
      </c>
      <c r="H41" s="152">
        <f t="shared" si="19"/>
        <v>2</v>
      </c>
      <c r="I41" s="153">
        <f t="shared" si="23"/>
        <v>7896.4480000000003</v>
      </c>
      <c r="J41" s="154">
        <f t="shared" si="24"/>
        <v>3.0553543923896805E-2</v>
      </c>
      <c r="K41" s="154">
        <f t="shared" si="25"/>
        <v>0.31732911167997474</v>
      </c>
      <c r="L41" s="154">
        <f t="shared" si="26"/>
        <v>0.15791910489374461</v>
      </c>
      <c r="M41" s="155">
        <f t="shared" si="27"/>
        <v>24.22</v>
      </c>
      <c r="N41" s="156">
        <f t="shared" si="28"/>
        <v>0</v>
      </c>
      <c r="O41" s="156">
        <f t="shared" si="29"/>
        <v>25.898</v>
      </c>
      <c r="P41" s="157">
        <f t="shared" si="30"/>
        <v>844.21333333333337</v>
      </c>
      <c r="Q41" s="158">
        <f t="shared" si="31"/>
        <v>110</v>
      </c>
      <c r="R41" s="159">
        <f t="shared" si="32"/>
        <v>42.309442860079521</v>
      </c>
      <c r="S41" s="144">
        <f t="shared" si="33"/>
        <v>0</v>
      </c>
      <c r="T41" s="144">
        <f t="shared" si="34"/>
        <v>2045</v>
      </c>
      <c r="U41" t="s">
        <v>119</v>
      </c>
      <c r="V41" t="s">
        <v>92</v>
      </c>
      <c r="W41" t="s">
        <v>119</v>
      </c>
      <c r="X41" s="4" t="s">
        <v>92</v>
      </c>
      <c r="Y41" s="4" t="s">
        <v>244</v>
      </c>
      <c r="Z41" s="4" t="s">
        <v>140</v>
      </c>
      <c r="AA41" s="4" t="s">
        <v>48</v>
      </c>
      <c r="AB41" s="4">
        <v>510</v>
      </c>
      <c r="AC41" s="4">
        <v>7896.4480000000003</v>
      </c>
      <c r="AD41" s="4">
        <v>4517.1030000000001</v>
      </c>
      <c r="AE41" s="4">
        <v>1.748</v>
      </c>
      <c r="AF41" s="4">
        <v>2</v>
      </c>
      <c r="AG41" s="4">
        <v>24.22</v>
      </c>
      <c r="AH41" s="4">
        <v>286.19940200000002</v>
      </c>
      <c r="AI41" s="4">
        <v>8.7444059999999997</v>
      </c>
      <c r="AJ41" s="4">
        <v>90.819401999999997</v>
      </c>
      <c r="AK41" s="4">
        <v>1247</v>
      </c>
      <c r="AL41" s="4">
        <v>0</v>
      </c>
      <c r="AM41" s="4">
        <v>2045</v>
      </c>
      <c r="AN41" s="4">
        <v>110</v>
      </c>
      <c r="AO41" s="4">
        <v>27.590720999999998</v>
      </c>
      <c r="AP41" s="4">
        <v>91498.1</v>
      </c>
      <c r="AQ41" s="4">
        <v>50652.800000000003</v>
      </c>
      <c r="AR41" s="4">
        <v>64</v>
      </c>
      <c r="AS41" s="4">
        <v>29956</v>
      </c>
      <c r="AT41" s="4">
        <v>0</v>
      </c>
      <c r="AU41" s="4">
        <v>25.898</v>
      </c>
      <c r="AV41" s="4">
        <v>73424</v>
      </c>
      <c r="AW41" s="4">
        <v>0</v>
      </c>
      <c r="AX41" s="4">
        <v>0.43</v>
      </c>
      <c r="AY41">
        <v>0.874</v>
      </c>
      <c r="AZ41" t="s">
        <v>69</v>
      </c>
      <c r="BA41" t="s">
        <v>245</v>
      </c>
      <c r="BB41">
        <v>5</v>
      </c>
      <c r="BC41" t="s">
        <v>478</v>
      </c>
      <c r="BD41">
        <v>14</v>
      </c>
      <c r="BE41">
        <v>14340.837000000001</v>
      </c>
      <c r="BF41">
        <v>0.55062671725506673</v>
      </c>
      <c r="BG41">
        <v>0.4812477508809283</v>
      </c>
      <c r="BH41">
        <v>262301.30900000001</v>
      </c>
      <c r="BI41">
        <v>3.0104493302395223E-2</v>
      </c>
      <c r="BJ41">
        <v>2.6311327146293424E-2</v>
      </c>
      <c r="BK41">
        <v>1</v>
      </c>
      <c r="BL41" t="s">
        <v>66</v>
      </c>
      <c r="BM41">
        <v>-2</v>
      </c>
      <c r="BN41" t="s">
        <v>393</v>
      </c>
    </row>
    <row r="42" spans="1:66">
      <c r="A42" s="139" t="str">
        <f t="shared" si="20"/>
        <v>미래교통</v>
      </c>
      <c r="B42" s="139" t="str">
        <f t="shared" si="1"/>
        <v>예비</v>
      </c>
      <c r="C42" s="140" t="str">
        <f t="shared" si="21"/>
        <v>70바6043</v>
      </c>
      <c r="D42" s="114" t="str">
        <f t="shared" si="22"/>
        <v>대형</v>
      </c>
      <c r="E42" s="110" t="str">
        <f t="shared" si="16"/>
        <v>S</v>
      </c>
      <c r="F42" s="160">
        <f t="shared" si="17"/>
        <v>1.0037037037037035</v>
      </c>
      <c r="G42" s="161">
        <f t="shared" si="18"/>
        <v>2.71</v>
      </c>
      <c r="H42" s="162">
        <f t="shared" si="19"/>
        <v>2.7</v>
      </c>
      <c r="I42" s="163">
        <f t="shared" si="23"/>
        <v>5947.7</v>
      </c>
      <c r="J42" s="164">
        <f t="shared" si="24"/>
        <v>1.5129794154838007E-2</v>
      </c>
      <c r="K42" s="164">
        <f t="shared" si="25"/>
        <v>0.33110559302715836</v>
      </c>
      <c r="L42" s="164">
        <f t="shared" si="26"/>
        <v>0.10138372816382804</v>
      </c>
      <c r="M42" s="165">
        <f t="shared" si="27"/>
        <v>25.073</v>
      </c>
      <c r="N42" s="166">
        <f t="shared" si="28"/>
        <v>0</v>
      </c>
      <c r="O42" s="166">
        <f t="shared" si="29"/>
        <v>16.628</v>
      </c>
      <c r="P42" s="167">
        <f t="shared" si="30"/>
        <v>1307.0116666666665</v>
      </c>
      <c r="Q42" s="168">
        <f t="shared" si="31"/>
        <v>98</v>
      </c>
      <c r="R42" s="169">
        <f t="shared" si="32"/>
        <v>53.64583409436149</v>
      </c>
      <c r="S42" s="141">
        <f t="shared" si="33"/>
        <v>0</v>
      </c>
      <c r="T42" s="141">
        <f t="shared" si="34"/>
        <v>989</v>
      </c>
      <c r="U42" t="s">
        <v>119</v>
      </c>
      <c r="V42" t="s">
        <v>92</v>
      </c>
      <c r="W42" t="s">
        <v>119</v>
      </c>
      <c r="X42" s="4" t="s">
        <v>92</v>
      </c>
      <c r="Y42" s="4" t="s">
        <v>246</v>
      </c>
      <c r="Z42" s="4" t="s">
        <v>140</v>
      </c>
      <c r="AA42" s="4" t="s">
        <v>48</v>
      </c>
      <c r="AB42" s="4">
        <v>510</v>
      </c>
      <c r="AC42" s="4">
        <v>5947.7</v>
      </c>
      <c r="AD42" s="4">
        <v>2194.6109999999999</v>
      </c>
      <c r="AE42" s="4">
        <v>2.71</v>
      </c>
      <c r="AF42" s="4">
        <v>2.7</v>
      </c>
      <c r="AG42" s="4">
        <v>25.073</v>
      </c>
      <c r="AH42" s="4">
        <v>169.58664300000001</v>
      </c>
      <c r="AI42" s="4">
        <v>2.5658110000000001</v>
      </c>
      <c r="AJ42" s="4">
        <v>56.151085999999999</v>
      </c>
      <c r="AK42" s="4">
        <v>603</v>
      </c>
      <c r="AL42" s="4">
        <v>0</v>
      </c>
      <c r="AM42" s="4">
        <v>989</v>
      </c>
      <c r="AN42" s="4">
        <v>98</v>
      </c>
      <c r="AO42" s="4">
        <v>35.071747000000002</v>
      </c>
      <c r="AP42" s="4">
        <v>110962.8</v>
      </c>
      <c r="AQ42" s="4">
        <v>78420.7</v>
      </c>
      <c r="AR42" s="4">
        <v>61</v>
      </c>
      <c r="AS42" s="4">
        <v>70323</v>
      </c>
      <c r="AT42" s="4">
        <v>0</v>
      </c>
      <c r="AU42" s="4">
        <v>16.628</v>
      </c>
      <c r="AV42" s="4">
        <v>56584</v>
      </c>
      <c r="AW42" s="4">
        <v>0</v>
      </c>
      <c r="AX42" s="4">
        <v>0.54</v>
      </c>
      <c r="AY42">
        <v>1.0037037037037035</v>
      </c>
      <c r="AZ42" t="s">
        <v>71</v>
      </c>
      <c r="BA42" t="s">
        <v>245</v>
      </c>
      <c r="BB42">
        <v>2</v>
      </c>
      <c r="BC42" t="s">
        <v>479</v>
      </c>
      <c r="BD42">
        <v>6</v>
      </c>
      <c r="BE42">
        <v>14340.837000000001</v>
      </c>
      <c r="BF42">
        <v>0.41473869342493741</v>
      </c>
      <c r="BG42">
        <v>0.41627476265984453</v>
      </c>
      <c r="BH42">
        <v>262301.30900000001</v>
      </c>
      <c r="BI42">
        <v>2.2675067931132588E-2</v>
      </c>
      <c r="BJ42">
        <v>2.2759049664210853E-2</v>
      </c>
      <c r="BK42">
        <v>1</v>
      </c>
      <c r="BL42" t="s">
        <v>67</v>
      </c>
      <c r="BM42">
        <v>4</v>
      </c>
      <c r="BN42" t="s">
        <v>396</v>
      </c>
    </row>
    <row r="43" spans="1:66">
      <c r="A43" s="142" t="str">
        <f t="shared" si="20"/>
        <v>미래교통</v>
      </c>
      <c r="B43" s="142" t="str">
        <f t="shared" si="1"/>
        <v>예비</v>
      </c>
      <c r="C43" s="143" t="str">
        <f t="shared" si="21"/>
        <v>72바1333</v>
      </c>
      <c r="D43" s="131" t="str">
        <f t="shared" si="22"/>
        <v>대형</v>
      </c>
      <c r="E43" s="127" t="str">
        <f t="shared" si="16"/>
        <v>B</v>
      </c>
      <c r="F43" s="150">
        <f t="shared" si="17"/>
        <v>0.90800000000000003</v>
      </c>
      <c r="G43" s="151">
        <f t="shared" si="18"/>
        <v>2.27</v>
      </c>
      <c r="H43" s="152">
        <f t="shared" si="19"/>
        <v>2.5</v>
      </c>
      <c r="I43" s="153">
        <f t="shared" si="23"/>
        <v>496.68900000000002</v>
      </c>
      <c r="J43" s="154">
        <f t="shared" si="24"/>
        <v>3.9193047485185852E-2</v>
      </c>
      <c r="K43" s="154">
        <f t="shared" si="25"/>
        <v>0.31939046363552842</v>
      </c>
      <c r="L43" s="154">
        <f t="shared" si="26"/>
        <v>0.15301325376644137</v>
      </c>
      <c r="M43" s="155">
        <f t="shared" si="27"/>
        <v>24.774999999999999</v>
      </c>
      <c r="N43" s="156">
        <f t="shared" si="28"/>
        <v>0</v>
      </c>
      <c r="O43" s="156">
        <f t="shared" si="29"/>
        <v>36.441000000000003</v>
      </c>
      <c r="P43" s="157">
        <f t="shared" si="30"/>
        <v>53.51</v>
      </c>
      <c r="Q43" s="158">
        <f t="shared" si="31"/>
        <v>95</v>
      </c>
      <c r="R43" s="159">
        <f t="shared" si="32"/>
        <v>44.522799055382229</v>
      </c>
      <c r="S43" s="144">
        <f t="shared" si="33"/>
        <v>0</v>
      </c>
      <c r="T43" s="144">
        <f t="shared" si="34"/>
        <v>181</v>
      </c>
      <c r="U43" t="s">
        <v>119</v>
      </c>
      <c r="V43" t="s">
        <v>92</v>
      </c>
      <c r="W43" s="4" t="s">
        <v>119</v>
      </c>
      <c r="X43" s="4" t="s">
        <v>92</v>
      </c>
      <c r="Y43" s="4" t="s">
        <v>247</v>
      </c>
      <c r="Z43" s="4" t="s">
        <v>140</v>
      </c>
      <c r="AA43" s="4" t="s">
        <v>48</v>
      </c>
      <c r="AB43" s="4">
        <v>510</v>
      </c>
      <c r="AC43" s="4">
        <v>496.68900000000002</v>
      </c>
      <c r="AD43" s="4">
        <v>218.792</v>
      </c>
      <c r="AE43" s="4">
        <v>2.27</v>
      </c>
      <c r="AF43" s="4">
        <v>2.5</v>
      </c>
      <c r="AG43" s="4">
        <v>24.774999999999999</v>
      </c>
      <c r="AH43" s="4">
        <v>17.392498</v>
      </c>
      <c r="AI43" s="4">
        <v>0.68166499999999997</v>
      </c>
      <c r="AJ43" s="4">
        <v>5.5549980000000003</v>
      </c>
      <c r="AK43" s="4">
        <v>76</v>
      </c>
      <c r="AL43" s="4">
        <v>0</v>
      </c>
      <c r="AM43" s="4">
        <v>181</v>
      </c>
      <c r="AN43" s="4">
        <v>95</v>
      </c>
      <c r="AO43" s="4">
        <v>28.557656999999999</v>
      </c>
      <c r="AP43" s="4">
        <v>5975.8</v>
      </c>
      <c r="AQ43" s="4">
        <v>3210.6</v>
      </c>
      <c r="AR43" s="4">
        <v>6</v>
      </c>
      <c r="AS43" s="4">
        <v>1392</v>
      </c>
      <c r="AT43" s="4">
        <v>0</v>
      </c>
      <c r="AU43" s="4">
        <v>36.441000000000003</v>
      </c>
      <c r="AV43" s="4">
        <v>4649</v>
      </c>
      <c r="AW43" s="4">
        <v>0</v>
      </c>
      <c r="AX43" s="4">
        <v>0.54</v>
      </c>
      <c r="AY43">
        <v>0.90800000000000003</v>
      </c>
      <c r="AZ43" t="s">
        <v>68</v>
      </c>
      <c r="BA43" t="s">
        <v>245</v>
      </c>
      <c r="BB43">
        <v>6</v>
      </c>
      <c r="BC43" t="s">
        <v>480</v>
      </c>
      <c r="BD43">
        <v>3</v>
      </c>
      <c r="BE43">
        <v>14340.837000000001</v>
      </c>
      <c r="BF43">
        <v>3.4634589319995752E-2</v>
      </c>
      <c r="BG43">
        <v>3.1448207102556143E-2</v>
      </c>
      <c r="BH43">
        <v>262301.30900000001</v>
      </c>
      <c r="BI43">
        <v>1.893581857801556E-3</v>
      </c>
      <c r="BJ43">
        <v>1.7193723268838128E-3</v>
      </c>
      <c r="BK43">
        <v>1</v>
      </c>
      <c r="BL43" t="s">
        <v>68</v>
      </c>
      <c r="BM43">
        <v>0</v>
      </c>
      <c r="BN43" t="s">
        <v>395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9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141</v>
      </c>
      <c r="D4" s="122" t="s">
        <v>158</v>
      </c>
      <c r="E4" s="123" t="s">
        <v>147</v>
      </c>
      <c r="F4" s="121" t="s">
        <v>151</v>
      </c>
      <c r="G4" s="123" t="s">
        <v>149</v>
      </c>
      <c r="H4" s="123" t="s">
        <v>153</v>
      </c>
      <c r="I4" s="124" t="s">
        <v>155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182</v>
      </c>
      <c r="Q4" s="217" t="s">
        <v>43</v>
      </c>
      <c r="R4" s="217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25" t="str">
        <f>BF5</f>
        <v>미래교통</v>
      </c>
      <c r="B5" s="126">
        <f>IF(BH5="NULL", E5, BH5)</f>
        <v>7594</v>
      </c>
      <c r="C5" s="127" t="str">
        <f>BN5</f>
        <v>F</v>
      </c>
      <c r="D5" s="128">
        <f>BM5</f>
        <v>0.70473761127963608</v>
      </c>
      <c r="E5" s="129">
        <f>U5</f>
        <v>7594</v>
      </c>
      <c r="F5" s="130" t="str">
        <f>BG5</f>
        <v>304</v>
      </c>
      <c r="G5" s="131" t="str">
        <f>BK5</f>
        <v>70바5915</v>
      </c>
      <c r="H5" s="132">
        <f>BJ5</f>
        <v>9</v>
      </c>
      <c r="I5" s="133">
        <f>BP5</f>
        <v>2741.4070000000002</v>
      </c>
      <c r="J5" s="134">
        <f>AB5/AA5</f>
        <v>1.6271936710333848E-2</v>
      </c>
      <c r="K5" s="134">
        <f>AC5/AA5</f>
        <v>0.32515614829781542</v>
      </c>
      <c r="L5" s="134">
        <f>AD5/I5</f>
        <v>0.12730689022097047</v>
      </c>
      <c r="M5" s="135">
        <f>Z5</f>
        <v>29.843</v>
      </c>
      <c r="N5" s="136">
        <f>AE5*100/W5</f>
        <v>3.6476940372604648E-2</v>
      </c>
      <c r="O5" s="136">
        <f>AF5*100/W5</f>
        <v>34.689570294347021</v>
      </c>
      <c r="P5" s="218">
        <f>AK5</f>
        <v>10</v>
      </c>
      <c r="Q5" s="219">
        <f>AE5</f>
        <v>1</v>
      </c>
      <c r="R5" s="219">
        <f>AF5</f>
        <v>951</v>
      </c>
      <c r="T5">
        <v>510</v>
      </c>
      <c r="U5">
        <v>7594</v>
      </c>
      <c r="V5" t="s">
        <v>481</v>
      </c>
      <c r="W5">
        <v>2741.4580000000001</v>
      </c>
      <c r="X5">
        <v>1370.88</v>
      </c>
      <c r="Y5">
        <v>2</v>
      </c>
      <c r="Z5">
        <v>29.843</v>
      </c>
      <c r="AA5">
        <v>96.894428000000005</v>
      </c>
      <c r="AB5">
        <v>1.57666</v>
      </c>
      <c r="AC5">
        <v>31.505818999999999</v>
      </c>
      <c r="AD5" s="1">
        <v>349</v>
      </c>
      <c r="AE5">
        <v>1</v>
      </c>
      <c r="AF5">
        <v>951</v>
      </c>
      <c r="AG5">
        <v>102</v>
      </c>
      <c r="AH5">
        <v>28.293247000000001</v>
      </c>
      <c r="AI5">
        <v>23937.200000000001</v>
      </c>
      <c r="AJ5">
        <v>12965.7</v>
      </c>
      <c r="AK5">
        <v>10</v>
      </c>
      <c r="AL5">
        <v>4041</v>
      </c>
      <c r="AM5" t="s">
        <v>482</v>
      </c>
      <c r="AN5" t="s">
        <v>483</v>
      </c>
      <c r="AO5">
        <v>566.721</v>
      </c>
      <c r="AR5" t="s">
        <v>119</v>
      </c>
      <c r="AS5" t="s">
        <v>91</v>
      </c>
      <c r="AT5" t="s">
        <v>239</v>
      </c>
      <c r="AU5" t="s">
        <v>481</v>
      </c>
      <c r="AV5" t="s">
        <v>48</v>
      </c>
      <c r="AW5">
        <v>9</v>
      </c>
      <c r="BB5">
        <v>0.70473761127963608</v>
      </c>
      <c r="BC5" t="s">
        <v>70</v>
      </c>
      <c r="BF5" t="s">
        <v>119</v>
      </c>
      <c r="BG5" t="s">
        <v>91</v>
      </c>
      <c r="BH5" t="s">
        <v>481</v>
      </c>
      <c r="BI5">
        <v>7594</v>
      </c>
      <c r="BJ5">
        <v>9</v>
      </c>
      <c r="BK5" t="s">
        <v>239</v>
      </c>
      <c r="BL5" t="s">
        <v>241</v>
      </c>
      <c r="BM5">
        <v>0.70473761127963608</v>
      </c>
      <c r="BN5" t="s">
        <v>70</v>
      </c>
      <c r="BO5" t="s">
        <v>189</v>
      </c>
      <c r="BP5">
        <v>2741.4070000000002</v>
      </c>
    </row>
    <row r="6" spans="1:68" ht="16.5">
      <c r="A6" s="108" t="str">
        <f t="shared" ref="A6:A7" si="0">BF6</f>
        <v>미래교통</v>
      </c>
      <c r="B6" s="109" t="str">
        <f t="shared" ref="B6:B69" si="1">IF(BH6="NULL", E6, BH6)</f>
        <v>강민채</v>
      </c>
      <c r="C6" s="110" t="str">
        <f t="shared" ref="C6:C7" si="2">BN6</f>
        <v>B</v>
      </c>
      <c r="D6" s="111">
        <f t="shared" ref="D6:D7" si="3">BM6</f>
        <v>0.91503325800925772</v>
      </c>
      <c r="E6" s="112">
        <f t="shared" ref="E6:E7" si="4">U6</f>
        <v>9995</v>
      </c>
      <c r="F6" s="113" t="str">
        <f t="shared" ref="F6:F7" si="5">BG6</f>
        <v>111</v>
      </c>
      <c r="G6" s="114" t="str">
        <f t="shared" ref="G6:G7" si="6">BK6</f>
        <v>70바6067</v>
      </c>
      <c r="H6" s="115">
        <f t="shared" ref="H6:H7" si="7">BJ6</f>
        <v>2</v>
      </c>
      <c r="I6" s="116">
        <f t="shared" ref="I6:I7" si="8">BP6</f>
        <v>2332.145</v>
      </c>
      <c r="J6" s="117">
        <f t="shared" ref="J6:J7" si="9">AB6/AA6</f>
        <v>6.8289679622529206E-3</v>
      </c>
      <c r="K6" s="117">
        <f t="shared" ref="K6:K7" si="10">AC6/AA6</f>
        <v>0.30600062490925417</v>
      </c>
      <c r="L6" s="117">
        <f t="shared" ref="L6:L7" si="11">AD6/I6</f>
        <v>0.15908101768972341</v>
      </c>
      <c r="M6" s="118">
        <f t="shared" ref="M6:M7" si="12">Z6</f>
        <v>19.805</v>
      </c>
      <c r="N6" s="119">
        <f t="shared" ref="N6:N7" si="13">AE6*100/W6</f>
        <v>0</v>
      </c>
      <c r="O6" s="119">
        <f t="shared" ref="O6:O7" si="14">AF6*100/W6</f>
        <v>5.4885095051980048</v>
      </c>
      <c r="P6" s="220">
        <f t="shared" ref="P6:P7" si="15">AK6</f>
        <v>13</v>
      </c>
      <c r="Q6" s="221">
        <f t="shared" ref="Q6:Q7" si="16">AE6</f>
        <v>0</v>
      </c>
      <c r="R6" s="221">
        <f t="shared" ref="R6:R7" si="17">AF6</f>
        <v>128</v>
      </c>
      <c r="T6">
        <v>510</v>
      </c>
      <c r="U6">
        <v>9995</v>
      </c>
      <c r="V6" t="s">
        <v>248</v>
      </c>
      <c r="W6">
        <v>2332.145</v>
      </c>
      <c r="X6">
        <v>910.33799999999997</v>
      </c>
      <c r="Y6">
        <v>2.5619999999999998</v>
      </c>
      <c r="Z6">
        <v>19.805</v>
      </c>
      <c r="AA6">
        <v>79.073881</v>
      </c>
      <c r="AB6">
        <v>0.53999299999999995</v>
      </c>
      <c r="AC6">
        <v>24.196656999999998</v>
      </c>
      <c r="AD6" s="1">
        <v>371</v>
      </c>
      <c r="AE6">
        <v>0</v>
      </c>
      <c r="AF6">
        <v>128</v>
      </c>
      <c r="AG6">
        <v>91</v>
      </c>
      <c r="AH6">
        <v>29.49324</v>
      </c>
      <c r="AI6">
        <v>31127.599999999999</v>
      </c>
      <c r="AJ6">
        <v>8931.9</v>
      </c>
      <c r="AK6">
        <v>13</v>
      </c>
      <c r="AL6">
        <v>3568</v>
      </c>
      <c r="AM6" t="s">
        <v>249</v>
      </c>
      <c r="AN6" t="s">
        <v>484</v>
      </c>
      <c r="AO6">
        <v>2204.6790000000001</v>
      </c>
      <c r="AR6" t="s">
        <v>119</v>
      </c>
      <c r="AS6" t="s">
        <v>120</v>
      </c>
      <c r="AT6" t="s">
        <v>207</v>
      </c>
      <c r="AU6" t="s">
        <v>248</v>
      </c>
      <c r="AV6" t="s">
        <v>48</v>
      </c>
      <c r="AW6">
        <v>2</v>
      </c>
      <c r="BB6">
        <v>0.91503325800925772</v>
      </c>
      <c r="BC6" t="s">
        <v>68</v>
      </c>
      <c r="BF6" t="s">
        <v>119</v>
      </c>
      <c r="BG6" t="s">
        <v>120</v>
      </c>
      <c r="BH6" t="s">
        <v>248</v>
      </c>
      <c r="BI6">
        <v>9995</v>
      </c>
      <c r="BJ6">
        <v>2</v>
      </c>
      <c r="BK6" t="s">
        <v>207</v>
      </c>
      <c r="BL6" t="s">
        <v>397</v>
      </c>
      <c r="BM6">
        <v>0.91503325800925772</v>
      </c>
      <c r="BN6" t="s">
        <v>68</v>
      </c>
      <c r="BO6" t="s">
        <v>176</v>
      </c>
      <c r="BP6">
        <v>2332.145</v>
      </c>
    </row>
    <row r="7" spans="1:68" ht="16.5">
      <c r="A7" s="125" t="str">
        <f t="shared" si="0"/>
        <v>미래교통</v>
      </c>
      <c r="B7" s="126" t="str">
        <f t="shared" si="1"/>
        <v>고유희</v>
      </c>
      <c r="C7" s="127" t="str">
        <f t="shared" si="2"/>
        <v>C</v>
      </c>
      <c r="D7" s="128">
        <f t="shared" si="3"/>
        <v>0.88613179632646066</v>
      </c>
      <c r="E7" s="129">
        <f t="shared" si="4"/>
        <v>2964</v>
      </c>
      <c r="F7" s="130" t="str">
        <f t="shared" si="5"/>
        <v>304</v>
      </c>
      <c r="G7" s="131" t="str">
        <f t="shared" si="6"/>
        <v>70바5998</v>
      </c>
      <c r="H7" s="132">
        <f t="shared" si="7"/>
        <v>3</v>
      </c>
      <c r="I7" s="133">
        <f t="shared" si="8"/>
        <v>3568.7110000000002</v>
      </c>
      <c r="J7" s="134">
        <f t="shared" si="9"/>
        <v>6.2116807669186725E-3</v>
      </c>
      <c r="K7" s="134">
        <f t="shared" si="10"/>
        <v>0.30142098189892941</v>
      </c>
      <c r="L7" s="134">
        <f t="shared" si="11"/>
        <v>0.15411727091378372</v>
      </c>
      <c r="M7" s="135">
        <f t="shared" si="12"/>
        <v>20.216999999999999</v>
      </c>
      <c r="N7" s="136">
        <f t="shared" si="13"/>
        <v>0</v>
      </c>
      <c r="O7" s="136">
        <f t="shared" si="14"/>
        <v>6.9212665301281051</v>
      </c>
      <c r="P7" s="218">
        <f t="shared" si="15"/>
        <v>1</v>
      </c>
      <c r="Q7" s="219">
        <f t="shared" si="16"/>
        <v>0</v>
      </c>
      <c r="R7" s="219">
        <f t="shared" si="17"/>
        <v>247</v>
      </c>
      <c r="T7">
        <v>510</v>
      </c>
      <c r="U7">
        <v>2964</v>
      </c>
      <c r="V7" t="s">
        <v>250</v>
      </c>
      <c r="W7">
        <v>3568.7109999999998</v>
      </c>
      <c r="X7">
        <v>1513.14</v>
      </c>
      <c r="Y7">
        <v>2.3580000000000001</v>
      </c>
      <c r="Z7">
        <v>20.216999999999999</v>
      </c>
      <c r="AA7">
        <v>128.518034</v>
      </c>
      <c r="AB7">
        <v>0.79831300000000005</v>
      </c>
      <c r="AC7">
        <v>38.738031999999997</v>
      </c>
      <c r="AD7" s="1">
        <v>550</v>
      </c>
      <c r="AE7">
        <v>0</v>
      </c>
      <c r="AF7">
        <v>247</v>
      </c>
      <c r="AG7">
        <v>92</v>
      </c>
      <c r="AH7">
        <v>27.768172</v>
      </c>
      <c r="AI7">
        <v>32402.7</v>
      </c>
      <c r="AJ7">
        <v>16632.7</v>
      </c>
      <c r="AK7">
        <v>1</v>
      </c>
      <c r="AL7">
        <v>92</v>
      </c>
      <c r="AM7" t="s">
        <v>251</v>
      </c>
      <c r="AN7" t="s">
        <v>485</v>
      </c>
      <c r="AO7">
        <v>2672.9639999999999</v>
      </c>
      <c r="AR7" t="s">
        <v>119</v>
      </c>
      <c r="AS7" t="s">
        <v>91</v>
      </c>
      <c r="AT7" t="s">
        <v>242</v>
      </c>
      <c r="AU7" t="s">
        <v>250</v>
      </c>
      <c r="AV7" t="s">
        <v>48</v>
      </c>
      <c r="AW7">
        <v>3</v>
      </c>
      <c r="BB7">
        <v>0.88613179632646066</v>
      </c>
      <c r="BC7" t="s">
        <v>69</v>
      </c>
      <c r="BF7" t="s">
        <v>119</v>
      </c>
      <c r="BG7" t="s">
        <v>91</v>
      </c>
      <c r="BH7" t="s">
        <v>250</v>
      </c>
      <c r="BI7">
        <v>2964</v>
      </c>
      <c r="BJ7">
        <v>3</v>
      </c>
      <c r="BK7" t="s">
        <v>242</v>
      </c>
      <c r="BL7" t="s">
        <v>244</v>
      </c>
      <c r="BM7">
        <v>0.88613179632646066</v>
      </c>
      <c r="BN7" t="s">
        <v>69</v>
      </c>
      <c r="BO7" t="s">
        <v>178</v>
      </c>
      <c r="BP7">
        <v>3568.7110000000002</v>
      </c>
    </row>
    <row r="8" spans="1:68" ht="16.5">
      <c r="A8" s="108" t="str">
        <f t="shared" ref="A8:A71" si="18">BF8</f>
        <v>미래교통</v>
      </c>
      <c r="B8" s="109" t="str">
        <f t="shared" si="1"/>
        <v>공영모</v>
      </c>
      <c r="C8" s="110" t="str">
        <f t="shared" ref="C8:C71" si="19">BN8</f>
        <v>F</v>
      </c>
      <c r="D8" s="111">
        <f t="shared" ref="D8:D71" si="20">BM8</f>
        <v>0.77581502242485911</v>
      </c>
      <c r="E8" s="112">
        <f t="shared" ref="E8:E71" si="21">U8</f>
        <v>7022</v>
      </c>
      <c r="F8" s="113" t="str">
        <f t="shared" ref="F8:F71" si="22">BG8</f>
        <v>111</v>
      </c>
      <c r="G8" s="114" t="str">
        <f t="shared" ref="G8:G71" si="23">BK8</f>
        <v>72바1605</v>
      </c>
      <c r="H8" s="115">
        <f t="shared" ref="H8:H71" si="24">BJ8</f>
        <v>2</v>
      </c>
      <c r="I8" s="116">
        <f t="shared" ref="I8:I71" si="25">BP8</f>
        <v>4324.3649999999998</v>
      </c>
      <c r="J8" s="117">
        <f t="shared" ref="J8:J71" si="26">AB8/AA8</f>
        <v>2.9166499178787574E-2</v>
      </c>
      <c r="K8" s="117">
        <f t="shared" ref="K8:K71" si="27">AC8/AA8</f>
        <v>0.32234742881024492</v>
      </c>
      <c r="L8" s="117">
        <f t="shared" ref="L8:L71" si="28">AD8/I8</f>
        <v>0.17089214254578419</v>
      </c>
      <c r="M8" s="118">
        <f t="shared" ref="M8:M71" si="29">Z8</f>
        <v>24.959</v>
      </c>
      <c r="N8" s="119">
        <f t="shared" ref="N8:N71" si="30">AE8*100/W8</f>
        <v>6.9374347447544324E-2</v>
      </c>
      <c r="O8" s="119">
        <f t="shared" ref="O8:O71" si="31">AF8*100/W8</f>
        <v>53.950117531706972</v>
      </c>
      <c r="P8" s="220">
        <f t="shared" ref="P8:P71" si="32">AK8</f>
        <v>55</v>
      </c>
      <c r="Q8" s="221">
        <f t="shared" ref="Q8:Q71" si="33">AE8</f>
        <v>3</v>
      </c>
      <c r="R8" s="221">
        <f t="shared" ref="R8:R71" si="34">AF8</f>
        <v>2333</v>
      </c>
      <c r="T8">
        <v>510</v>
      </c>
      <c r="U8">
        <v>7022</v>
      </c>
      <c r="V8" t="s">
        <v>252</v>
      </c>
      <c r="W8">
        <v>4324.3649999999998</v>
      </c>
      <c r="X8">
        <v>2328.2350000000001</v>
      </c>
      <c r="Y8">
        <v>1.857</v>
      </c>
      <c r="Z8">
        <v>24.959</v>
      </c>
      <c r="AA8">
        <v>158.41942399999999</v>
      </c>
      <c r="AB8">
        <v>4.6205400000000001</v>
      </c>
      <c r="AC8">
        <v>51.066094</v>
      </c>
      <c r="AD8" s="1">
        <v>739</v>
      </c>
      <c r="AE8">
        <v>3</v>
      </c>
      <c r="AF8">
        <v>2333</v>
      </c>
      <c r="AG8">
        <v>92</v>
      </c>
      <c r="AH8">
        <v>27.296935999999999</v>
      </c>
      <c r="AI8">
        <v>45650.3</v>
      </c>
      <c r="AJ8">
        <v>25357.200000000001</v>
      </c>
      <c r="AK8">
        <v>55</v>
      </c>
      <c r="AL8">
        <v>14308</v>
      </c>
      <c r="AM8" t="s">
        <v>253</v>
      </c>
      <c r="AN8" t="s">
        <v>486</v>
      </c>
      <c r="AO8">
        <v>2211.6529999999998</v>
      </c>
      <c r="AR8" t="s">
        <v>119</v>
      </c>
      <c r="AS8" t="s">
        <v>120</v>
      </c>
      <c r="AT8" t="s">
        <v>212</v>
      </c>
      <c r="AU8" t="s">
        <v>252</v>
      </c>
      <c r="AV8" t="s">
        <v>48</v>
      </c>
      <c r="AW8">
        <v>2</v>
      </c>
      <c r="BB8">
        <v>0.77581502242485911</v>
      </c>
      <c r="BC8" t="s">
        <v>70</v>
      </c>
      <c r="BF8" t="s">
        <v>119</v>
      </c>
      <c r="BG8" t="s">
        <v>120</v>
      </c>
      <c r="BH8" t="s">
        <v>252</v>
      </c>
      <c r="BI8">
        <v>7022</v>
      </c>
      <c r="BJ8">
        <v>2</v>
      </c>
      <c r="BK8" t="s">
        <v>212</v>
      </c>
      <c r="BL8" t="s">
        <v>244</v>
      </c>
      <c r="BM8">
        <v>0.77581502242485911</v>
      </c>
      <c r="BN8" t="s">
        <v>70</v>
      </c>
      <c r="BO8" t="s">
        <v>189</v>
      </c>
      <c r="BP8">
        <v>4324.3649999999998</v>
      </c>
    </row>
    <row r="9" spans="1:68" ht="16.5">
      <c r="A9" s="125" t="str">
        <f t="shared" si="18"/>
        <v>미래교통</v>
      </c>
      <c r="B9" s="126" t="str">
        <f t="shared" si="1"/>
        <v>김근태</v>
      </c>
      <c r="C9" s="127" t="str">
        <f t="shared" si="19"/>
        <v>F</v>
      </c>
      <c r="D9" s="128">
        <f t="shared" si="20"/>
        <v>0.79740740740740734</v>
      </c>
      <c r="E9" s="129">
        <f t="shared" si="21"/>
        <v>6459</v>
      </c>
      <c r="F9" s="130" t="str">
        <f t="shared" si="22"/>
        <v>111</v>
      </c>
      <c r="G9" s="131" t="str">
        <f t="shared" si="23"/>
        <v>70바5080</v>
      </c>
      <c r="H9" s="132">
        <f t="shared" si="24"/>
        <v>1</v>
      </c>
      <c r="I9" s="133">
        <f t="shared" si="25"/>
        <v>4014.578</v>
      </c>
      <c r="J9" s="134">
        <f t="shared" si="26"/>
        <v>3.9397018637093634E-2</v>
      </c>
      <c r="K9" s="134">
        <f t="shared" si="27"/>
        <v>0.28153760640001552</v>
      </c>
      <c r="L9" s="134">
        <f t="shared" si="28"/>
        <v>0.12803338233806891</v>
      </c>
      <c r="M9" s="135">
        <f t="shared" si="29"/>
        <v>26.033000000000001</v>
      </c>
      <c r="N9" s="136">
        <f t="shared" si="30"/>
        <v>4.9818436707419811E-2</v>
      </c>
      <c r="O9" s="136">
        <f t="shared" si="31"/>
        <v>5.2807542909864997</v>
      </c>
      <c r="P9" s="218">
        <f t="shared" si="32"/>
        <v>12</v>
      </c>
      <c r="Q9" s="219">
        <f t="shared" si="33"/>
        <v>2</v>
      </c>
      <c r="R9" s="219">
        <f t="shared" si="34"/>
        <v>212</v>
      </c>
      <c r="T9">
        <v>510</v>
      </c>
      <c r="U9">
        <v>6459</v>
      </c>
      <c r="V9" t="s">
        <v>254</v>
      </c>
      <c r="W9">
        <v>4014.578</v>
      </c>
      <c r="X9">
        <v>1864.41</v>
      </c>
      <c r="Y9">
        <v>2.153</v>
      </c>
      <c r="Z9">
        <v>26.033000000000001</v>
      </c>
      <c r="AA9">
        <v>139.631911</v>
      </c>
      <c r="AB9">
        <v>5.5010810000000001</v>
      </c>
      <c r="AC9">
        <v>39.311633999999998</v>
      </c>
      <c r="AD9" s="1">
        <v>514</v>
      </c>
      <c r="AE9">
        <v>2</v>
      </c>
      <c r="AF9">
        <v>212</v>
      </c>
      <c r="AG9">
        <v>92</v>
      </c>
      <c r="AH9">
        <v>28.751149000000002</v>
      </c>
      <c r="AI9">
        <v>28974.9</v>
      </c>
      <c r="AJ9">
        <v>16587.7</v>
      </c>
      <c r="AK9">
        <v>12</v>
      </c>
      <c r="AL9">
        <v>6761</v>
      </c>
      <c r="AM9" t="s">
        <v>255</v>
      </c>
      <c r="AN9" t="s">
        <v>487</v>
      </c>
      <c r="AO9">
        <v>4014.578</v>
      </c>
      <c r="AR9" t="s">
        <v>119</v>
      </c>
      <c r="AS9" t="s">
        <v>120</v>
      </c>
      <c r="AT9" t="s">
        <v>199</v>
      </c>
      <c r="AU9" t="s">
        <v>254</v>
      </c>
      <c r="AV9" t="s">
        <v>48</v>
      </c>
      <c r="AW9">
        <v>1</v>
      </c>
      <c r="BB9">
        <v>0.79740740740740734</v>
      </c>
      <c r="BC9" t="s">
        <v>70</v>
      </c>
      <c r="BF9" t="s">
        <v>119</v>
      </c>
      <c r="BG9" t="s">
        <v>120</v>
      </c>
      <c r="BH9" t="s">
        <v>254</v>
      </c>
      <c r="BI9">
        <v>6459</v>
      </c>
      <c r="BJ9">
        <v>1</v>
      </c>
      <c r="BK9" t="s">
        <v>199</v>
      </c>
      <c r="BL9" t="s">
        <v>175</v>
      </c>
      <c r="BM9">
        <v>0.79740740740740734</v>
      </c>
      <c r="BN9" t="s">
        <v>70</v>
      </c>
      <c r="BO9" t="s">
        <v>189</v>
      </c>
      <c r="BP9">
        <v>4014.578</v>
      </c>
    </row>
    <row r="10" spans="1:68" ht="16.5">
      <c r="A10" s="108" t="str">
        <f t="shared" si="18"/>
        <v>미래교통</v>
      </c>
      <c r="B10" s="109" t="str">
        <f t="shared" si="1"/>
        <v>김기덕</v>
      </c>
      <c r="C10" s="110" t="str">
        <f t="shared" si="19"/>
        <v>S</v>
      </c>
      <c r="D10" s="111">
        <f t="shared" si="20"/>
        <v>1.0397182568809769</v>
      </c>
      <c r="E10" s="112">
        <f t="shared" si="21"/>
        <v>1010</v>
      </c>
      <c r="F10" s="113" t="str">
        <f t="shared" si="22"/>
        <v>117</v>
      </c>
      <c r="G10" s="114" t="str">
        <f t="shared" si="23"/>
        <v>75아1243</v>
      </c>
      <c r="H10" s="115">
        <f t="shared" si="24"/>
        <v>2</v>
      </c>
      <c r="I10" s="116">
        <f t="shared" si="25"/>
        <v>5464.4210000000003</v>
      </c>
      <c r="J10" s="117">
        <f t="shared" si="26"/>
        <v>3.2837495515934408E-2</v>
      </c>
      <c r="K10" s="117">
        <f t="shared" si="27"/>
        <v>0.19979019516596455</v>
      </c>
      <c r="L10" s="117">
        <f t="shared" si="28"/>
        <v>0.14072854196263429</v>
      </c>
      <c r="M10" s="118">
        <f t="shared" si="29"/>
        <v>17.355</v>
      </c>
      <c r="N10" s="119">
        <f t="shared" si="30"/>
        <v>0</v>
      </c>
      <c r="O10" s="119">
        <f t="shared" si="31"/>
        <v>0.38430421082123795</v>
      </c>
      <c r="P10" s="220">
        <f t="shared" si="32"/>
        <v>3</v>
      </c>
      <c r="Q10" s="221">
        <f t="shared" si="33"/>
        <v>0</v>
      </c>
      <c r="R10" s="221">
        <f t="shared" si="34"/>
        <v>21</v>
      </c>
      <c r="T10">
        <v>510</v>
      </c>
      <c r="U10">
        <v>1010</v>
      </c>
      <c r="V10" t="s">
        <v>256</v>
      </c>
      <c r="W10">
        <v>5464.4210000000003</v>
      </c>
      <c r="X10">
        <v>2038.3430000000001</v>
      </c>
      <c r="Y10">
        <v>2.681</v>
      </c>
      <c r="Z10">
        <v>17.355</v>
      </c>
      <c r="AA10">
        <v>151.00414699999999</v>
      </c>
      <c r="AB10">
        <v>4.9585980000000003</v>
      </c>
      <c r="AC10">
        <v>30.169148</v>
      </c>
      <c r="AD10" s="1">
        <v>769</v>
      </c>
      <c r="AE10">
        <v>0</v>
      </c>
      <c r="AF10">
        <v>21</v>
      </c>
      <c r="AG10">
        <v>95</v>
      </c>
      <c r="AH10">
        <v>36.187224000000001</v>
      </c>
      <c r="AI10">
        <v>82133.100000000006</v>
      </c>
      <c r="AJ10">
        <v>35111.199999999997</v>
      </c>
      <c r="AK10">
        <v>3</v>
      </c>
      <c r="AL10">
        <v>763</v>
      </c>
      <c r="AM10" t="s">
        <v>257</v>
      </c>
      <c r="AN10" t="s">
        <v>488</v>
      </c>
      <c r="AO10">
        <v>5337.2370000000001</v>
      </c>
      <c r="AR10" t="s">
        <v>119</v>
      </c>
      <c r="AS10" t="s">
        <v>122</v>
      </c>
      <c r="AT10" t="s">
        <v>236</v>
      </c>
      <c r="AU10" t="s">
        <v>256</v>
      </c>
      <c r="AV10" t="s">
        <v>48</v>
      </c>
      <c r="AW10">
        <v>2</v>
      </c>
      <c r="BB10">
        <v>1.0397182568809769</v>
      </c>
      <c r="BC10" t="s">
        <v>71</v>
      </c>
      <c r="BF10" t="s">
        <v>119</v>
      </c>
      <c r="BG10" t="s">
        <v>122</v>
      </c>
      <c r="BH10" t="s">
        <v>256</v>
      </c>
      <c r="BI10">
        <v>1010</v>
      </c>
      <c r="BJ10">
        <v>2</v>
      </c>
      <c r="BK10" t="s">
        <v>236</v>
      </c>
      <c r="BL10" t="s">
        <v>221</v>
      </c>
      <c r="BM10">
        <v>1.0397182568809769</v>
      </c>
      <c r="BN10" t="s">
        <v>71</v>
      </c>
      <c r="BO10" t="s">
        <v>177</v>
      </c>
      <c r="BP10">
        <v>5464.4210000000003</v>
      </c>
    </row>
    <row r="11" spans="1:68" ht="16.5">
      <c r="A11" s="125" t="str">
        <f t="shared" si="18"/>
        <v>미래교통</v>
      </c>
      <c r="B11" s="126" t="str">
        <f t="shared" si="1"/>
        <v>김기평</v>
      </c>
      <c r="C11" s="127" t="str">
        <f t="shared" si="19"/>
        <v>A</v>
      </c>
      <c r="D11" s="128">
        <f t="shared" si="20"/>
        <v>0.95153846153846156</v>
      </c>
      <c r="E11" s="129">
        <f t="shared" si="21"/>
        <v>6150</v>
      </c>
      <c r="F11" s="130" t="str">
        <f t="shared" si="22"/>
        <v>117</v>
      </c>
      <c r="G11" s="131" t="str">
        <f t="shared" si="23"/>
        <v>75아1243</v>
      </c>
      <c r="H11" s="132">
        <f t="shared" si="24"/>
        <v>1</v>
      </c>
      <c r="I11" s="133">
        <f t="shared" si="25"/>
        <v>4012.9319999999998</v>
      </c>
      <c r="J11" s="134">
        <f t="shared" si="26"/>
        <v>1.6083708158988509E-2</v>
      </c>
      <c r="K11" s="134">
        <f t="shared" si="27"/>
        <v>0.19906271137837944</v>
      </c>
      <c r="L11" s="134">
        <f t="shared" si="28"/>
        <v>3.6382375779106149E-2</v>
      </c>
      <c r="M11" s="135">
        <f t="shared" si="29"/>
        <v>22.510999999999999</v>
      </c>
      <c r="N11" s="136">
        <f t="shared" si="30"/>
        <v>0</v>
      </c>
      <c r="O11" s="136">
        <f t="shared" si="31"/>
        <v>2.1181520145370021</v>
      </c>
      <c r="P11" s="218">
        <f t="shared" si="32"/>
        <v>12</v>
      </c>
      <c r="Q11" s="219">
        <f t="shared" si="33"/>
        <v>0</v>
      </c>
      <c r="R11" s="219">
        <f t="shared" si="34"/>
        <v>85</v>
      </c>
      <c r="T11">
        <v>510</v>
      </c>
      <c r="U11">
        <v>6150</v>
      </c>
      <c r="V11" t="s">
        <v>258</v>
      </c>
      <c r="W11">
        <v>4012.9319999999998</v>
      </c>
      <c r="X11">
        <v>1621.732</v>
      </c>
      <c r="Y11">
        <v>2.4740000000000002</v>
      </c>
      <c r="Z11">
        <v>22.510999999999999</v>
      </c>
      <c r="AA11">
        <v>96.629147000000003</v>
      </c>
      <c r="AB11">
        <v>1.554155</v>
      </c>
      <c r="AC11">
        <v>19.23526</v>
      </c>
      <c r="AD11" s="1">
        <v>146</v>
      </c>
      <c r="AE11">
        <v>0</v>
      </c>
      <c r="AF11">
        <v>85</v>
      </c>
      <c r="AG11">
        <v>97</v>
      </c>
      <c r="AH11">
        <v>41.529207999999997</v>
      </c>
      <c r="AI11">
        <v>43502.1</v>
      </c>
      <c r="AJ11">
        <v>27405.599999999999</v>
      </c>
      <c r="AK11">
        <v>12</v>
      </c>
      <c r="AL11">
        <v>4020</v>
      </c>
      <c r="AM11" t="s">
        <v>259</v>
      </c>
      <c r="AN11" t="s">
        <v>489</v>
      </c>
      <c r="AO11">
        <v>4012.9319999999998</v>
      </c>
      <c r="AR11" t="s">
        <v>119</v>
      </c>
      <c r="AS11" t="s">
        <v>122</v>
      </c>
      <c r="AT11" t="s">
        <v>236</v>
      </c>
      <c r="AU11" t="s">
        <v>258</v>
      </c>
      <c r="AV11" t="s">
        <v>48</v>
      </c>
      <c r="AW11">
        <v>1</v>
      </c>
      <c r="BB11">
        <v>0.95153846153846156</v>
      </c>
      <c r="BC11" t="s">
        <v>66</v>
      </c>
      <c r="BF11" t="s">
        <v>119</v>
      </c>
      <c r="BG11" t="s">
        <v>122</v>
      </c>
      <c r="BH11" t="s">
        <v>258</v>
      </c>
      <c r="BI11">
        <v>6150</v>
      </c>
      <c r="BJ11">
        <v>1</v>
      </c>
      <c r="BK11" t="s">
        <v>236</v>
      </c>
      <c r="BL11" t="s">
        <v>175</v>
      </c>
      <c r="BM11">
        <v>0.95153846153846156</v>
      </c>
      <c r="BN11" t="s">
        <v>66</v>
      </c>
      <c r="BO11" t="s">
        <v>179</v>
      </c>
      <c r="BP11">
        <v>4012.9319999999998</v>
      </c>
    </row>
    <row r="12" spans="1:68" ht="16.5">
      <c r="A12" s="108" t="str">
        <f t="shared" si="18"/>
        <v>미래교통</v>
      </c>
      <c r="B12" s="109" t="str">
        <f t="shared" si="1"/>
        <v>김길수</v>
      </c>
      <c r="C12" s="110" t="str">
        <f t="shared" si="19"/>
        <v>D</v>
      </c>
      <c r="D12" s="111">
        <f t="shared" si="20"/>
        <v>0.81896551724137934</v>
      </c>
      <c r="E12" s="112">
        <f t="shared" si="21"/>
        <v>868</v>
      </c>
      <c r="F12" s="113" t="str">
        <f t="shared" si="22"/>
        <v>304</v>
      </c>
      <c r="G12" s="114" t="str">
        <f t="shared" si="23"/>
        <v>70바5915</v>
      </c>
      <c r="H12" s="115">
        <f t="shared" si="24"/>
        <v>1</v>
      </c>
      <c r="I12" s="116">
        <f t="shared" si="25"/>
        <v>4128.6120000000001</v>
      </c>
      <c r="J12" s="117">
        <f t="shared" si="26"/>
        <v>2.8238076572503015E-2</v>
      </c>
      <c r="K12" s="117">
        <f t="shared" si="27"/>
        <v>0.30026637978493154</v>
      </c>
      <c r="L12" s="117">
        <f t="shared" si="28"/>
        <v>0.13418553257123703</v>
      </c>
      <c r="M12" s="118">
        <f t="shared" si="29"/>
        <v>22.751999999999999</v>
      </c>
      <c r="N12" s="119">
        <f t="shared" si="30"/>
        <v>0</v>
      </c>
      <c r="O12" s="119">
        <f t="shared" si="31"/>
        <v>12.716138014422279</v>
      </c>
      <c r="P12" s="220">
        <f t="shared" si="32"/>
        <v>3</v>
      </c>
      <c r="Q12" s="221">
        <f t="shared" si="33"/>
        <v>0</v>
      </c>
      <c r="R12" s="221">
        <f t="shared" si="34"/>
        <v>525</v>
      </c>
      <c r="T12">
        <v>510</v>
      </c>
      <c r="U12">
        <v>868</v>
      </c>
      <c r="V12" t="s">
        <v>260</v>
      </c>
      <c r="W12">
        <v>4128.6120000000001</v>
      </c>
      <c r="X12">
        <v>1738.5429999999999</v>
      </c>
      <c r="Y12">
        <v>2.375</v>
      </c>
      <c r="Z12">
        <v>22.751999999999999</v>
      </c>
      <c r="AA12">
        <v>148.84275099999999</v>
      </c>
      <c r="AB12">
        <v>4.2030329999999996</v>
      </c>
      <c r="AC12">
        <v>44.692473999999997</v>
      </c>
      <c r="AD12" s="1">
        <v>554</v>
      </c>
      <c r="AE12">
        <v>0</v>
      </c>
      <c r="AF12">
        <v>525</v>
      </c>
      <c r="AG12">
        <v>91</v>
      </c>
      <c r="AH12">
        <v>27.738078999999999</v>
      </c>
      <c r="AI12">
        <v>36382.300000000003</v>
      </c>
      <c r="AJ12">
        <v>14829.3</v>
      </c>
      <c r="AK12">
        <v>3</v>
      </c>
      <c r="AL12">
        <v>1140</v>
      </c>
      <c r="AM12" t="s">
        <v>261</v>
      </c>
      <c r="AN12" t="s">
        <v>490</v>
      </c>
      <c r="AO12">
        <v>4128.6120000000001</v>
      </c>
      <c r="AR12" t="s">
        <v>119</v>
      </c>
      <c r="AS12" t="s">
        <v>91</v>
      </c>
      <c r="AT12" t="s">
        <v>239</v>
      </c>
      <c r="AU12" t="s">
        <v>260</v>
      </c>
      <c r="AV12" t="s">
        <v>48</v>
      </c>
      <c r="AW12">
        <v>1</v>
      </c>
      <c r="BB12">
        <v>0.81896551724137934</v>
      </c>
      <c r="BC12" t="s">
        <v>67</v>
      </c>
      <c r="BF12" t="s">
        <v>119</v>
      </c>
      <c r="BG12" t="s">
        <v>91</v>
      </c>
      <c r="BH12" t="s">
        <v>260</v>
      </c>
      <c r="BI12">
        <v>868</v>
      </c>
      <c r="BJ12">
        <v>1</v>
      </c>
      <c r="BK12" t="s">
        <v>239</v>
      </c>
      <c r="BL12" t="s">
        <v>175</v>
      </c>
      <c r="BM12">
        <v>0.81896551724137934</v>
      </c>
      <c r="BN12" t="s">
        <v>67</v>
      </c>
      <c r="BO12" t="s">
        <v>180</v>
      </c>
      <c r="BP12">
        <v>4128.6120000000001</v>
      </c>
    </row>
    <row r="13" spans="1:68" ht="16.5">
      <c r="A13" s="125" t="str">
        <f t="shared" si="18"/>
        <v>미래교통</v>
      </c>
      <c r="B13" s="126" t="str">
        <f t="shared" si="1"/>
        <v>김동수</v>
      </c>
      <c r="C13" s="127" t="str">
        <f t="shared" si="19"/>
        <v>F</v>
      </c>
      <c r="D13" s="128">
        <f t="shared" si="20"/>
        <v>0.76821428571428574</v>
      </c>
      <c r="E13" s="129">
        <f t="shared" si="21"/>
        <v>923</v>
      </c>
      <c r="F13" s="130" t="str">
        <f t="shared" si="22"/>
        <v>111</v>
      </c>
      <c r="G13" s="131" t="str">
        <f t="shared" si="23"/>
        <v>70바5905</v>
      </c>
      <c r="H13" s="132">
        <f t="shared" si="24"/>
        <v>1</v>
      </c>
      <c r="I13" s="133">
        <f t="shared" si="25"/>
        <v>3880.5680000000002</v>
      </c>
      <c r="J13" s="134">
        <f t="shared" si="26"/>
        <v>7.9517126834012353E-2</v>
      </c>
      <c r="K13" s="134">
        <f t="shared" si="27"/>
        <v>0.26886441950091966</v>
      </c>
      <c r="L13" s="134">
        <f t="shared" si="28"/>
        <v>0.13400100191518355</v>
      </c>
      <c r="M13" s="135">
        <f t="shared" si="29"/>
        <v>27.562999999999999</v>
      </c>
      <c r="N13" s="136">
        <f t="shared" si="30"/>
        <v>5.1538846890455209E-2</v>
      </c>
      <c r="O13" s="136">
        <f t="shared" si="31"/>
        <v>39.169523636745957</v>
      </c>
      <c r="P13" s="218">
        <f t="shared" si="32"/>
        <v>15</v>
      </c>
      <c r="Q13" s="219">
        <f t="shared" si="33"/>
        <v>2</v>
      </c>
      <c r="R13" s="219">
        <f t="shared" si="34"/>
        <v>1520</v>
      </c>
      <c r="T13">
        <v>510</v>
      </c>
      <c r="U13">
        <v>923</v>
      </c>
      <c r="V13" t="s">
        <v>262</v>
      </c>
      <c r="W13">
        <v>3880.5680000000002</v>
      </c>
      <c r="X13">
        <v>1804.4929999999999</v>
      </c>
      <c r="Y13">
        <v>2.1509999999999998</v>
      </c>
      <c r="Z13">
        <v>27.562999999999999</v>
      </c>
      <c r="AA13">
        <v>134.60719</v>
      </c>
      <c r="AB13">
        <v>10.703576999999999</v>
      </c>
      <c r="AC13">
        <v>36.191083999999996</v>
      </c>
      <c r="AD13" s="1">
        <v>520</v>
      </c>
      <c r="AE13">
        <v>2</v>
      </c>
      <c r="AF13">
        <v>1520</v>
      </c>
      <c r="AG13">
        <v>93</v>
      </c>
      <c r="AH13">
        <v>28.828831000000001</v>
      </c>
      <c r="AI13">
        <v>27604.7</v>
      </c>
      <c r="AJ13">
        <v>16671.900000000001</v>
      </c>
      <c r="AK13">
        <v>15</v>
      </c>
      <c r="AL13">
        <v>6158</v>
      </c>
      <c r="AM13" t="s">
        <v>263</v>
      </c>
      <c r="AN13" t="s">
        <v>491</v>
      </c>
      <c r="AO13">
        <v>3880.5680000000002</v>
      </c>
      <c r="AR13" t="s">
        <v>119</v>
      </c>
      <c r="AS13" t="s">
        <v>120</v>
      </c>
      <c r="AT13" t="s">
        <v>200</v>
      </c>
      <c r="AU13" t="s">
        <v>262</v>
      </c>
      <c r="AV13" t="s">
        <v>48</v>
      </c>
      <c r="AW13">
        <v>1</v>
      </c>
      <c r="BB13">
        <v>0.76821428571428574</v>
      </c>
      <c r="BC13" t="s">
        <v>70</v>
      </c>
      <c r="BF13" t="s">
        <v>119</v>
      </c>
      <c r="BG13" t="s">
        <v>120</v>
      </c>
      <c r="BH13" t="s">
        <v>262</v>
      </c>
      <c r="BI13">
        <v>923</v>
      </c>
      <c r="BJ13">
        <v>1</v>
      </c>
      <c r="BK13" t="s">
        <v>200</v>
      </c>
      <c r="BL13" t="s">
        <v>175</v>
      </c>
      <c r="BM13">
        <v>0.76821428571428574</v>
      </c>
      <c r="BN13" t="s">
        <v>70</v>
      </c>
      <c r="BO13" t="s">
        <v>189</v>
      </c>
      <c r="BP13">
        <v>3880.5680000000002</v>
      </c>
    </row>
    <row r="14" spans="1:68" ht="16.5">
      <c r="A14" s="108" t="str">
        <f t="shared" si="18"/>
        <v>미래교통</v>
      </c>
      <c r="B14" s="109" t="str">
        <f t="shared" si="1"/>
        <v>김문중</v>
      </c>
      <c r="C14" s="110" t="str">
        <f t="shared" si="19"/>
        <v>F</v>
      </c>
      <c r="D14" s="111">
        <f t="shared" si="20"/>
        <v>0.78001776527452882</v>
      </c>
      <c r="E14" s="112">
        <f t="shared" si="21"/>
        <v>2279</v>
      </c>
      <c r="F14" s="113" t="str">
        <f t="shared" si="22"/>
        <v>111</v>
      </c>
      <c r="G14" s="114" t="str">
        <f t="shared" si="23"/>
        <v>70바5994</v>
      </c>
      <c r="H14" s="115">
        <f t="shared" si="24"/>
        <v>6</v>
      </c>
      <c r="I14" s="116">
        <f t="shared" si="25"/>
        <v>2480.88</v>
      </c>
      <c r="J14" s="117">
        <f t="shared" si="26"/>
        <v>7.2284943082007683E-2</v>
      </c>
      <c r="K14" s="117">
        <f t="shared" si="27"/>
        <v>0.29624668988687541</v>
      </c>
      <c r="L14" s="117">
        <f t="shared" si="28"/>
        <v>0.1660701041565896</v>
      </c>
      <c r="M14" s="118">
        <f t="shared" si="29"/>
        <v>27.538</v>
      </c>
      <c r="N14" s="119">
        <f t="shared" si="30"/>
        <v>8.0428167391927666E-2</v>
      </c>
      <c r="O14" s="119">
        <f t="shared" si="31"/>
        <v>13.511932121843849</v>
      </c>
      <c r="P14" s="220">
        <f t="shared" si="32"/>
        <v>22</v>
      </c>
      <c r="Q14" s="221">
        <f t="shared" si="33"/>
        <v>2</v>
      </c>
      <c r="R14" s="221">
        <f t="shared" si="34"/>
        <v>336</v>
      </c>
      <c r="T14">
        <v>510</v>
      </c>
      <c r="U14">
        <v>2279</v>
      </c>
      <c r="V14" t="s">
        <v>264</v>
      </c>
      <c r="W14">
        <v>2486.6909999999998</v>
      </c>
      <c r="X14">
        <v>1160.413</v>
      </c>
      <c r="Y14">
        <v>2.1429999999999998</v>
      </c>
      <c r="Z14">
        <v>27.538</v>
      </c>
      <c r="AA14">
        <v>89.510536000000002</v>
      </c>
      <c r="AB14">
        <v>6.4702640000000002</v>
      </c>
      <c r="AC14">
        <v>26.517199999999999</v>
      </c>
      <c r="AD14" s="1">
        <v>412</v>
      </c>
      <c r="AE14">
        <v>2</v>
      </c>
      <c r="AF14">
        <v>336</v>
      </c>
      <c r="AG14">
        <v>91</v>
      </c>
      <c r="AH14">
        <v>27.780985999999999</v>
      </c>
      <c r="AI14">
        <v>20029.099999999999</v>
      </c>
      <c r="AJ14">
        <v>10078</v>
      </c>
      <c r="AK14">
        <v>22</v>
      </c>
      <c r="AL14">
        <v>10717</v>
      </c>
      <c r="AM14" t="s">
        <v>265</v>
      </c>
      <c r="AN14" t="s">
        <v>492</v>
      </c>
      <c r="AO14">
        <v>856.67499999999995</v>
      </c>
      <c r="AR14" t="s">
        <v>119</v>
      </c>
      <c r="AS14" t="s">
        <v>120</v>
      </c>
      <c r="AT14" t="s">
        <v>204</v>
      </c>
      <c r="AU14" t="s">
        <v>264</v>
      </c>
      <c r="AV14" t="s">
        <v>48</v>
      </c>
      <c r="AW14">
        <v>6</v>
      </c>
      <c r="BB14">
        <v>0.78001776527452882</v>
      </c>
      <c r="BC14" t="s">
        <v>70</v>
      </c>
      <c r="BF14" t="s">
        <v>119</v>
      </c>
      <c r="BG14" t="s">
        <v>120</v>
      </c>
      <c r="BH14" t="s">
        <v>264</v>
      </c>
      <c r="BI14">
        <v>2279</v>
      </c>
      <c r="BJ14">
        <v>6</v>
      </c>
      <c r="BK14" t="s">
        <v>204</v>
      </c>
      <c r="BL14" t="s">
        <v>207</v>
      </c>
      <c r="BM14">
        <v>0.78001776527452882</v>
      </c>
      <c r="BN14" t="s">
        <v>70</v>
      </c>
      <c r="BO14" t="s">
        <v>189</v>
      </c>
      <c r="BP14">
        <v>2480.88</v>
      </c>
    </row>
    <row r="15" spans="1:68" ht="16.5">
      <c r="A15" s="125" t="str">
        <f t="shared" si="18"/>
        <v>미래교통</v>
      </c>
      <c r="B15" s="126" t="str">
        <f t="shared" si="1"/>
        <v>김성균</v>
      </c>
      <c r="C15" s="127" t="str">
        <f t="shared" si="19"/>
        <v>B</v>
      </c>
      <c r="D15" s="128">
        <f t="shared" si="20"/>
        <v>0.90879950894634409</v>
      </c>
      <c r="E15" s="129">
        <f t="shared" si="21"/>
        <v>4916</v>
      </c>
      <c r="F15" s="130" t="str">
        <f t="shared" si="22"/>
        <v>111-2</v>
      </c>
      <c r="G15" s="131" t="str">
        <f t="shared" si="23"/>
        <v>70바5029</v>
      </c>
      <c r="H15" s="132">
        <f t="shared" si="24"/>
        <v>8</v>
      </c>
      <c r="I15" s="133">
        <f t="shared" si="25"/>
        <v>1758.8989999999999</v>
      </c>
      <c r="J15" s="134">
        <f t="shared" si="26"/>
        <v>1.3666644702483795E-2</v>
      </c>
      <c r="K15" s="134">
        <f t="shared" si="27"/>
        <v>0.40675239847101224</v>
      </c>
      <c r="L15" s="134">
        <f t="shared" si="28"/>
        <v>0.179657842775509</v>
      </c>
      <c r="M15" s="135">
        <f t="shared" si="29"/>
        <v>16.472999999999999</v>
      </c>
      <c r="N15" s="136">
        <f t="shared" si="30"/>
        <v>0.22267685413274324</v>
      </c>
      <c r="O15" s="136">
        <f t="shared" si="31"/>
        <v>11.412188774303091</v>
      </c>
      <c r="P15" s="218">
        <f t="shared" si="32"/>
        <v>26</v>
      </c>
      <c r="Q15" s="219">
        <f t="shared" si="33"/>
        <v>4</v>
      </c>
      <c r="R15" s="219">
        <f t="shared" si="34"/>
        <v>205</v>
      </c>
      <c r="T15">
        <v>510</v>
      </c>
      <c r="U15">
        <v>4916</v>
      </c>
      <c r="V15" t="s">
        <v>404</v>
      </c>
      <c r="W15">
        <v>1796.325</v>
      </c>
      <c r="X15">
        <v>998.87099999999998</v>
      </c>
      <c r="Y15">
        <v>1.798</v>
      </c>
      <c r="Z15">
        <v>16.472999999999999</v>
      </c>
      <c r="AA15">
        <v>115.445527</v>
      </c>
      <c r="AB15">
        <v>1.577753</v>
      </c>
      <c r="AC15">
        <v>46.957745000000003</v>
      </c>
      <c r="AD15" s="1">
        <v>316</v>
      </c>
      <c r="AE15">
        <v>4</v>
      </c>
      <c r="AF15">
        <v>205</v>
      </c>
      <c r="AG15">
        <v>77</v>
      </c>
      <c r="AH15">
        <v>15.559934999999999</v>
      </c>
      <c r="AI15">
        <v>491.8</v>
      </c>
      <c r="AJ15">
        <v>0</v>
      </c>
      <c r="AK15">
        <v>26</v>
      </c>
      <c r="AL15">
        <v>7762</v>
      </c>
      <c r="AM15" t="s">
        <v>405</v>
      </c>
      <c r="AN15" t="s">
        <v>493</v>
      </c>
      <c r="AO15">
        <v>330.02199999999999</v>
      </c>
      <c r="AR15" t="s">
        <v>119</v>
      </c>
      <c r="AS15" t="s">
        <v>121</v>
      </c>
      <c r="AT15" t="s">
        <v>221</v>
      </c>
      <c r="AU15" t="s">
        <v>404</v>
      </c>
      <c r="AV15" t="s">
        <v>48</v>
      </c>
      <c r="AW15">
        <v>8</v>
      </c>
      <c r="BB15">
        <v>0.90879950894634409</v>
      </c>
      <c r="BC15" t="s">
        <v>68</v>
      </c>
      <c r="BF15" t="s">
        <v>119</v>
      </c>
      <c r="BG15" t="s">
        <v>121</v>
      </c>
      <c r="BH15" t="s">
        <v>404</v>
      </c>
      <c r="BI15">
        <v>4916</v>
      </c>
      <c r="BJ15">
        <v>8</v>
      </c>
      <c r="BK15" t="s">
        <v>221</v>
      </c>
      <c r="BL15" t="s">
        <v>224</v>
      </c>
      <c r="BM15">
        <v>0.90879950894634409</v>
      </c>
      <c r="BN15" t="s">
        <v>68</v>
      </c>
      <c r="BO15" t="s">
        <v>176</v>
      </c>
      <c r="BP15">
        <v>1758.8989999999999</v>
      </c>
    </row>
    <row r="16" spans="1:68" ht="16.5">
      <c r="A16" s="108" t="str">
        <f t="shared" si="18"/>
        <v>미래교통</v>
      </c>
      <c r="B16" s="109" t="str">
        <f t="shared" si="1"/>
        <v>김성기</v>
      </c>
      <c r="C16" s="110" t="str">
        <f t="shared" si="19"/>
        <v>D</v>
      </c>
      <c r="D16" s="111">
        <f t="shared" si="20"/>
        <v>0.83666666666666656</v>
      </c>
      <c r="E16" s="112">
        <f t="shared" si="21"/>
        <v>3470</v>
      </c>
      <c r="F16" s="113" t="str">
        <f t="shared" si="22"/>
        <v>111</v>
      </c>
      <c r="G16" s="114" t="str">
        <f t="shared" si="23"/>
        <v>70바5076</v>
      </c>
      <c r="H16" s="115">
        <f t="shared" si="24"/>
        <v>1</v>
      </c>
      <c r="I16" s="116">
        <f t="shared" si="25"/>
        <v>2421.1019999999999</v>
      </c>
      <c r="J16" s="117">
        <f t="shared" si="26"/>
        <v>1.9268938238582837E-2</v>
      </c>
      <c r="K16" s="117">
        <f t="shared" si="27"/>
        <v>0.30868541318691772</v>
      </c>
      <c r="L16" s="117">
        <f t="shared" si="28"/>
        <v>0.12804086734057468</v>
      </c>
      <c r="M16" s="118">
        <f t="shared" si="29"/>
        <v>21.472999999999999</v>
      </c>
      <c r="N16" s="119">
        <f t="shared" si="30"/>
        <v>0</v>
      </c>
      <c r="O16" s="119">
        <f t="shared" si="31"/>
        <v>5.865097794310195</v>
      </c>
      <c r="P16" s="220">
        <f t="shared" si="32"/>
        <v>31</v>
      </c>
      <c r="Q16" s="221">
        <f t="shared" si="33"/>
        <v>0</v>
      </c>
      <c r="R16" s="221">
        <f t="shared" si="34"/>
        <v>142</v>
      </c>
      <c r="T16">
        <v>510</v>
      </c>
      <c r="U16">
        <v>3470</v>
      </c>
      <c r="V16" t="s">
        <v>406</v>
      </c>
      <c r="W16">
        <v>2421.1019999999999</v>
      </c>
      <c r="X16">
        <v>964.43</v>
      </c>
      <c r="Y16">
        <v>2.5099999999999998</v>
      </c>
      <c r="Z16">
        <v>21.472999999999999</v>
      </c>
      <c r="AA16">
        <v>84.678044</v>
      </c>
      <c r="AB16">
        <v>1.631656</v>
      </c>
      <c r="AC16">
        <v>26.138877000000001</v>
      </c>
      <c r="AD16" s="1">
        <v>310</v>
      </c>
      <c r="AE16">
        <v>0</v>
      </c>
      <c r="AF16">
        <v>142</v>
      </c>
      <c r="AG16">
        <v>91</v>
      </c>
      <c r="AH16">
        <v>28.591850000000001</v>
      </c>
      <c r="AI16">
        <v>25422.9</v>
      </c>
      <c r="AJ16">
        <v>10000.700000000001</v>
      </c>
      <c r="AK16">
        <v>31</v>
      </c>
      <c r="AL16">
        <v>8589</v>
      </c>
      <c r="AM16" t="s">
        <v>407</v>
      </c>
      <c r="AN16" t="s">
        <v>494</v>
      </c>
      <c r="AO16">
        <v>2421.1019999999999</v>
      </c>
      <c r="AR16" t="s">
        <v>119</v>
      </c>
      <c r="AS16" t="s">
        <v>120</v>
      </c>
      <c r="AT16" t="s">
        <v>394</v>
      </c>
      <c r="AU16" t="s">
        <v>406</v>
      </c>
      <c r="AV16" t="s">
        <v>48</v>
      </c>
      <c r="AW16">
        <v>1</v>
      </c>
      <c r="BB16">
        <v>0.83666666666666656</v>
      </c>
      <c r="BC16" t="s">
        <v>67</v>
      </c>
      <c r="BF16" t="s">
        <v>119</v>
      </c>
      <c r="BG16" t="s">
        <v>120</v>
      </c>
      <c r="BH16" t="s">
        <v>406</v>
      </c>
      <c r="BI16">
        <v>3470</v>
      </c>
      <c r="BJ16">
        <v>1</v>
      </c>
      <c r="BK16" t="s">
        <v>394</v>
      </c>
      <c r="BL16" t="s">
        <v>175</v>
      </c>
      <c r="BM16">
        <v>0.83666666666666656</v>
      </c>
      <c r="BN16" t="s">
        <v>67</v>
      </c>
      <c r="BO16" t="s">
        <v>180</v>
      </c>
      <c r="BP16">
        <v>2421.1019999999999</v>
      </c>
    </row>
    <row r="17" spans="1:68" ht="16.5">
      <c r="A17" s="125" t="str">
        <f t="shared" si="18"/>
        <v>미래교통</v>
      </c>
      <c r="B17" s="126" t="str">
        <f t="shared" si="1"/>
        <v>김성수</v>
      </c>
      <c r="C17" s="127" t="str">
        <f t="shared" si="19"/>
        <v>B</v>
      </c>
      <c r="D17" s="128">
        <f t="shared" si="20"/>
        <v>0.91620689655172416</v>
      </c>
      <c r="E17" s="129">
        <f t="shared" si="21"/>
        <v>3789</v>
      </c>
      <c r="F17" s="130" t="str">
        <f t="shared" si="22"/>
        <v>304</v>
      </c>
      <c r="G17" s="131" t="str">
        <f t="shared" si="23"/>
        <v>70바6003</v>
      </c>
      <c r="H17" s="132">
        <f t="shared" si="24"/>
        <v>1</v>
      </c>
      <c r="I17" s="133">
        <f t="shared" si="25"/>
        <v>3863.165</v>
      </c>
      <c r="J17" s="134">
        <f t="shared" si="26"/>
        <v>1.2108244318116244E-2</v>
      </c>
      <c r="K17" s="134">
        <f t="shared" si="27"/>
        <v>0.33037752056403702</v>
      </c>
      <c r="L17" s="134">
        <f t="shared" si="28"/>
        <v>0.18585796878983943</v>
      </c>
      <c r="M17" s="135">
        <f t="shared" si="29"/>
        <v>20.210999999999999</v>
      </c>
      <c r="N17" s="136">
        <f t="shared" si="30"/>
        <v>0</v>
      </c>
      <c r="O17" s="136">
        <f t="shared" si="31"/>
        <v>7.2738285835577825</v>
      </c>
      <c r="P17" s="218">
        <f t="shared" si="32"/>
        <v>15</v>
      </c>
      <c r="Q17" s="219">
        <f t="shared" si="33"/>
        <v>0</v>
      </c>
      <c r="R17" s="219">
        <f t="shared" si="34"/>
        <v>281</v>
      </c>
      <c r="T17">
        <v>510</v>
      </c>
      <c r="U17">
        <v>3789</v>
      </c>
      <c r="V17" t="s">
        <v>266</v>
      </c>
      <c r="W17">
        <v>3863.165</v>
      </c>
      <c r="X17">
        <v>1453.837</v>
      </c>
      <c r="Y17">
        <v>2.657</v>
      </c>
      <c r="Z17">
        <v>20.210999999999999</v>
      </c>
      <c r="AA17">
        <v>141.40803199999999</v>
      </c>
      <c r="AB17">
        <v>1.7122029999999999</v>
      </c>
      <c r="AC17">
        <v>46.718035</v>
      </c>
      <c r="AD17" s="1">
        <v>718</v>
      </c>
      <c r="AE17">
        <v>0</v>
      </c>
      <c r="AF17">
        <v>281</v>
      </c>
      <c r="AG17">
        <v>115</v>
      </c>
      <c r="AH17">
        <v>27.319275000000001</v>
      </c>
      <c r="AI17">
        <v>33097.800000000003</v>
      </c>
      <c r="AJ17">
        <v>21614.3</v>
      </c>
      <c r="AK17">
        <v>15</v>
      </c>
      <c r="AL17">
        <v>3403</v>
      </c>
      <c r="AM17" t="s">
        <v>267</v>
      </c>
      <c r="AN17" t="s">
        <v>495</v>
      </c>
      <c r="AO17">
        <v>3863.165</v>
      </c>
      <c r="AR17" t="s">
        <v>119</v>
      </c>
      <c r="AS17" t="s">
        <v>91</v>
      </c>
      <c r="AT17" t="s">
        <v>243</v>
      </c>
      <c r="AU17" t="s">
        <v>266</v>
      </c>
      <c r="AV17" t="s">
        <v>48</v>
      </c>
      <c r="AW17">
        <v>1</v>
      </c>
      <c r="BB17">
        <v>0.91620689655172416</v>
      </c>
      <c r="BC17" t="s">
        <v>68</v>
      </c>
      <c r="BF17" t="s">
        <v>119</v>
      </c>
      <c r="BG17" t="s">
        <v>91</v>
      </c>
      <c r="BH17" t="s">
        <v>266</v>
      </c>
      <c r="BI17">
        <v>3789</v>
      </c>
      <c r="BJ17">
        <v>1</v>
      </c>
      <c r="BK17" t="s">
        <v>243</v>
      </c>
      <c r="BL17" t="s">
        <v>175</v>
      </c>
      <c r="BM17">
        <v>0.91620689655172416</v>
      </c>
      <c r="BN17" t="s">
        <v>68</v>
      </c>
      <c r="BO17" t="s">
        <v>176</v>
      </c>
      <c r="BP17">
        <v>3863.165</v>
      </c>
    </row>
    <row r="18" spans="1:68" ht="16.5">
      <c r="A18" s="108" t="str">
        <f t="shared" si="18"/>
        <v>미래교통</v>
      </c>
      <c r="B18" s="109" t="str">
        <f t="shared" si="1"/>
        <v>김성채</v>
      </c>
      <c r="C18" s="110" t="str">
        <f t="shared" si="19"/>
        <v>B</v>
      </c>
      <c r="D18" s="111">
        <f t="shared" si="20"/>
        <v>0.91035714285714286</v>
      </c>
      <c r="E18" s="112">
        <f t="shared" si="21"/>
        <v>2095</v>
      </c>
      <c r="F18" s="113" t="str">
        <f t="shared" si="22"/>
        <v>111</v>
      </c>
      <c r="G18" s="114" t="str">
        <f t="shared" si="23"/>
        <v>70바6004</v>
      </c>
      <c r="H18" s="115">
        <f t="shared" si="24"/>
        <v>1</v>
      </c>
      <c r="I18" s="116">
        <f t="shared" si="25"/>
        <v>4334.8879999999999</v>
      </c>
      <c r="J18" s="117">
        <f t="shared" si="26"/>
        <v>2.7197324520753879E-3</v>
      </c>
      <c r="K18" s="117">
        <f t="shared" si="27"/>
        <v>0.23643633269402425</v>
      </c>
      <c r="L18" s="117">
        <f t="shared" si="28"/>
        <v>0.15156100918870338</v>
      </c>
      <c r="M18" s="118">
        <f t="shared" si="29"/>
        <v>21.28</v>
      </c>
      <c r="N18" s="119">
        <f t="shared" si="30"/>
        <v>0.16148052729390011</v>
      </c>
      <c r="O18" s="119">
        <f t="shared" si="31"/>
        <v>3.0450613718278303</v>
      </c>
      <c r="P18" s="220">
        <f t="shared" si="32"/>
        <v>6</v>
      </c>
      <c r="Q18" s="221">
        <f t="shared" si="33"/>
        <v>7</v>
      </c>
      <c r="R18" s="221">
        <f t="shared" si="34"/>
        <v>132</v>
      </c>
      <c r="T18">
        <v>510</v>
      </c>
      <c r="U18">
        <v>2095</v>
      </c>
      <c r="V18" t="s">
        <v>408</v>
      </c>
      <c r="W18">
        <v>4334.8879999999999</v>
      </c>
      <c r="X18">
        <v>1700.682</v>
      </c>
      <c r="Y18">
        <v>2.5489999999999999</v>
      </c>
      <c r="Z18">
        <v>21.28</v>
      </c>
      <c r="AA18">
        <v>139.913027</v>
      </c>
      <c r="AB18">
        <v>0.38052599999999998</v>
      </c>
      <c r="AC18">
        <v>33.080522999999999</v>
      </c>
      <c r="AD18" s="1">
        <v>657</v>
      </c>
      <c r="AE18">
        <v>7</v>
      </c>
      <c r="AF18">
        <v>132</v>
      </c>
      <c r="AG18">
        <v>93</v>
      </c>
      <c r="AH18">
        <v>30.982733</v>
      </c>
      <c r="AI18">
        <v>30277.7</v>
      </c>
      <c r="AJ18">
        <v>11810.1</v>
      </c>
      <c r="AK18">
        <v>6</v>
      </c>
      <c r="AL18">
        <v>2049</v>
      </c>
      <c r="AM18" t="s">
        <v>409</v>
      </c>
      <c r="AN18" t="s">
        <v>496</v>
      </c>
      <c r="AO18">
        <v>4334.8879999999999</v>
      </c>
      <c r="AR18" t="s">
        <v>119</v>
      </c>
      <c r="AS18" t="s">
        <v>120</v>
      </c>
      <c r="AT18" t="s">
        <v>397</v>
      </c>
      <c r="AU18" t="s">
        <v>408</v>
      </c>
      <c r="AV18" t="s">
        <v>48</v>
      </c>
      <c r="AW18">
        <v>1</v>
      </c>
      <c r="BB18">
        <v>0.91035714285714286</v>
      </c>
      <c r="BC18" t="s">
        <v>68</v>
      </c>
      <c r="BF18" t="s">
        <v>119</v>
      </c>
      <c r="BG18" t="s">
        <v>120</v>
      </c>
      <c r="BH18" t="s">
        <v>408</v>
      </c>
      <c r="BI18">
        <v>2095</v>
      </c>
      <c r="BJ18">
        <v>1</v>
      </c>
      <c r="BK18" t="s">
        <v>397</v>
      </c>
      <c r="BL18" t="s">
        <v>175</v>
      </c>
      <c r="BM18">
        <v>0.91035714285714286</v>
      </c>
      <c r="BN18" t="s">
        <v>68</v>
      </c>
      <c r="BO18" t="s">
        <v>176</v>
      </c>
      <c r="BP18">
        <v>4334.8879999999999</v>
      </c>
    </row>
    <row r="19" spans="1:68" ht="16.5">
      <c r="A19" s="125" t="str">
        <f t="shared" si="18"/>
        <v>미래교통</v>
      </c>
      <c r="B19" s="126" t="str">
        <f t="shared" si="1"/>
        <v>김성철</v>
      </c>
      <c r="C19" s="127" t="str">
        <f t="shared" si="19"/>
        <v>D</v>
      </c>
      <c r="D19" s="128">
        <f t="shared" si="20"/>
        <v>0.81536876559927518</v>
      </c>
      <c r="E19" s="129">
        <f t="shared" si="21"/>
        <v>1219</v>
      </c>
      <c r="F19" s="130" t="str">
        <f t="shared" si="22"/>
        <v>111-2</v>
      </c>
      <c r="G19" s="131" t="str">
        <f t="shared" si="23"/>
        <v>70바5072</v>
      </c>
      <c r="H19" s="132">
        <f t="shared" si="24"/>
        <v>5</v>
      </c>
      <c r="I19" s="133">
        <f t="shared" si="25"/>
        <v>2092.6719999999996</v>
      </c>
      <c r="J19" s="134">
        <f t="shared" si="26"/>
        <v>5.0918879281031976E-2</v>
      </c>
      <c r="K19" s="134">
        <f t="shared" si="27"/>
        <v>0.37414235678146274</v>
      </c>
      <c r="L19" s="134">
        <f t="shared" si="28"/>
        <v>5.4953666890941354E-2</v>
      </c>
      <c r="M19" s="135">
        <f t="shared" si="29"/>
        <v>20.157</v>
      </c>
      <c r="N19" s="136">
        <f t="shared" si="30"/>
        <v>9.557159459294147E-2</v>
      </c>
      <c r="O19" s="136">
        <f t="shared" si="31"/>
        <v>23.128325891491833</v>
      </c>
      <c r="P19" s="218">
        <f t="shared" si="32"/>
        <v>16</v>
      </c>
      <c r="Q19" s="219">
        <f t="shared" si="33"/>
        <v>2</v>
      </c>
      <c r="R19" s="219">
        <f t="shared" si="34"/>
        <v>484</v>
      </c>
      <c r="T19">
        <v>510</v>
      </c>
      <c r="U19">
        <v>1219</v>
      </c>
      <c r="V19" t="s">
        <v>268</v>
      </c>
      <c r="W19">
        <v>2092.672</v>
      </c>
      <c r="X19">
        <v>1152.3309999999999</v>
      </c>
      <c r="Y19">
        <v>1.8160000000000001</v>
      </c>
      <c r="Z19">
        <v>20.157</v>
      </c>
      <c r="AA19">
        <v>121.030806</v>
      </c>
      <c r="AB19">
        <v>6.1627530000000004</v>
      </c>
      <c r="AC19">
        <v>45.282750999999998</v>
      </c>
      <c r="AD19" s="1">
        <v>115</v>
      </c>
      <c r="AE19">
        <v>2</v>
      </c>
      <c r="AF19">
        <v>484</v>
      </c>
      <c r="AG19">
        <v>104</v>
      </c>
      <c r="AH19">
        <v>17.290406999999998</v>
      </c>
      <c r="AI19">
        <v>7060.9</v>
      </c>
      <c r="AJ19">
        <v>4336.2</v>
      </c>
      <c r="AK19">
        <v>16</v>
      </c>
      <c r="AL19">
        <v>5177</v>
      </c>
      <c r="AM19" t="s">
        <v>269</v>
      </c>
      <c r="AN19" t="s">
        <v>497</v>
      </c>
      <c r="AO19">
        <v>1447.33</v>
      </c>
      <c r="AR19" t="s">
        <v>119</v>
      </c>
      <c r="AS19" t="s">
        <v>121</v>
      </c>
      <c r="AT19" t="s">
        <v>223</v>
      </c>
      <c r="AU19" t="s">
        <v>268</v>
      </c>
      <c r="AV19" t="s">
        <v>48</v>
      </c>
      <c r="AW19">
        <v>5</v>
      </c>
      <c r="BB19">
        <v>0.81536876559927518</v>
      </c>
      <c r="BC19" t="s">
        <v>67</v>
      </c>
      <c r="BF19" t="s">
        <v>119</v>
      </c>
      <c r="BG19" t="s">
        <v>121</v>
      </c>
      <c r="BH19" t="s">
        <v>268</v>
      </c>
      <c r="BI19">
        <v>1219</v>
      </c>
      <c r="BJ19">
        <v>5</v>
      </c>
      <c r="BK19" t="s">
        <v>223</v>
      </c>
      <c r="BL19" t="s">
        <v>203</v>
      </c>
      <c r="BM19">
        <v>0.81536876559927518</v>
      </c>
      <c r="BN19" t="s">
        <v>67</v>
      </c>
      <c r="BO19" t="s">
        <v>180</v>
      </c>
      <c r="BP19">
        <v>2092.6719999999996</v>
      </c>
    </row>
    <row r="20" spans="1:68" ht="16.5">
      <c r="A20" s="108" t="str">
        <f t="shared" si="18"/>
        <v>미래교통</v>
      </c>
      <c r="B20" s="109" t="str">
        <f t="shared" si="1"/>
        <v>김영수</v>
      </c>
      <c r="C20" s="110" t="str">
        <f t="shared" si="19"/>
        <v>D</v>
      </c>
      <c r="D20" s="111">
        <f t="shared" si="20"/>
        <v>0.81114418594146565</v>
      </c>
      <c r="E20" s="112">
        <f t="shared" si="21"/>
        <v>7716</v>
      </c>
      <c r="F20" s="113" t="str">
        <f t="shared" si="22"/>
        <v>111</v>
      </c>
      <c r="G20" s="114" t="str">
        <f t="shared" si="23"/>
        <v>70바5931</v>
      </c>
      <c r="H20" s="115">
        <f t="shared" si="24"/>
        <v>8</v>
      </c>
      <c r="I20" s="116">
        <f t="shared" si="25"/>
        <v>2493.8020000000001</v>
      </c>
      <c r="J20" s="117">
        <f t="shared" si="26"/>
        <v>3.2023132054930313E-2</v>
      </c>
      <c r="K20" s="117">
        <f t="shared" si="27"/>
        <v>0.32764837061026714</v>
      </c>
      <c r="L20" s="117">
        <f t="shared" si="28"/>
        <v>6.5763039728093886E-2</v>
      </c>
      <c r="M20" s="118">
        <f t="shared" si="29"/>
        <v>26.495000000000001</v>
      </c>
      <c r="N20" s="119">
        <f t="shared" si="30"/>
        <v>0</v>
      </c>
      <c r="O20" s="119">
        <f t="shared" si="31"/>
        <v>25.998966421457602</v>
      </c>
      <c r="P20" s="220">
        <f t="shared" si="32"/>
        <v>18</v>
      </c>
      <c r="Q20" s="221">
        <f t="shared" si="33"/>
        <v>0</v>
      </c>
      <c r="R20" s="221">
        <f t="shared" si="34"/>
        <v>652</v>
      </c>
      <c r="T20">
        <v>510</v>
      </c>
      <c r="U20">
        <v>7716</v>
      </c>
      <c r="V20" t="s">
        <v>270</v>
      </c>
      <c r="W20">
        <v>2507.7919999999999</v>
      </c>
      <c r="X20">
        <v>1134.6020000000001</v>
      </c>
      <c r="Y20">
        <v>2.21</v>
      </c>
      <c r="Z20">
        <v>26.495000000000001</v>
      </c>
      <c r="AA20">
        <v>91.357209999999995</v>
      </c>
      <c r="AB20">
        <v>2.9255439999999999</v>
      </c>
      <c r="AC20">
        <v>29.933040999999999</v>
      </c>
      <c r="AD20" s="1">
        <v>164</v>
      </c>
      <c r="AE20">
        <v>0</v>
      </c>
      <c r="AF20">
        <v>652</v>
      </c>
      <c r="AG20">
        <v>115</v>
      </c>
      <c r="AH20">
        <v>27.450399999999998</v>
      </c>
      <c r="AI20">
        <v>31469.8</v>
      </c>
      <c r="AJ20">
        <v>19804.599999999999</v>
      </c>
      <c r="AK20">
        <v>18</v>
      </c>
      <c r="AL20">
        <v>11425</v>
      </c>
      <c r="AM20" t="s">
        <v>271</v>
      </c>
      <c r="AN20" t="s">
        <v>498</v>
      </c>
      <c r="AO20">
        <v>962.15899999999999</v>
      </c>
      <c r="AR20" t="s">
        <v>119</v>
      </c>
      <c r="AS20" t="s">
        <v>120</v>
      </c>
      <c r="AT20" t="s">
        <v>203</v>
      </c>
      <c r="AU20" t="s">
        <v>270</v>
      </c>
      <c r="AV20" t="s">
        <v>48</v>
      </c>
      <c r="AW20">
        <v>8</v>
      </c>
      <c r="BB20">
        <v>0.81114418594146565</v>
      </c>
      <c r="BC20" t="s">
        <v>67</v>
      </c>
      <c r="BF20" t="s">
        <v>119</v>
      </c>
      <c r="BG20" t="s">
        <v>120</v>
      </c>
      <c r="BH20" t="s">
        <v>270</v>
      </c>
      <c r="BI20">
        <v>7716</v>
      </c>
      <c r="BJ20">
        <v>8</v>
      </c>
      <c r="BK20" t="s">
        <v>203</v>
      </c>
      <c r="BL20" t="s">
        <v>198</v>
      </c>
      <c r="BM20">
        <v>0.81114418594146565</v>
      </c>
      <c r="BN20" t="s">
        <v>67</v>
      </c>
      <c r="BO20" t="s">
        <v>180</v>
      </c>
      <c r="BP20">
        <v>2493.8020000000001</v>
      </c>
    </row>
    <row r="21" spans="1:68" ht="16.5">
      <c r="A21" s="125" t="str">
        <f t="shared" si="18"/>
        <v>미래교통</v>
      </c>
      <c r="B21" s="126" t="str">
        <f t="shared" si="1"/>
        <v>김영승</v>
      </c>
      <c r="C21" s="127" t="str">
        <f t="shared" si="19"/>
        <v>D</v>
      </c>
      <c r="D21" s="128">
        <f t="shared" si="20"/>
        <v>0.82807208369393681</v>
      </c>
      <c r="E21" s="129">
        <f t="shared" si="21"/>
        <v>8816</v>
      </c>
      <c r="F21" s="130" t="str">
        <f t="shared" si="22"/>
        <v>111</v>
      </c>
      <c r="G21" s="131" t="str">
        <f t="shared" si="23"/>
        <v>70바5905</v>
      </c>
      <c r="H21" s="132">
        <f t="shared" si="24"/>
        <v>2</v>
      </c>
      <c r="I21" s="133">
        <f t="shared" si="25"/>
        <v>3928.6000000000004</v>
      </c>
      <c r="J21" s="134">
        <f t="shared" si="26"/>
        <v>6.2477590500990755E-2</v>
      </c>
      <c r="K21" s="134">
        <f t="shared" si="27"/>
        <v>0.30127776129628947</v>
      </c>
      <c r="L21" s="134">
        <f t="shared" si="28"/>
        <v>0.20668940589522983</v>
      </c>
      <c r="M21" s="135">
        <f t="shared" si="29"/>
        <v>24.433</v>
      </c>
      <c r="N21" s="136">
        <f t="shared" si="30"/>
        <v>2.5454360331924858E-2</v>
      </c>
      <c r="O21" s="136">
        <f t="shared" si="31"/>
        <v>19.21804205060327</v>
      </c>
      <c r="P21" s="218">
        <f t="shared" si="32"/>
        <v>22</v>
      </c>
      <c r="Q21" s="219">
        <f t="shared" si="33"/>
        <v>1</v>
      </c>
      <c r="R21" s="219">
        <f t="shared" si="34"/>
        <v>755</v>
      </c>
      <c r="T21">
        <v>510</v>
      </c>
      <c r="U21">
        <v>8816</v>
      </c>
      <c r="V21" t="s">
        <v>272</v>
      </c>
      <c r="W21">
        <v>3928.6</v>
      </c>
      <c r="X21">
        <v>1729.7570000000001</v>
      </c>
      <c r="Y21">
        <v>2.2709999999999999</v>
      </c>
      <c r="Z21">
        <v>24.433</v>
      </c>
      <c r="AA21">
        <v>142.87746899999999</v>
      </c>
      <c r="AB21">
        <v>8.9266400000000008</v>
      </c>
      <c r="AC21">
        <v>43.045803999999997</v>
      </c>
      <c r="AD21" s="1">
        <v>812</v>
      </c>
      <c r="AE21">
        <v>1</v>
      </c>
      <c r="AF21">
        <v>755</v>
      </c>
      <c r="AG21">
        <v>92</v>
      </c>
      <c r="AH21">
        <v>27.496286999999999</v>
      </c>
      <c r="AI21">
        <v>36222.6</v>
      </c>
      <c r="AJ21">
        <v>17215.2</v>
      </c>
      <c r="AK21">
        <v>22</v>
      </c>
      <c r="AL21">
        <v>8576</v>
      </c>
      <c r="AM21" t="s">
        <v>273</v>
      </c>
      <c r="AN21" t="s">
        <v>499</v>
      </c>
      <c r="AO21">
        <v>3711.5610000000001</v>
      </c>
      <c r="AR21" t="s">
        <v>119</v>
      </c>
      <c r="AS21" t="s">
        <v>120</v>
      </c>
      <c r="AT21" t="s">
        <v>200</v>
      </c>
      <c r="AU21" t="s">
        <v>272</v>
      </c>
      <c r="AV21" t="s">
        <v>48</v>
      </c>
      <c r="AW21">
        <v>2</v>
      </c>
      <c r="BB21">
        <v>0.82807208369393681</v>
      </c>
      <c r="BC21" t="s">
        <v>67</v>
      </c>
      <c r="BF21" t="s">
        <v>119</v>
      </c>
      <c r="BG21" t="s">
        <v>120</v>
      </c>
      <c r="BH21" t="s">
        <v>272</v>
      </c>
      <c r="BI21">
        <v>8816</v>
      </c>
      <c r="BJ21">
        <v>2</v>
      </c>
      <c r="BK21" t="s">
        <v>200</v>
      </c>
      <c r="BL21" t="s">
        <v>244</v>
      </c>
      <c r="BM21">
        <v>0.82807208369393681</v>
      </c>
      <c r="BN21" t="s">
        <v>67</v>
      </c>
      <c r="BO21" t="s">
        <v>180</v>
      </c>
      <c r="BP21">
        <v>3928.6000000000004</v>
      </c>
    </row>
    <row r="22" spans="1:68" ht="16.5">
      <c r="A22" s="108" t="str">
        <f t="shared" si="18"/>
        <v>미래교통</v>
      </c>
      <c r="B22" s="109" t="str">
        <f t="shared" si="1"/>
        <v>김영천</v>
      </c>
      <c r="C22" s="110" t="str">
        <f t="shared" si="19"/>
        <v>D</v>
      </c>
      <c r="D22" s="111">
        <f t="shared" si="20"/>
        <v>0.83799999999999997</v>
      </c>
      <c r="E22" s="112">
        <f t="shared" si="21"/>
        <v>925</v>
      </c>
      <c r="F22" s="113" t="str">
        <f t="shared" si="22"/>
        <v>111-2</v>
      </c>
      <c r="G22" s="114" t="str">
        <f t="shared" si="23"/>
        <v>70바6055</v>
      </c>
      <c r="H22" s="115">
        <f t="shared" si="24"/>
        <v>1</v>
      </c>
      <c r="I22" s="116">
        <f t="shared" si="25"/>
        <v>1928.5070000000001</v>
      </c>
      <c r="J22" s="117">
        <f t="shared" si="26"/>
        <v>4.9358081160675298E-2</v>
      </c>
      <c r="K22" s="117">
        <f t="shared" si="27"/>
        <v>0.39027526989553379</v>
      </c>
      <c r="L22" s="117">
        <f t="shared" si="28"/>
        <v>0.22556309103363378</v>
      </c>
      <c r="M22" s="118">
        <f t="shared" si="29"/>
        <v>20.259</v>
      </c>
      <c r="N22" s="119">
        <f t="shared" si="30"/>
        <v>0.20741433658265176</v>
      </c>
      <c r="O22" s="119">
        <f t="shared" si="31"/>
        <v>17.007975599777446</v>
      </c>
      <c r="P22" s="220">
        <f t="shared" si="32"/>
        <v>22</v>
      </c>
      <c r="Q22" s="221">
        <f t="shared" si="33"/>
        <v>4</v>
      </c>
      <c r="R22" s="221">
        <f t="shared" si="34"/>
        <v>328</v>
      </c>
      <c r="T22">
        <v>510</v>
      </c>
      <c r="U22">
        <v>925</v>
      </c>
      <c r="V22" t="s">
        <v>274</v>
      </c>
      <c r="W22">
        <v>1928.5070000000001</v>
      </c>
      <c r="X22">
        <v>1150.4760000000001</v>
      </c>
      <c r="Y22">
        <v>1.6759999999999999</v>
      </c>
      <c r="Z22">
        <v>20.259</v>
      </c>
      <c r="AA22">
        <v>126.523861</v>
      </c>
      <c r="AB22">
        <v>6.2449750000000002</v>
      </c>
      <c r="AC22">
        <v>49.379134000000001</v>
      </c>
      <c r="AD22" s="1">
        <v>435</v>
      </c>
      <c r="AE22">
        <v>4</v>
      </c>
      <c r="AF22">
        <v>328</v>
      </c>
      <c r="AG22">
        <v>89</v>
      </c>
      <c r="AH22">
        <v>15.242239</v>
      </c>
      <c r="AI22">
        <v>1421.7</v>
      </c>
      <c r="AJ22">
        <v>26.7</v>
      </c>
      <c r="AK22">
        <v>22</v>
      </c>
      <c r="AL22">
        <v>8433</v>
      </c>
      <c r="AM22" t="s">
        <v>275</v>
      </c>
      <c r="AN22" t="s">
        <v>500</v>
      </c>
      <c r="AO22">
        <v>1928.5070000000001</v>
      </c>
      <c r="AR22" t="s">
        <v>119</v>
      </c>
      <c r="AS22" t="s">
        <v>121</v>
      </c>
      <c r="AT22" t="s">
        <v>230</v>
      </c>
      <c r="AU22" t="s">
        <v>274</v>
      </c>
      <c r="AV22" t="s">
        <v>48</v>
      </c>
      <c r="AW22">
        <v>1</v>
      </c>
      <c r="BB22">
        <v>0.83799999999999997</v>
      </c>
      <c r="BC22" t="s">
        <v>67</v>
      </c>
      <c r="BF22" t="s">
        <v>119</v>
      </c>
      <c r="BG22" t="s">
        <v>121</v>
      </c>
      <c r="BH22" t="s">
        <v>274</v>
      </c>
      <c r="BI22">
        <v>925</v>
      </c>
      <c r="BJ22">
        <v>1</v>
      </c>
      <c r="BK22" t="s">
        <v>230</v>
      </c>
      <c r="BL22" t="s">
        <v>175</v>
      </c>
      <c r="BM22">
        <v>0.83799999999999997</v>
      </c>
      <c r="BN22" t="s">
        <v>67</v>
      </c>
      <c r="BO22" t="s">
        <v>180</v>
      </c>
      <c r="BP22">
        <v>1928.5070000000001</v>
      </c>
    </row>
    <row r="23" spans="1:68" ht="16.5">
      <c r="A23" s="125" t="str">
        <f t="shared" si="18"/>
        <v>미래교통</v>
      </c>
      <c r="B23" s="126" t="str">
        <f t="shared" si="1"/>
        <v>김영철</v>
      </c>
      <c r="C23" s="127" t="str">
        <f t="shared" si="19"/>
        <v>D</v>
      </c>
      <c r="D23" s="128">
        <f t="shared" si="20"/>
        <v>0.83807692307692294</v>
      </c>
      <c r="E23" s="129">
        <f t="shared" si="21"/>
        <v>622</v>
      </c>
      <c r="F23" s="130" t="str">
        <f t="shared" si="22"/>
        <v>111</v>
      </c>
      <c r="G23" s="131" t="str">
        <f t="shared" si="23"/>
        <v>70바5994</v>
      </c>
      <c r="H23" s="132">
        <f t="shared" si="24"/>
        <v>1</v>
      </c>
      <c r="I23" s="133">
        <f t="shared" si="25"/>
        <v>3701.1350000000002</v>
      </c>
      <c r="J23" s="134">
        <f t="shared" si="26"/>
        <v>7.7716250280726387E-2</v>
      </c>
      <c r="K23" s="134">
        <f t="shared" si="27"/>
        <v>0.25815985713978623</v>
      </c>
      <c r="L23" s="134">
        <f t="shared" si="28"/>
        <v>0.1777833016088308</v>
      </c>
      <c r="M23" s="135">
        <f t="shared" si="29"/>
        <v>28.292999999999999</v>
      </c>
      <c r="N23" s="136">
        <f t="shared" si="30"/>
        <v>2.7018738846326867E-2</v>
      </c>
      <c r="O23" s="136">
        <f t="shared" si="31"/>
        <v>12.455638608156686</v>
      </c>
      <c r="P23" s="218">
        <f t="shared" si="32"/>
        <v>18</v>
      </c>
      <c r="Q23" s="219">
        <f t="shared" si="33"/>
        <v>1</v>
      </c>
      <c r="R23" s="219">
        <f t="shared" si="34"/>
        <v>461</v>
      </c>
      <c r="T23">
        <v>510</v>
      </c>
      <c r="U23">
        <v>622</v>
      </c>
      <c r="V23" t="s">
        <v>276</v>
      </c>
      <c r="W23">
        <v>3701.1350000000002</v>
      </c>
      <c r="X23">
        <v>1698.8330000000001</v>
      </c>
      <c r="Y23">
        <v>2.1789999999999998</v>
      </c>
      <c r="Z23">
        <v>28.292999999999999</v>
      </c>
      <c r="AA23">
        <v>128.30108200000001</v>
      </c>
      <c r="AB23">
        <v>9.9710789999999996</v>
      </c>
      <c r="AC23">
        <v>33.122188999999999</v>
      </c>
      <c r="AD23" s="1">
        <v>658</v>
      </c>
      <c r="AE23">
        <v>1</v>
      </c>
      <c r="AF23">
        <v>461</v>
      </c>
      <c r="AG23">
        <v>91</v>
      </c>
      <c r="AH23">
        <v>28.847262000000001</v>
      </c>
      <c r="AI23">
        <v>29907.200000000001</v>
      </c>
      <c r="AJ23">
        <v>13445.1</v>
      </c>
      <c r="AK23">
        <v>18</v>
      </c>
      <c r="AL23">
        <v>8359</v>
      </c>
      <c r="AM23" t="s">
        <v>277</v>
      </c>
      <c r="AN23" t="s">
        <v>501</v>
      </c>
      <c r="AO23">
        <v>3701.1350000000002</v>
      </c>
      <c r="AR23" t="s">
        <v>119</v>
      </c>
      <c r="AS23" t="s">
        <v>120</v>
      </c>
      <c r="AT23" t="s">
        <v>204</v>
      </c>
      <c r="AU23" t="s">
        <v>276</v>
      </c>
      <c r="AV23" t="s">
        <v>48</v>
      </c>
      <c r="AW23">
        <v>1</v>
      </c>
      <c r="BB23">
        <v>0.83807692307692294</v>
      </c>
      <c r="BC23" t="s">
        <v>67</v>
      </c>
      <c r="BF23" t="s">
        <v>119</v>
      </c>
      <c r="BG23" t="s">
        <v>120</v>
      </c>
      <c r="BH23" t="s">
        <v>276</v>
      </c>
      <c r="BI23">
        <v>622</v>
      </c>
      <c r="BJ23">
        <v>1</v>
      </c>
      <c r="BK23" t="s">
        <v>204</v>
      </c>
      <c r="BL23" t="s">
        <v>175</v>
      </c>
      <c r="BM23">
        <v>0.83807692307692294</v>
      </c>
      <c r="BN23" t="s">
        <v>67</v>
      </c>
      <c r="BO23" t="s">
        <v>180</v>
      </c>
      <c r="BP23">
        <v>3701.1350000000002</v>
      </c>
    </row>
    <row r="24" spans="1:68" ht="16.5">
      <c r="A24" s="108" t="str">
        <f t="shared" si="18"/>
        <v>미래교통</v>
      </c>
      <c r="B24" s="109" t="str">
        <f t="shared" si="1"/>
        <v>김용주</v>
      </c>
      <c r="C24" s="110" t="str">
        <f t="shared" si="19"/>
        <v>F</v>
      </c>
      <c r="D24" s="111">
        <f t="shared" si="20"/>
        <v>0.77430078378810596</v>
      </c>
      <c r="E24" s="112">
        <f t="shared" si="21"/>
        <v>9768</v>
      </c>
      <c r="F24" s="113" t="str">
        <f t="shared" si="22"/>
        <v>111</v>
      </c>
      <c r="G24" s="114" t="str">
        <f t="shared" si="23"/>
        <v>70바5075</v>
      </c>
      <c r="H24" s="115">
        <f t="shared" si="24"/>
        <v>2</v>
      </c>
      <c r="I24" s="116">
        <f t="shared" si="25"/>
        <v>4164.6459999999997</v>
      </c>
      <c r="J24" s="117">
        <f t="shared" si="26"/>
        <v>6.6823692915419189E-2</v>
      </c>
      <c r="K24" s="117">
        <f t="shared" si="27"/>
        <v>0.26162497674020202</v>
      </c>
      <c r="L24" s="117">
        <f t="shared" si="28"/>
        <v>3.6977932818299565E-2</v>
      </c>
      <c r="M24" s="118">
        <f t="shared" si="29"/>
        <v>29.940999999999999</v>
      </c>
      <c r="N24" s="119">
        <f t="shared" si="30"/>
        <v>0</v>
      </c>
      <c r="O24" s="119">
        <f t="shared" si="31"/>
        <v>13.926753918580356</v>
      </c>
      <c r="P24" s="220">
        <f t="shared" si="32"/>
        <v>18</v>
      </c>
      <c r="Q24" s="221">
        <f t="shared" si="33"/>
        <v>0</v>
      </c>
      <c r="R24" s="221">
        <f t="shared" si="34"/>
        <v>580</v>
      </c>
      <c r="T24">
        <v>510</v>
      </c>
      <c r="U24">
        <v>9768</v>
      </c>
      <c r="V24" t="s">
        <v>278</v>
      </c>
      <c r="W24">
        <v>4164.6459999999997</v>
      </c>
      <c r="X24">
        <v>2011.674</v>
      </c>
      <c r="Y24">
        <v>2.0699999999999998</v>
      </c>
      <c r="Z24">
        <v>29.940999999999999</v>
      </c>
      <c r="AA24">
        <v>142.16052099999999</v>
      </c>
      <c r="AB24">
        <v>9.4996910000000003</v>
      </c>
      <c r="AC24">
        <v>37.192743</v>
      </c>
      <c r="AD24" s="1">
        <v>154</v>
      </c>
      <c r="AE24">
        <v>0</v>
      </c>
      <c r="AF24">
        <v>580</v>
      </c>
      <c r="AG24">
        <v>93</v>
      </c>
      <c r="AH24">
        <v>29.295376000000001</v>
      </c>
      <c r="AI24">
        <v>35742.5</v>
      </c>
      <c r="AJ24">
        <v>18122.8</v>
      </c>
      <c r="AK24">
        <v>18</v>
      </c>
      <c r="AL24">
        <v>11204</v>
      </c>
      <c r="AM24" t="s">
        <v>279</v>
      </c>
      <c r="AN24" t="s">
        <v>502</v>
      </c>
      <c r="AO24">
        <v>4036.25</v>
      </c>
      <c r="AR24" t="s">
        <v>119</v>
      </c>
      <c r="AS24" t="s">
        <v>120</v>
      </c>
      <c r="AT24" t="s">
        <v>195</v>
      </c>
      <c r="AU24" t="s">
        <v>278</v>
      </c>
      <c r="AV24" t="s">
        <v>48</v>
      </c>
      <c r="AW24">
        <v>2</v>
      </c>
      <c r="BB24">
        <v>0.77430078378810596</v>
      </c>
      <c r="BC24" t="s">
        <v>70</v>
      </c>
      <c r="BF24" t="s">
        <v>119</v>
      </c>
      <c r="BG24" t="s">
        <v>120</v>
      </c>
      <c r="BH24" t="s">
        <v>278</v>
      </c>
      <c r="BI24">
        <v>9768</v>
      </c>
      <c r="BJ24">
        <v>2</v>
      </c>
      <c r="BK24" t="s">
        <v>195</v>
      </c>
      <c r="BL24" t="s">
        <v>244</v>
      </c>
      <c r="BM24">
        <v>0.77430078378810596</v>
      </c>
      <c r="BN24" t="s">
        <v>70</v>
      </c>
      <c r="BO24" t="s">
        <v>189</v>
      </c>
      <c r="BP24">
        <v>4164.6459999999997</v>
      </c>
    </row>
    <row r="25" spans="1:68" ht="16.5">
      <c r="A25" s="125" t="str">
        <f t="shared" si="18"/>
        <v>미래교통</v>
      </c>
      <c r="B25" s="126" t="str">
        <f t="shared" si="1"/>
        <v>김용진</v>
      </c>
      <c r="C25" s="127" t="str">
        <f t="shared" si="19"/>
        <v>D</v>
      </c>
      <c r="D25" s="128">
        <f t="shared" si="20"/>
        <v>0.84161645214046732</v>
      </c>
      <c r="E25" s="129">
        <f t="shared" si="21"/>
        <v>5728</v>
      </c>
      <c r="F25" s="130" t="str">
        <f t="shared" si="22"/>
        <v>111-2</v>
      </c>
      <c r="G25" s="131" t="str">
        <f t="shared" si="23"/>
        <v>72바1546</v>
      </c>
      <c r="H25" s="132">
        <f t="shared" si="24"/>
        <v>6</v>
      </c>
      <c r="I25" s="133">
        <f t="shared" si="25"/>
        <v>397.48899999999998</v>
      </c>
      <c r="J25" s="134">
        <f t="shared" si="26"/>
        <v>3.4375270719432416E-2</v>
      </c>
      <c r="K25" s="134">
        <f t="shared" si="27"/>
        <v>0.40132910450666398</v>
      </c>
      <c r="L25" s="134">
        <f t="shared" si="28"/>
        <v>0.14340019472236967</v>
      </c>
      <c r="M25" s="135">
        <f t="shared" si="29"/>
        <v>19.573</v>
      </c>
      <c r="N25" s="136">
        <f t="shared" si="30"/>
        <v>0</v>
      </c>
      <c r="O25" s="136">
        <f t="shared" si="31"/>
        <v>52.919964407811548</v>
      </c>
      <c r="P25" s="218">
        <f t="shared" si="32"/>
        <v>4</v>
      </c>
      <c r="Q25" s="219">
        <f t="shared" si="33"/>
        <v>0</v>
      </c>
      <c r="R25" s="219">
        <f t="shared" si="34"/>
        <v>226</v>
      </c>
      <c r="T25">
        <v>510</v>
      </c>
      <c r="U25">
        <v>5728</v>
      </c>
      <c r="V25" t="s">
        <v>410</v>
      </c>
      <c r="W25">
        <v>427.06</v>
      </c>
      <c r="X25">
        <v>251.172</v>
      </c>
      <c r="Y25">
        <v>1.7</v>
      </c>
      <c r="Z25">
        <v>19.573</v>
      </c>
      <c r="AA25">
        <v>25.995547999999999</v>
      </c>
      <c r="AB25">
        <v>0.89360399999999995</v>
      </c>
      <c r="AC25">
        <v>10.43277</v>
      </c>
      <c r="AD25" s="1">
        <v>57</v>
      </c>
      <c r="AE25">
        <v>0</v>
      </c>
      <c r="AF25">
        <v>226</v>
      </c>
      <c r="AG25">
        <v>76</v>
      </c>
      <c r="AH25">
        <v>16.428197000000001</v>
      </c>
      <c r="AI25">
        <v>185.3</v>
      </c>
      <c r="AJ25">
        <v>0</v>
      </c>
      <c r="AK25">
        <v>4</v>
      </c>
      <c r="AL25">
        <v>797</v>
      </c>
      <c r="AM25" t="s">
        <v>411</v>
      </c>
      <c r="AN25" t="s">
        <v>503</v>
      </c>
      <c r="AO25">
        <v>104.065</v>
      </c>
      <c r="AR25" t="s">
        <v>119</v>
      </c>
      <c r="AS25" t="s">
        <v>121</v>
      </c>
      <c r="AT25" t="s">
        <v>232</v>
      </c>
      <c r="AU25" t="s">
        <v>410</v>
      </c>
      <c r="AV25" t="s">
        <v>48</v>
      </c>
      <c r="AW25">
        <v>6</v>
      </c>
      <c r="BB25">
        <v>0.84161645214046732</v>
      </c>
      <c r="BC25" t="s">
        <v>67</v>
      </c>
      <c r="BF25" t="s">
        <v>119</v>
      </c>
      <c r="BG25" t="s">
        <v>121</v>
      </c>
      <c r="BH25" t="s">
        <v>410</v>
      </c>
      <c r="BI25">
        <v>5728</v>
      </c>
      <c r="BJ25">
        <v>6</v>
      </c>
      <c r="BK25" t="s">
        <v>232</v>
      </c>
      <c r="BL25" t="s">
        <v>221</v>
      </c>
      <c r="BM25">
        <v>0.84161645214046732</v>
      </c>
      <c r="BN25" t="s">
        <v>67</v>
      </c>
      <c r="BO25" t="s">
        <v>180</v>
      </c>
      <c r="BP25">
        <v>397.48899999999998</v>
      </c>
    </row>
    <row r="26" spans="1:68" ht="16.5">
      <c r="A26" s="108" t="str">
        <f t="shared" si="18"/>
        <v>미래교통</v>
      </c>
      <c r="B26" s="109" t="str">
        <f t="shared" si="1"/>
        <v>김재동</v>
      </c>
      <c r="C26" s="110" t="str">
        <f t="shared" si="19"/>
        <v>C</v>
      </c>
      <c r="D26" s="111">
        <f t="shared" si="20"/>
        <v>0.87474604948806589</v>
      </c>
      <c r="E26" s="112">
        <f t="shared" si="21"/>
        <v>7992</v>
      </c>
      <c r="F26" s="113" t="str">
        <f t="shared" si="22"/>
        <v>111-2</v>
      </c>
      <c r="G26" s="114" t="str">
        <f t="shared" si="23"/>
        <v>70바5028</v>
      </c>
      <c r="H26" s="115">
        <f t="shared" si="24"/>
        <v>2</v>
      </c>
      <c r="I26" s="116">
        <f t="shared" si="25"/>
        <v>748.827</v>
      </c>
      <c r="J26" s="117">
        <f t="shared" si="26"/>
        <v>4.6262636928342087E-2</v>
      </c>
      <c r="K26" s="117">
        <f t="shared" si="27"/>
        <v>0.3760347768748496</v>
      </c>
      <c r="L26" s="117">
        <f t="shared" si="28"/>
        <v>0.30581162271125373</v>
      </c>
      <c r="M26" s="118">
        <f t="shared" si="29"/>
        <v>17.882000000000001</v>
      </c>
      <c r="N26" s="119">
        <f t="shared" si="30"/>
        <v>0</v>
      </c>
      <c r="O26" s="119">
        <f t="shared" si="31"/>
        <v>3.8015935231333522</v>
      </c>
      <c r="P26" s="220">
        <f t="shared" si="32"/>
        <v>8</v>
      </c>
      <c r="Q26" s="221">
        <f t="shared" si="33"/>
        <v>0</v>
      </c>
      <c r="R26" s="221">
        <f t="shared" si="34"/>
        <v>29</v>
      </c>
      <c r="T26">
        <v>510</v>
      </c>
      <c r="U26">
        <v>7992</v>
      </c>
      <c r="V26" t="s">
        <v>280</v>
      </c>
      <c r="W26">
        <v>762.83799999999997</v>
      </c>
      <c r="X26">
        <v>453.488</v>
      </c>
      <c r="Y26">
        <v>1.6819999999999999</v>
      </c>
      <c r="Z26">
        <v>17.882000000000001</v>
      </c>
      <c r="AA26">
        <v>48.280819000000001</v>
      </c>
      <c r="AB26">
        <v>2.2335980000000002</v>
      </c>
      <c r="AC26">
        <v>18.155266999999998</v>
      </c>
      <c r="AD26" s="1">
        <v>229</v>
      </c>
      <c r="AE26">
        <v>0</v>
      </c>
      <c r="AF26">
        <v>29</v>
      </c>
      <c r="AG26">
        <v>87</v>
      </c>
      <c r="AH26">
        <v>15.800020999999999</v>
      </c>
      <c r="AI26">
        <v>257.5</v>
      </c>
      <c r="AJ26">
        <v>0</v>
      </c>
      <c r="AK26">
        <v>8</v>
      </c>
      <c r="AL26">
        <v>2631</v>
      </c>
      <c r="AM26" t="s">
        <v>281</v>
      </c>
      <c r="AN26" t="s">
        <v>504</v>
      </c>
      <c r="AO26">
        <v>670.14099999999996</v>
      </c>
      <c r="AR26" t="s">
        <v>119</v>
      </c>
      <c r="AS26" t="s">
        <v>121</v>
      </c>
      <c r="AT26" t="s">
        <v>219</v>
      </c>
      <c r="AU26" t="s">
        <v>280</v>
      </c>
      <c r="AV26" t="s">
        <v>48</v>
      </c>
      <c r="AW26">
        <v>2</v>
      </c>
      <c r="BB26">
        <v>0.87474604948806589</v>
      </c>
      <c r="BC26" t="s">
        <v>69</v>
      </c>
      <c r="BF26" t="s">
        <v>119</v>
      </c>
      <c r="BG26" t="s">
        <v>121</v>
      </c>
      <c r="BH26" t="s">
        <v>280</v>
      </c>
      <c r="BI26">
        <v>7992</v>
      </c>
      <c r="BJ26">
        <v>2</v>
      </c>
      <c r="BK26" t="s">
        <v>219</v>
      </c>
      <c r="BL26" t="s">
        <v>224</v>
      </c>
      <c r="BM26">
        <v>0.87474604948806589</v>
      </c>
      <c r="BN26" t="s">
        <v>69</v>
      </c>
      <c r="BO26" t="s">
        <v>178</v>
      </c>
      <c r="BP26">
        <v>748.827</v>
      </c>
    </row>
    <row r="27" spans="1:68" ht="16.5">
      <c r="A27" s="125" t="str">
        <f t="shared" si="18"/>
        <v>미래교통</v>
      </c>
      <c r="B27" s="126" t="str">
        <f t="shared" si="1"/>
        <v>김진호</v>
      </c>
      <c r="C27" s="127" t="str">
        <f t="shared" si="19"/>
        <v>C</v>
      </c>
      <c r="D27" s="128">
        <f t="shared" si="20"/>
        <v>0.89758620689655177</v>
      </c>
      <c r="E27" s="129">
        <f t="shared" si="21"/>
        <v>5353</v>
      </c>
      <c r="F27" s="130" t="str">
        <f t="shared" si="22"/>
        <v>304</v>
      </c>
      <c r="G27" s="131" t="str">
        <f t="shared" si="23"/>
        <v>70바5930</v>
      </c>
      <c r="H27" s="132">
        <f t="shared" si="24"/>
        <v>1</v>
      </c>
      <c r="I27" s="133">
        <f t="shared" si="25"/>
        <v>4037.3980000000001</v>
      </c>
      <c r="J27" s="134">
        <f t="shared" si="26"/>
        <v>5.895882283225704E-3</v>
      </c>
      <c r="K27" s="134">
        <f t="shared" si="27"/>
        <v>0.30291718829279751</v>
      </c>
      <c r="L27" s="134">
        <f t="shared" si="28"/>
        <v>0.1842771012419385</v>
      </c>
      <c r="M27" s="135">
        <f t="shared" si="29"/>
        <v>19.815999999999999</v>
      </c>
      <c r="N27" s="136">
        <f t="shared" si="30"/>
        <v>7.4305282758846167E-2</v>
      </c>
      <c r="O27" s="136">
        <f t="shared" si="31"/>
        <v>4.1610958344953852</v>
      </c>
      <c r="P27" s="218">
        <f t="shared" si="32"/>
        <v>0</v>
      </c>
      <c r="Q27" s="219">
        <f t="shared" si="33"/>
        <v>3</v>
      </c>
      <c r="R27" s="219">
        <f t="shared" si="34"/>
        <v>168</v>
      </c>
      <c r="T27">
        <v>510</v>
      </c>
      <c r="U27">
        <v>5353</v>
      </c>
      <c r="V27" t="s">
        <v>282</v>
      </c>
      <c r="W27">
        <v>4037.3980000000001</v>
      </c>
      <c r="X27">
        <v>1551.1849999999999</v>
      </c>
      <c r="Y27">
        <v>2.6030000000000002</v>
      </c>
      <c r="Z27">
        <v>19.815999999999999</v>
      </c>
      <c r="AA27">
        <v>145.62553299999999</v>
      </c>
      <c r="AB27">
        <v>0.85859099999999999</v>
      </c>
      <c r="AC27">
        <v>44.112476999999998</v>
      </c>
      <c r="AD27" s="1">
        <v>744</v>
      </c>
      <c r="AE27">
        <v>3</v>
      </c>
      <c r="AF27">
        <v>168</v>
      </c>
      <c r="AG27">
        <v>94</v>
      </c>
      <c r="AH27">
        <v>27.724519000000001</v>
      </c>
      <c r="AI27">
        <v>35624.199999999997</v>
      </c>
      <c r="AJ27">
        <v>10762.5</v>
      </c>
      <c r="AK27">
        <v>0</v>
      </c>
      <c r="AL27">
        <v>0</v>
      </c>
      <c r="AM27" t="s">
        <v>283</v>
      </c>
      <c r="AN27" t="s">
        <v>505</v>
      </c>
      <c r="AO27">
        <v>4037.3980000000001</v>
      </c>
      <c r="AR27" t="s">
        <v>119</v>
      </c>
      <c r="AS27" t="s">
        <v>91</v>
      </c>
      <c r="AT27" t="s">
        <v>241</v>
      </c>
      <c r="AU27" t="s">
        <v>282</v>
      </c>
      <c r="AV27" t="s">
        <v>48</v>
      </c>
      <c r="AW27">
        <v>1</v>
      </c>
      <c r="BB27">
        <v>0.89758620689655177</v>
      </c>
      <c r="BC27" t="s">
        <v>69</v>
      </c>
      <c r="BF27" t="s">
        <v>119</v>
      </c>
      <c r="BG27" t="s">
        <v>91</v>
      </c>
      <c r="BH27" t="s">
        <v>282</v>
      </c>
      <c r="BI27">
        <v>5353</v>
      </c>
      <c r="BJ27">
        <v>1</v>
      </c>
      <c r="BK27" t="s">
        <v>241</v>
      </c>
      <c r="BL27" t="s">
        <v>175</v>
      </c>
      <c r="BM27">
        <v>0.89758620689655177</v>
      </c>
      <c r="BN27" t="s">
        <v>69</v>
      </c>
      <c r="BO27" t="s">
        <v>178</v>
      </c>
      <c r="BP27">
        <v>4037.3980000000001</v>
      </c>
    </row>
    <row r="28" spans="1:68" ht="16.5">
      <c r="A28" s="108" t="str">
        <f t="shared" si="18"/>
        <v>미래교통</v>
      </c>
      <c r="B28" s="109" t="str">
        <f t="shared" si="1"/>
        <v>김학구</v>
      </c>
      <c r="C28" s="110" t="str">
        <f t="shared" si="19"/>
        <v>C</v>
      </c>
      <c r="D28" s="111">
        <f t="shared" si="20"/>
        <v>0.85417709169442479</v>
      </c>
      <c r="E28" s="112">
        <f t="shared" si="21"/>
        <v>2292</v>
      </c>
      <c r="F28" s="113" t="str">
        <f t="shared" si="22"/>
        <v>111-2</v>
      </c>
      <c r="G28" s="114" t="str">
        <f t="shared" si="23"/>
        <v>70바6055</v>
      </c>
      <c r="H28" s="115">
        <f t="shared" si="24"/>
        <v>2</v>
      </c>
      <c r="I28" s="116">
        <f t="shared" si="25"/>
        <v>1616.7199999999998</v>
      </c>
      <c r="J28" s="117">
        <f t="shared" si="26"/>
        <v>2.4242418396645815E-2</v>
      </c>
      <c r="K28" s="117">
        <f t="shared" si="27"/>
        <v>0.39633227255950454</v>
      </c>
      <c r="L28" s="117">
        <f t="shared" si="28"/>
        <v>0.20782819535850366</v>
      </c>
      <c r="M28" s="118">
        <f t="shared" si="29"/>
        <v>18.385000000000002</v>
      </c>
      <c r="N28" s="119">
        <f t="shared" si="30"/>
        <v>0</v>
      </c>
      <c r="O28" s="119">
        <f t="shared" si="31"/>
        <v>15.525261022316789</v>
      </c>
      <c r="P28" s="220">
        <f t="shared" si="32"/>
        <v>18</v>
      </c>
      <c r="Q28" s="221">
        <f t="shared" si="33"/>
        <v>0</v>
      </c>
      <c r="R28" s="221">
        <f t="shared" si="34"/>
        <v>251</v>
      </c>
      <c r="T28">
        <v>510</v>
      </c>
      <c r="U28">
        <v>2292</v>
      </c>
      <c r="V28" t="s">
        <v>284</v>
      </c>
      <c r="W28">
        <v>1616.72</v>
      </c>
      <c r="X28">
        <v>949.16800000000001</v>
      </c>
      <c r="Y28">
        <v>1.7030000000000001</v>
      </c>
      <c r="Z28">
        <v>18.385000000000002</v>
      </c>
      <c r="AA28">
        <v>107.821916</v>
      </c>
      <c r="AB28">
        <v>2.613864</v>
      </c>
      <c r="AC28">
        <v>42.733305000000001</v>
      </c>
      <c r="AD28" s="1">
        <v>336</v>
      </c>
      <c r="AE28">
        <v>0</v>
      </c>
      <c r="AF28">
        <v>251</v>
      </c>
      <c r="AG28">
        <v>78</v>
      </c>
      <c r="AH28">
        <v>14.994354</v>
      </c>
      <c r="AI28">
        <v>167.9</v>
      </c>
      <c r="AJ28">
        <v>0</v>
      </c>
      <c r="AK28">
        <v>18</v>
      </c>
      <c r="AL28">
        <v>5072</v>
      </c>
      <c r="AM28" t="s">
        <v>285</v>
      </c>
      <c r="AN28" t="s">
        <v>506</v>
      </c>
      <c r="AO28">
        <v>1528.3989999999999</v>
      </c>
      <c r="AR28" t="s">
        <v>119</v>
      </c>
      <c r="AS28" t="s">
        <v>121</v>
      </c>
      <c r="AT28" t="s">
        <v>230</v>
      </c>
      <c r="AU28" t="s">
        <v>284</v>
      </c>
      <c r="AV28" t="s">
        <v>48</v>
      </c>
      <c r="AW28">
        <v>2</v>
      </c>
      <c r="BB28">
        <v>0.85417709169442479</v>
      </c>
      <c r="BC28" t="s">
        <v>69</v>
      </c>
      <c r="BF28" t="s">
        <v>119</v>
      </c>
      <c r="BG28" t="s">
        <v>121</v>
      </c>
      <c r="BH28" t="s">
        <v>284</v>
      </c>
      <c r="BI28">
        <v>2292</v>
      </c>
      <c r="BJ28">
        <v>2</v>
      </c>
      <c r="BK28" t="s">
        <v>230</v>
      </c>
      <c r="BL28" t="s">
        <v>221</v>
      </c>
      <c r="BM28">
        <v>0.85417709169442479</v>
      </c>
      <c r="BN28" t="s">
        <v>69</v>
      </c>
      <c r="BO28" t="s">
        <v>178</v>
      </c>
      <c r="BP28">
        <v>1616.7199999999998</v>
      </c>
    </row>
    <row r="29" spans="1:68" ht="16.5">
      <c r="A29" s="125" t="str">
        <f t="shared" si="18"/>
        <v>미래교통</v>
      </c>
      <c r="B29" s="126" t="str">
        <f t="shared" si="1"/>
        <v>김현호</v>
      </c>
      <c r="C29" s="127" t="str">
        <f t="shared" si="19"/>
        <v>C</v>
      </c>
      <c r="D29" s="128">
        <f t="shared" si="20"/>
        <v>0.89900000000000002</v>
      </c>
      <c r="E29" s="129">
        <f t="shared" si="21"/>
        <v>9374</v>
      </c>
      <c r="F29" s="130" t="str">
        <f t="shared" si="22"/>
        <v>111-2</v>
      </c>
      <c r="G29" s="131" t="str">
        <f t="shared" si="23"/>
        <v>70바6046</v>
      </c>
      <c r="H29" s="132">
        <f t="shared" si="24"/>
        <v>1</v>
      </c>
      <c r="I29" s="133">
        <f t="shared" si="25"/>
        <v>503.56400000000002</v>
      </c>
      <c r="J29" s="134">
        <f t="shared" si="26"/>
        <v>2.5637450194487165E-2</v>
      </c>
      <c r="K29" s="134">
        <f t="shared" si="27"/>
        <v>0.37445949999392919</v>
      </c>
      <c r="L29" s="134">
        <f t="shared" si="28"/>
        <v>0.16482512649831996</v>
      </c>
      <c r="M29" s="135">
        <f t="shared" si="29"/>
        <v>17.978000000000002</v>
      </c>
      <c r="N29" s="136">
        <f t="shared" si="30"/>
        <v>0.77207557075686573</v>
      </c>
      <c r="O29" s="136">
        <f t="shared" si="31"/>
        <v>30.496985044896199</v>
      </c>
      <c r="P29" s="218">
        <f t="shared" si="32"/>
        <v>6</v>
      </c>
      <c r="Q29" s="219">
        <f t="shared" si="33"/>
        <v>4</v>
      </c>
      <c r="R29" s="219">
        <f t="shared" si="34"/>
        <v>158</v>
      </c>
      <c r="T29">
        <v>510</v>
      </c>
      <c r="U29">
        <v>9374</v>
      </c>
      <c r="V29" t="s">
        <v>286</v>
      </c>
      <c r="W29">
        <v>518.08399999999995</v>
      </c>
      <c r="X29">
        <v>289.60700000000003</v>
      </c>
      <c r="Y29">
        <v>1.7889999999999999</v>
      </c>
      <c r="Z29">
        <v>17.978000000000002</v>
      </c>
      <c r="AA29">
        <v>29.567761000000001</v>
      </c>
      <c r="AB29">
        <v>0.75804199999999999</v>
      </c>
      <c r="AC29">
        <v>11.071929000000001</v>
      </c>
      <c r="AD29" s="1">
        <v>83</v>
      </c>
      <c r="AE29">
        <v>4</v>
      </c>
      <c r="AF29">
        <v>158</v>
      </c>
      <c r="AG29">
        <v>88</v>
      </c>
      <c r="AH29">
        <v>17.521920999999999</v>
      </c>
      <c r="AI29">
        <v>198.1</v>
      </c>
      <c r="AJ29">
        <v>10.5</v>
      </c>
      <c r="AK29">
        <v>6</v>
      </c>
      <c r="AL29">
        <v>1622</v>
      </c>
      <c r="AM29" t="s">
        <v>287</v>
      </c>
      <c r="AN29" t="s">
        <v>507</v>
      </c>
      <c r="AO29">
        <v>503.56400000000002</v>
      </c>
      <c r="AR29" t="s">
        <v>119</v>
      </c>
      <c r="AS29" t="s">
        <v>121</v>
      </c>
      <c r="AT29" t="s">
        <v>228</v>
      </c>
      <c r="AU29" t="s">
        <v>286</v>
      </c>
      <c r="AV29" t="s">
        <v>48</v>
      </c>
      <c r="AW29">
        <v>1</v>
      </c>
      <c r="BB29">
        <v>0.89900000000000002</v>
      </c>
      <c r="BC29" t="s">
        <v>69</v>
      </c>
      <c r="BF29" t="s">
        <v>119</v>
      </c>
      <c r="BG29" t="s">
        <v>121</v>
      </c>
      <c r="BH29" t="s">
        <v>286</v>
      </c>
      <c r="BI29">
        <v>9374</v>
      </c>
      <c r="BJ29">
        <v>1</v>
      </c>
      <c r="BK29" t="s">
        <v>228</v>
      </c>
      <c r="BL29" t="s">
        <v>175</v>
      </c>
      <c r="BM29">
        <v>0.89900000000000002</v>
      </c>
      <c r="BN29" t="s">
        <v>69</v>
      </c>
      <c r="BO29" t="s">
        <v>178</v>
      </c>
      <c r="BP29">
        <v>503.56400000000002</v>
      </c>
    </row>
    <row r="30" spans="1:68" ht="16.5">
      <c r="A30" s="108" t="str">
        <f t="shared" si="18"/>
        <v>미래교통</v>
      </c>
      <c r="B30" s="109" t="str">
        <f t="shared" si="1"/>
        <v>김홍국</v>
      </c>
      <c r="C30" s="110" t="str">
        <f t="shared" si="19"/>
        <v>D</v>
      </c>
      <c r="D30" s="111">
        <f t="shared" si="20"/>
        <v>0.81533304171951326</v>
      </c>
      <c r="E30" s="112">
        <f t="shared" si="21"/>
        <v>5011</v>
      </c>
      <c r="F30" s="113" t="str">
        <f t="shared" si="22"/>
        <v>111</v>
      </c>
      <c r="G30" s="114" t="str">
        <f t="shared" si="23"/>
        <v>70바6094</v>
      </c>
      <c r="H30" s="115">
        <f t="shared" si="24"/>
        <v>3</v>
      </c>
      <c r="I30" s="116">
        <f t="shared" si="25"/>
        <v>5408.2179999999998</v>
      </c>
      <c r="J30" s="117">
        <f t="shared" si="26"/>
        <v>4.8169173627675393E-2</v>
      </c>
      <c r="K30" s="117">
        <f t="shared" si="27"/>
        <v>0.33545665215127513</v>
      </c>
      <c r="L30" s="117">
        <f t="shared" si="28"/>
        <v>0.17214542756967269</v>
      </c>
      <c r="M30" s="118">
        <f t="shared" si="29"/>
        <v>27.57</v>
      </c>
      <c r="N30" s="119">
        <f t="shared" si="30"/>
        <v>5.5471136703439103E-2</v>
      </c>
      <c r="O30" s="119">
        <f t="shared" si="31"/>
        <v>52.605127973761412</v>
      </c>
      <c r="P30" s="220">
        <f t="shared" si="32"/>
        <v>49</v>
      </c>
      <c r="Q30" s="221">
        <f t="shared" si="33"/>
        <v>3</v>
      </c>
      <c r="R30" s="221">
        <f t="shared" si="34"/>
        <v>2845</v>
      </c>
      <c r="T30">
        <v>510</v>
      </c>
      <c r="U30">
        <v>5011</v>
      </c>
      <c r="V30" t="s">
        <v>288</v>
      </c>
      <c r="W30">
        <v>5408.2179999999998</v>
      </c>
      <c r="X30">
        <v>2457.0459999999998</v>
      </c>
      <c r="Y30">
        <v>2.2010000000000001</v>
      </c>
      <c r="Z30">
        <v>27.57</v>
      </c>
      <c r="AA30">
        <v>187.0658</v>
      </c>
      <c r="AB30">
        <v>9.0108049999999995</v>
      </c>
      <c r="AC30">
        <v>62.752467000000003</v>
      </c>
      <c r="AD30" s="1">
        <v>931</v>
      </c>
      <c r="AE30">
        <v>3</v>
      </c>
      <c r="AF30">
        <v>2845</v>
      </c>
      <c r="AG30">
        <v>95</v>
      </c>
      <c r="AH30">
        <v>28.910778000000001</v>
      </c>
      <c r="AI30">
        <v>43918.2</v>
      </c>
      <c r="AJ30">
        <v>24994.2</v>
      </c>
      <c r="AK30">
        <v>49</v>
      </c>
      <c r="AL30">
        <v>39769</v>
      </c>
      <c r="AM30" t="s">
        <v>289</v>
      </c>
      <c r="AN30" t="s">
        <v>508</v>
      </c>
      <c r="AO30">
        <v>4573.393</v>
      </c>
      <c r="AR30" t="s">
        <v>119</v>
      </c>
      <c r="AS30" t="s">
        <v>120</v>
      </c>
      <c r="AT30" t="s">
        <v>210</v>
      </c>
      <c r="AU30" t="s">
        <v>288</v>
      </c>
      <c r="AV30" t="s">
        <v>48</v>
      </c>
      <c r="AW30">
        <v>3</v>
      </c>
      <c r="BB30">
        <v>0.81533304171951326</v>
      </c>
      <c r="BC30" t="s">
        <v>67</v>
      </c>
      <c r="BF30" t="s">
        <v>119</v>
      </c>
      <c r="BG30" t="s">
        <v>120</v>
      </c>
      <c r="BH30" t="s">
        <v>288</v>
      </c>
      <c r="BI30">
        <v>5011</v>
      </c>
      <c r="BJ30">
        <v>3</v>
      </c>
      <c r="BK30" t="s">
        <v>210</v>
      </c>
      <c r="BL30" t="s">
        <v>246</v>
      </c>
      <c r="BM30">
        <v>0.81533304171951326</v>
      </c>
      <c r="BN30" t="s">
        <v>67</v>
      </c>
      <c r="BO30" t="s">
        <v>180</v>
      </c>
      <c r="BP30">
        <v>5408.2179999999998</v>
      </c>
    </row>
    <row r="31" spans="1:68" ht="16.5">
      <c r="A31" s="125" t="str">
        <f t="shared" si="18"/>
        <v>미래교통</v>
      </c>
      <c r="B31" s="126" t="str">
        <f t="shared" si="1"/>
        <v>나정식</v>
      </c>
      <c r="C31" s="127" t="str">
        <f t="shared" si="19"/>
        <v>F</v>
      </c>
      <c r="D31" s="128">
        <f t="shared" si="20"/>
        <v>0.74851851851851847</v>
      </c>
      <c r="E31" s="129">
        <f t="shared" si="21"/>
        <v>3131</v>
      </c>
      <c r="F31" s="130" t="str">
        <f t="shared" si="22"/>
        <v>111</v>
      </c>
      <c r="G31" s="131" t="str">
        <f t="shared" si="23"/>
        <v>70바5075</v>
      </c>
      <c r="H31" s="132">
        <f t="shared" si="24"/>
        <v>1</v>
      </c>
      <c r="I31" s="133">
        <f t="shared" si="25"/>
        <v>4253.9870000000001</v>
      </c>
      <c r="J31" s="134">
        <f t="shared" si="26"/>
        <v>4.2454712744067938E-2</v>
      </c>
      <c r="K31" s="134">
        <f t="shared" si="27"/>
        <v>0.38774495755999283</v>
      </c>
      <c r="L31" s="134">
        <f t="shared" si="28"/>
        <v>0.1292904750296604</v>
      </c>
      <c r="M31" s="135">
        <f t="shared" si="29"/>
        <v>33.048000000000002</v>
      </c>
      <c r="N31" s="136">
        <f t="shared" si="30"/>
        <v>0</v>
      </c>
      <c r="O31" s="136">
        <f t="shared" si="31"/>
        <v>44.334879255625367</v>
      </c>
      <c r="P31" s="218">
        <f t="shared" si="32"/>
        <v>75</v>
      </c>
      <c r="Q31" s="219">
        <f t="shared" si="33"/>
        <v>0</v>
      </c>
      <c r="R31" s="219">
        <f t="shared" si="34"/>
        <v>1886</v>
      </c>
      <c r="T31">
        <v>510</v>
      </c>
      <c r="U31">
        <v>3131</v>
      </c>
      <c r="V31" t="s">
        <v>290</v>
      </c>
      <c r="W31">
        <v>4253.9870000000001</v>
      </c>
      <c r="X31">
        <v>2104.9760000000001</v>
      </c>
      <c r="Y31">
        <v>2.0209999999999999</v>
      </c>
      <c r="Z31">
        <v>33.048000000000002</v>
      </c>
      <c r="AA31">
        <v>163.27164999999999</v>
      </c>
      <c r="AB31">
        <v>6.9316509999999996</v>
      </c>
      <c r="AC31">
        <v>63.307758999999997</v>
      </c>
      <c r="AD31" s="1">
        <v>550</v>
      </c>
      <c r="AE31">
        <v>0</v>
      </c>
      <c r="AF31">
        <v>1886</v>
      </c>
      <c r="AG31">
        <v>94</v>
      </c>
      <c r="AH31">
        <v>26.054656999999999</v>
      </c>
      <c r="AI31">
        <v>55626.2</v>
      </c>
      <c r="AJ31">
        <v>30511.7</v>
      </c>
      <c r="AK31">
        <v>75</v>
      </c>
      <c r="AL31">
        <v>62912</v>
      </c>
      <c r="AM31" t="s">
        <v>291</v>
      </c>
      <c r="AN31" t="s">
        <v>509</v>
      </c>
      <c r="AO31">
        <v>4253.9870000000001</v>
      </c>
      <c r="AR31" t="s">
        <v>119</v>
      </c>
      <c r="AS31" t="s">
        <v>120</v>
      </c>
      <c r="AT31" t="s">
        <v>195</v>
      </c>
      <c r="AU31" t="s">
        <v>290</v>
      </c>
      <c r="AV31" t="s">
        <v>48</v>
      </c>
      <c r="AW31">
        <v>1</v>
      </c>
      <c r="BB31">
        <v>0.74851851851851847</v>
      </c>
      <c r="BC31" t="s">
        <v>70</v>
      </c>
      <c r="BF31" t="s">
        <v>119</v>
      </c>
      <c r="BG31" t="s">
        <v>120</v>
      </c>
      <c r="BH31" t="s">
        <v>290</v>
      </c>
      <c r="BI31">
        <v>3131</v>
      </c>
      <c r="BJ31">
        <v>1</v>
      </c>
      <c r="BK31" t="s">
        <v>195</v>
      </c>
      <c r="BL31" t="s">
        <v>175</v>
      </c>
      <c r="BM31">
        <v>0.74851851851851847</v>
      </c>
      <c r="BN31" t="s">
        <v>70</v>
      </c>
      <c r="BO31" t="s">
        <v>189</v>
      </c>
      <c r="BP31">
        <v>4253.9870000000001</v>
      </c>
    </row>
    <row r="32" spans="1:68" ht="16.5">
      <c r="A32" s="108" t="str">
        <f t="shared" si="18"/>
        <v>미래교통</v>
      </c>
      <c r="B32" s="109" t="str">
        <f t="shared" si="1"/>
        <v>남송우</v>
      </c>
      <c r="C32" s="110" t="str">
        <f t="shared" si="19"/>
        <v>D</v>
      </c>
      <c r="D32" s="111">
        <f t="shared" si="20"/>
        <v>0.82199543126462826</v>
      </c>
      <c r="E32" s="112">
        <f t="shared" si="21"/>
        <v>8987</v>
      </c>
      <c r="F32" s="113" t="str">
        <f t="shared" si="22"/>
        <v>111</v>
      </c>
      <c r="G32" s="114" t="str">
        <f t="shared" si="23"/>
        <v>72바1605</v>
      </c>
      <c r="H32" s="115">
        <f t="shared" si="24"/>
        <v>2</v>
      </c>
      <c r="I32" s="116">
        <f t="shared" si="25"/>
        <v>3831.91</v>
      </c>
      <c r="J32" s="117">
        <f t="shared" si="26"/>
        <v>4.1873207556346645E-2</v>
      </c>
      <c r="K32" s="117">
        <f t="shared" si="27"/>
        <v>0.30039137003682131</v>
      </c>
      <c r="L32" s="117">
        <f t="shared" si="28"/>
        <v>0.18867875289346567</v>
      </c>
      <c r="M32" s="118">
        <f t="shared" si="29"/>
        <v>23.899000000000001</v>
      </c>
      <c r="N32" s="119">
        <f t="shared" si="30"/>
        <v>0</v>
      </c>
      <c r="O32" s="119">
        <f t="shared" si="31"/>
        <v>36.16995179949425</v>
      </c>
      <c r="P32" s="220">
        <f t="shared" si="32"/>
        <v>26</v>
      </c>
      <c r="Q32" s="221">
        <f t="shared" si="33"/>
        <v>0</v>
      </c>
      <c r="R32" s="221">
        <f t="shared" si="34"/>
        <v>1386</v>
      </c>
      <c r="T32">
        <v>510</v>
      </c>
      <c r="U32">
        <v>8987</v>
      </c>
      <c r="V32" t="s">
        <v>292</v>
      </c>
      <c r="W32">
        <v>3831.91</v>
      </c>
      <c r="X32">
        <v>1899.143</v>
      </c>
      <c r="Y32">
        <v>2.0179999999999998</v>
      </c>
      <c r="Z32">
        <v>23.899000000000001</v>
      </c>
      <c r="AA32">
        <v>133.88914600000001</v>
      </c>
      <c r="AB32">
        <v>5.6063679999999998</v>
      </c>
      <c r="AC32">
        <v>40.219144</v>
      </c>
      <c r="AD32" s="1">
        <v>723</v>
      </c>
      <c r="AE32">
        <v>0</v>
      </c>
      <c r="AF32">
        <v>1386</v>
      </c>
      <c r="AG32">
        <v>93</v>
      </c>
      <c r="AH32">
        <v>28.620018999999999</v>
      </c>
      <c r="AI32">
        <v>47968</v>
      </c>
      <c r="AJ32">
        <v>23565.7</v>
      </c>
      <c r="AK32">
        <v>26</v>
      </c>
      <c r="AL32">
        <v>12515</v>
      </c>
      <c r="AM32" t="s">
        <v>293</v>
      </c>
      <c r="AN32" t="s">
        <v>510</v>
      </c>
      <c r="AO32">
        <v>2199.5309999999999</v>
      </c>
      <c r="AR32" t="s">
        <v>119</v>
      </c>
      <c r="AS32" t="s">
        <v>120</v>
      </c>
      <c r="AT32" t="s">
        <v>212</v>
      </c>
      <c r="AU32" t="s">
        <v>292</v>
      </c>
      <c r="AV32" t="s">
        <v>48</v>
      </c>
      <c r="AW32">
        <v>2</v>
      </c>
      <c r="BB32">
        <v>0.82199543126462826</v>
      </c>
      <c r="BC32" t="s">
        <v>67</v>
      </c>
      <c r="BF32" t="s">
        <v>119</v>
      </c>
      <c r="BG32" t="s">
        <v>120</v>
      </c>
      <c r="BH32" t="s">
        <v>292</v>
      </c>
      <c r="BI32">
        <v>8987</v>
      </c>
      <c r="BJ32">
        <v>2</v>
      </c>
      <c r="BK32" t="s">
        <v>212</v>
      </c>
      <c r="BL32" t="s">
        <v>244</v>
      </c>
      <c r="BM32">
        <v>0.82199543126462826</v>
      </c>
      <c r="BN32" t="s">
        <v>67</v>
      </c>
      <c r="BO32" t="s">
        <v>180</v>
      </c>
      <c r="BP32">
        <v>3831.91</v>
      </c>
    </row>
    <row r="33" spans="1:68" ht="16.5">
      <c r="A33" s="125" t="str">
        <f t="shared" si="18"/>
        <v>미래교통</v>
      </c>
      <c r="B33" s="126" t="str">
        <f t="shared" si="1"/>
        <v>노석현</v>
      </c>
      <c r="C33" s="127" t="str">
        <f t="shared" si="19"/>
        <v>C</v>
      </c>
      <c r="D33" s="128">
        <f t="shared" si="20"/>
        <v>0.89549999999999996</v>
      </c>
      <c r="E33" s="129">
        <f t="shared" si="21"/>
        <v>7421</v>
      </c>
      <c r="F33" s="130" t="str">
        <f t="shared" si="22"/>
        <v>111-2</v>
      </c>
      <c r="G33" s="131" t="str">
        <f t="shared" si="23"/>
        <v>70바6084</v>
      </c>
      <c r="H33" s="132">
        <f t="shared" si="24"/>
        <v>1</v>
      </c>
      <c r="I33" s="133">
        <f t="shared" si="25"/>
        <v>2440.5120000000002</v>
      </c>
      <c r="J33" s="134">
        <f t="shared" si="26"/>
        <v>6.0137605277496443E-3</v>
      </c>
      <c r="K33" s="134">
        <f t="shared" si="27"/>
        <v>0.39519979280875533</v>
      </c>
      <c r="L33" s="134">
        <f t="shared" si="28"/>
        <v>0.27412280701754382</v>
      </c>
      <c r="M33" s="135">
        <f t="shared" si="29"/>
        <v>15.51</v>
      </c>
      <c r="N33" s="136">
        <f t="shared" si="30"/>
        <v>0.24585005113681063</v>
      </c>
      <c r="O33" s="136">
        <f t="shared" si="31"/>
        <v>7.2935515170587149</v>
      </c>
      <c r="P33" s="218">
        <f t="shared" si="32"/>
        <v>14</v>
      </c>
      <c r="Q33" s="219">
        <f t="shared" si="33"/>
        <v>6</v>
      </c>
      <c r="R33" s="219">
        <f t="shared" si="34"/>
        <v>178</v>
      </c>
      <c r="T33">
        <v>510</v>
      </c>
      <c r="U33">
        <v>7421</v>
      </c>
      <c r="V33" t="s">
        <v>412</v>
      </c>
      <c r="W33">
        <v>2440.5120000000002</v>
      </c>
      <c r="X33">
        <v>1362.6179999999999</v>
      </c>
      <c r="Y33">
        <v>1.7909999999999999</v>
      </c>
      <c r="Z33">
        <v>15.51</v>
      </c>
      <c r="AA33">
        <v>154.68607299999999</v>
      </c>
      <c r="AB33">
        <v>0.93024499999999999</v>
      </c>
      <c r="AC33">
        <v>61.131903999999999</v>
      </c>
      <c r="AD33" s="1">
        <v>669</v>
      </c>
      <c r="AE33">
        <v>6</v>
      </c>
      <c r="AF33">
        <v>178</v>
      </c>
      <c r="AG33">
        <v>90</v>
      </c>
      <c r="AH33">
        <v>15.777191999999999</v>
      </c>
      <c r="AI33">
        <v>979.2</v>
      </c>
      <c r="AJ33">
        <v>34.299999999999997</v>
      </c>
      <c r="AK33">
        <v>14</v>
      </c>
      <c r="AL33">
        <v>1739</v>
      </c>
      <c r="AM33" t="s">
        <v>413</v>
      </c>
      <c r="AN33" t="s">
        <v>511</v>
      </c>
      <c r="AO33">
        <v>2440.5120000000002</v>
      </c>
      <c r="AR33" t="s">
        <v>119</v>
      </c>
      <c r="AS33" t="s">
        <v>121</v>
      </c>
      <c r="AT33" t="s">
        <v>401</v>
      </c>
      <c r="AU33" t="s">
        <v>412</v>
      </c>
      <c r="AV33" t="s">
        <v>48</v>
      </c>
      <c r="AW33">
        <v>1</v>
      </c>
      <c r="BB33">
        <v>0.89549999999999996</v>
      </c>
      <c r="BC33" t="s">
        <v>69</v>
      </c>
      <c r="BF33" t="s">
        <v>119</v>
      </c>
      <c r="BG33" t="s">
        <v>121</v>
      </c>
      <c r="BH33" t="s">
        <v>412</v>
      </c>
      <c r="BI33">
        <v>7421</v>
      </c>
      <c r="BJ33">
        <v>1</v>
      </c>
      <c r="BK33" t="s">
        <v>401</v>
      </c>
      <c r="BL33" t="s">
        <v>175</v>
      </c>
      <c r="BM33">
        <v>0.89549999999999996</v>
      </c>
      <c r="BN33" t="s">
        <v>69</v>
      </c>
      <c r="BO33" t="s">
        <v>178</v>
      </c>
      <c r="BP33">
        <v>2440.5120000000002</v>
      </c>
    </row>
    <row r="34" spans="1:68" ht="16.5">
      <c r="A34" s="108" t="str">
        <f t="shared" si="18"/>
        <v>미래교통</v>
      </c>
      <c r="B34" s="109" t="str">
        <f t="shared" si="1"/>
        <v>류남열</v>
      </c>
      <c r="C34" s="110" t="str">
        <f t="shared" si="19"/>
        <v>C</v>
      </c>
      <c r="D34" s="111">
        <f t="shared" si="20"/>
        <v>0.85783513681553258</v>
      </c>
      <c r="E34" s="112">
        <f t="shared" si="21"/>
        <v>1544</v>
      </c>
      <c r="F34" s="113" t="str">
        <f t="shared" si="22"/>
        <v>111-2</v>
      </c>
      <c r="G34" s="114" t="str">
        <f t="shared" si="23"/>
        <v>70바6045</v>
      </c>
      <c r="H34" s="115">
        <f t="shared" si="24"/>
        <v>2</v>
      </c>
      <c r="I34" s="116">
        <f t="shared" si="25"/>
        <v>1122.643</v>
      </c>
      <c r="J34" s="117">
        <f t="shared" si="26"/>
        <v>2.0542337671565096E-2</v>
      </c>
      <c r="K34" s="117">
        <f t="shared" si="27"/>
        <v>0.36750234141800803</v>
      </c>
      <c r="L34" s="117">
        <f t="shared" si="28"/>
        <v>0.10599985926069107</v>
      </c>
      <c r="M34" s="118">
        <f t="shared" si="29"/>
        <v>16.962</v>
      </c>
      <c r="N34" s="119">
        <f t="shared" si="30"/>
        <v>8.8055143653161347E-2</v>
      </c>
      <c r="O34" s="119">
        <f t="shared" si="31"/>
        <v>18.315469879857563</v>
      </c>
      <c r="P34" s="220">
        <f t="shared" si="32"/>
        <v>5</v>
      </c>
      <c r="Q34" s="221">
        <f t="shared" si="33"/>
        <v>1</v>
      </c>
      <c r="R34" s="221">
        <f t="shared" si="34"/>
        <v>208</v>
      </c>
      <c r="T34">
        <v>510</v>
      </c>
      <c r="U34">
        <v>1544</v>
      </c>
      <c r="V34" t="s">
        <v>414</v>
      </c>
      <c r="W34">
        <v>1135.652</v>
      </c>
      <c r="X34">
        <v>657.59799999999996</v>
      </c>
      <c r="Y34">
        <v>1.7270000000000001</v>
      </c>
      <c r="Z34">
        <v>16.962</v>
      </c>
      <c r="AA34">
        <v>68.908028999999999</v>
      </c>
      <c r="AB34">
        <v>1.415532</v>
      </c>
      <c r="AC34">
        <v>25.323861999999998</v>
      </c>
      <c r="AD34" s="1">
        <v>119</v>
      </c>
      <c r="AE34">
        <v>1</v>
      </c>
      <c r="AF34">
        <v>208</v>
      </c>
      <c r="AG34">
        <v>81</v>
      </c>
      <c r="AH34">
        <v>16.480691</v>
      </c>
      <c r="AI34">
        <v>465.2</v>
      </c>
      <c r="AJ34">
        <v>0</v>
      </c>
      <c r="AK34">
        <v>5</v>
      </c>
      <c r="AL34">
        <v>1368</v>
      </c>
      <c r="AM34" t="s">
        <v>415</v>
      </c>
      <c r="AN34" t="s">
        <v>512</v>
      </c>
      <c r="AO34">
        <v>1033.337</v>
      </c>
      <c r="AR34" t="s">
        <v>119</v>
      </c>
      <c r="AS34" t="s">
        <v>121</v>
      </c>
      <c r="AT34" t="s">
        <v>227</v>
      </c>
      <c r="AU34" t="s">
        <v>414</v>
      </c>
      <c r="AV34" t="s">
        <v>48</v>
      </c>
      <c r="AW34">
        <v>2</v>
      </c>
      <c r="BB34">
        <v>0.85783513681553258</v>
      </c>
      <c r="BC34" t="s">
        <v>69</v>
      </c>
      <c r="BF34" t="s">
        <v>119</v>
      </c>
      <c r="BG34" t="s">
        <v>121</v>
      </c>
      <c r="BH34" t="s">
        <v>414</v>
      </c>
      <c r="BI34">
        <v>1544</v>
      </c>
      <c r="BJ34">
        <v>2</v>
      </c>
      <c r="BK34" t="s">
        <v>227</v>
      </c>
      <c r="BL34" t="s">
        <v>232</v>
      </c>
      <c r="BM34">
        <v>0.85783513681553258</v>
      </c>
      <c r="BN34" t="s">
        <v>69</v>
      </c>
      <c r="BO34" t="s">
        <v>178</v>
      </c>
      <c r="BP34">
        <v>1122.643</v>
      </c>
    </row>
    <row r="35" spans="1:68" ht="16.5">
      <c r="A35" s="125" t="str">
        <f t="shared" si="18"/>
        <v>미래교통</v>
      </c>
      <c r="B35" s="126" t="str">
        <f t="shared" si="1"/>
        <v>문기연</v>
      </c>
      <c r="C35" s="127" t="str">
        <f t="shared" si="19"/>
        <v>D</v>
      </c>
      <c r="D35" s="128">
        <f t="shared" si="20"/>
        <v>0.83840224753833459</v>
      </c>
      <c r="E35" s="129">
        <f t="shared" si="21"/>
        <v>8644</v>
      </c>
      <c r="F35" s="130" t="str">
        <f t="shared" si="22"/>
        <v>111-2</v>
      </c>
      <c r="G35" s="131" t="str">
        <f t="shared" si="23"/>
        <v>70바5100</v>
      </c>
      <c r="H35" s="132">
        <f t="shared" si="24"/>
        <v>3</v>
      </c>
      <c r="I35" s="133">
        <f t="shared" si="25"/>
        <v>519.30499999999995</v>
      </c>
      <c r="J35" s="134">
        <f t="shared" si="26"/>
        <v>4.7006199456667529E-2</v>
      </c>
      <c r="K35" s="134">
        <f t="shared" si="27"/>
        <v>0.37634741894090729</v>
      </c>
      <c r="L35" s="134">
        <f t="shared" si="28"/>
        <v>0.13094424278603134</v>
      </c>
      <c r="M35" s="135">
        <f t="shared" si="29"/>
        <v>21.59</v>
      </c>
      <c r="N35" s="136">
        <f t="shared" si="30"/>
        <v>0</v>
      </c>
      <c r="O35" s="136">
        <f t="shared" si="31"/>
        <v>35.23940651447608</v>
      </c>
      <c r="P35" s="218">
        <f t="shared" si="32"/>
        <v>11</v>
      </c>
      <c r="Q35" s="219">
        <f t="shared" si="33"/>
        <v>0</v>
      </c>
      <c r="R35" s="219">
        <f t="shared" si="34"/>
        <v>183</v>
      </c>
      <c r="T35">
        <v>510</v>
      </c>
      <c r="U35">
        <v>8644</v>
      </c>
      <c r="V35" t="s">
        <v>294</v>
      </c>
      <c r="W35">
        <v>519.30499999999995</v>
      </c>
      <c r="X35">
        <v>320.92899999999997</v>
      </c>
      <c r="Y35">
        <v>1.6180000000000001</v>
      </c>
      <c r="Z35">
        <v>21.59</v>
      </c>
      <c r="AA35">
        <v>30.894158999999998</v>
      </c>
      <c r="AB35">
        <v>1.4522170000000001</v>
      </c>
      <c r="AC35">
        <v>11.626937</v>
      </c>
      <c r="AD35" s="1">
        <v>68</v>
      </c>
      <c r="AE35">
        <v>0</v>
      </c>
      <c r="AF35">
        <v>183</v>
      </c>
      <c r="AG35">
        <v>90</v>
      </c>
      <c r="AH35">
        <v>16.809163999999999</v>
      </c>
      <c r="AI35">
        <v>570.9</v>
      </c>
      <c r="AJ35">
        <v>22.3</v>
      </c>
      <c r="AK35">
        <v>11</v>
      </c>
      <c r="AL35">
        <v>2678</v>
      </c>
      <c r="AM35" t="s">
        <v>295</v>
      </c>
      <c r="AN35" t="s">
        <v>513</v>
      </c>
      <c r="AO35">
        <v>409.69400000000002</v>
      </c>
      <c r="AR35" t="s">
        <v>119</v>
      </c>
      <c r="AS35" t="s">
        <v>121</v>
      </c>
      <c r="AT35" t="s">
        <v>225</v>
      </c>
      <c r="AU35" t="s">
        <v>294</v>
      </c>
      <c r="AV35" t="s">
        <v>48</v>
      </c>
      <c r="AW35">
        <v>3</v>
      </c>
      <c r="BB35">
        <v>0.83840224753833459</v>
      </c>
      <c r="BC35" t="s">
        <v>67</v>
      </c>
      <c r="BF35" t="s">
        <v>119</v>
      </c>
      <c r="BG35" t="s">
        <v>121</v>
      </c>
      <c r="BH35" t="s">
        <v>294</v>
      </c>
      <c r="BI35">
        <v>8644</v>
      </c>
      <c r="BJ35">
        <v>3</v>
      </c>
      <c r="BK35" t="s">
        <v>225</v>
      </c>
      <c r="BL35" t="s">
        <v>226</v>
      </c>
      <c r="BM35">
        <v>0.83840224753833459</v>
      </c>
      <c r="BN35" t="s">
        <v>67</v>
      </c>
      <c r="BO35" t="s">
        <v>180</v>
      </c>
      <c r="BP35">
        <v>519.30499999999995</v>
      </c>
    </row>
    <row r="36" spans="1:68" ht="16.5">
      <c r="A36" s="108" t="str">
        <f t="shared" si="18"/>
        <v>미래교통</v>
      </c>
      <c r="B36" s="109" t="str">
        <f t="shared" si="1"/>
        <v>민경환</v>
      </c>
      <c r="C36" s="110" t="str">
        <f t="shared" si="19"/>
        <v>D</v>
      </c>
      <c r="D36" s="111">
        <f t="shared" si="20"/>
        <v>0.82379310344827583</v>
      </c>
      <c r="E36" s="112">
        <f t="shared" si="21"/>
        <v>7235</v>
      </c>
      <c r="F36" s="113" t="str">
        <f t="shared" si="22"/>
        <v>111</v>
      </c>
      <c r="G36" s="114" t="str">
        <f t="shared" si="23"/>
        <v>70바6001</v>
      </c>
      <c r="H36" s="115">
        <f t="shared" si="24"/>
        <v>1</v>
      </c>
      <c r="I36" s="116">
        <f t="shared" si="25"/>
        <v>3305.2849999999999</v>
      </c>
      <c r="J36" s="117">
        <f t="shared" si="26"/>
        <v>3.7980467109206446E-2</v>
      </c>
      <c r="K36" s="117">
        <f t="shared" si="27"/>
        <v>0.32458565748366086</v>
      </c>
      <c r="L36" s="117">
        <f t="shared" si="28"/>
        <v>0.15006270261112128</v>
      </c>
      <c r="M36" s="118">
        <f t="shared" si="29"/>
        <v>24.516999999999999</v>
      </c>
      <c r="N36" s="119">
        <f t="shared" si="30"/>
        <v>0</v>
      </c>
      <c r="O36" s="119">
        <f t="shared" si="31"/>
        <v>20.149548374799753</v>
      </c>
      <c r="P36" s="220">
        <f t="shared" si="32"/>
        <v>31</v>
      </c>
      <c r="Q36" s="221">
        <f t="shared" si="33"/>
        <v>0</v>
      </c>
      <c r="R36" s="221">
        <f t="shared" si="34"/>
        <v>666</v>
      </c>
      <c r="T36">
        <v>510</v>
      </c>
      <c r="U36">
        <v>7235</v>
      </c>
      <c r="V36" t="s">
        <v>296</v>
      </c>
      <c r="W36">
        <v>3305.2849999999999</v>
      </c>
      <c r="X36">
        <v>1383.788</v>
      </c>
      <c r="Y36">
        <v>2.3889999999999998</v>
      </c>
      <c r="Z36">
        <v>24.516999999999999</v>
      </c>
      <c r="AA36">
        <v>119.863876</v>
      </c>
      <c r="AB36">
        <v>4.552486</v>
      </c>
      <c r="AC36">
        <v>38.906095000000001</v>
      </c>
      <c r="AD36" s="1">
        <v>496</v>
      </c>
      <c r="AE36">
        <v>0</v>
      </c>
      <c r="AF36">
        <v>666</v>
      </c>
      <c r="AG36">
        <v>91</v>
      </c>
      <c r="AH36">
        <v>27.575322</v>
      </c>
      <c r="AI36">
        <v>37441.9</v>
      </c>
      <c r="AJ36">
        <v>19342.7</v>
      </c>
      <c r="AK36">
        <v>31</v>
      </c>
      <c r="AL36">
        <v>14025</v>
      </c>
      <c r="AM36" t="s">
        <v>297</v>
      </c>
      <c r="AN36" t="s">
        <v>514</v>
      </c>
      <c r="AO36">
        <v>3305.2849999999999</v>
      </c>
      <c r="AR36" t="s">
        <v>119</v>
      </c>
      <c r="AS36" t="s">
        <v>120</v>
      </c>
      <c r="AT36" t="s">
        <v>205</v>
      </c>
      <c r="AU36" t="s">
        <v>296</v>
      </c>
      <c r="AV36" t="s">
        <v>48</v>
      </c>
      <c r="AW36">
        <v>1</v>
      </c>
      <c r="BB36">
        <v>0.82379310344827583</v>
      </c>
      <c r="BC36" t="s">
        <v>67</v>
      </c>
      <c r="BF36" t="s">
        <v>119</v>
      </c>
      <c r="BG36" t="s">
        <v>120</v>
      </c>
      <c r="BH36" t="s">
        <v>296</v>
      </c>
      <c r="BI36">
        <v>7235</v>
      </c>
      <c r="BJ36">
        <v>1</v>
      </c>
      <c r="BK36" t="s">
        <v>205</v>
      </c>
      <c r="BL36" t="s">
        <v>175</v>
      </c>
      <c r="BM36">
        <v>0.82379310344827583</v>
      </c>
      <c r="BN36" t="s">
        <v>67</v>
      </c>
      <c r="BO36" t="s">
        <v>180</v>
      </c>
      <c r="BP36">
        <v>3305.2849999999999</v>
      </c>
    </row>
    <row r="37" spans="1:68" ht="16.5">
      <c r="A37" s="125" t="str">
        <f t="shared" si="18"/>
        <v>미래교통</v>
      </c>
      <c r="B37" s="126" t="str">
        <f t="shared" si="1"/>
        <v>박명산</v>
      </c>
      <c r="C37" s="127" t="str">
        <f t="shared" si="19"/>
        <v>F</v>
      </c>
      <c r="D37" s="128">
        <f t="shared" si="20"/>
        <v>0.79142857142857159</v>
      </c>
      <c r="E37" s="129">
        <f t="shared" si="21"/>
        <v>6849</v>
      </c>
      <c r="F37" s="130" t="str">
        <f t="shared" si="22"/>
        <v>111</v>
      </c>
      <c r="G37" s="131" t="str">
        <f t="shared" si="23"/>
        <v>70바6092</v>
      </c>
      <c r="H37" s="132">
        <f t="shared" si="24"/>
        <v>1</v>
      </c>
      <c r="I37" s="133">
        <f t="shared" si="25"/>
        <v>4362.2690000000002</v>
      </c>
      <c r="J37" s="134">
        <f t="shared" si="26"/>
        <v>4.5171970400329976E-2</v>
      </c>
      <c r="K37" s="134">
        <f t="shared" si="27"/>
        <v>0.33398238173905842</v>
      </c>
      <c r="L37" s="134">
        <f t="shared" si="28"/>
        <v>0.14533720868658029</v>
      </c>
      <c r="M37" s="135">
        <f t="shared" si="29"/>
        <v>24.940999999999999</v>
      </c>
      <c r="N37" s="136">
        <f t="shared" si="30"/>
        <v>6.8768365451598423E-2</v>
      </c>
      <c r="O37" s="136">
        <f t="shared" si="31"/>
        <v>52.447340051085732</v>
      </c>
      <c r="P37" s="218">
        <f t="shared" si="32"/>
        <v>36</v>
      </c>
      <c r="Q37" s="219">
        <f t="shared" si="33"/>
        <v>3</v>
      </c>
      <c r="R37" s="219">
        <f t="shared" si="34"/>
        <v>2288</v>
      </c>
      <c r="T37">
        <v>510</v>
      </c>
      <c r="U37">
        <v>6849</v>
      </c>
      <c r="V37" t="s">
        <v>298</v>
      </c>
      <c r="W37">
        <v>4362.4709999999995</v>
      </c>
      <c r="X37">
        <v>1968.877</v>
      </c>
      <c r="Y37">
        <v>2.2160000000000002</v>
      </c>
      <c r="Z37">
        <v>24.940999999999999</v>
      </c>
      <c r="AA37">
        <v>154.89497</v>
      </c>
      <c r="AB37">
        <v>6.9969109999999999</v>
      </c>
      <c r="AC37">
        <v>51.732191</v>
      </c>
      <c r="AD37" s="1">
        <v>634</v>
      </c>
      <c r="AE37">
        <v>3</v>
      </c>
      <c r="AF37">
        <v>2288</v>
      </c>
      <c r="AG37">
        <v>94</v>
      </c>
      <c r="AH37">
        <v>28.164058000000001</v>
      </c>
      <c r="AI37">
        <v>43274.9</v>
      </c>
      <c r="AJ37">
        <v>22242.1</v>
      </c>
      <c r="AK37">
        <v>36</v>
      </c>
      <c r="AL37">
        <v>29948</v>
      </c>
      <c r="AM37" t="s">
        <v>299</v>
      </c>
      <c r="AN37" t="s">
        <v>515</v>
      </c>
      <c r="AO37">
        <v>4362.2690000000002</v>
      </c>
      <c r="AR37" t="s">
        <v>119</v>
      </c>
      <c r="AS37" t="s">
        <v>120</v>
      </c>
      <c r="AT37" t="s">
        <v>208</v>
      </c>
      <c r="AU37" t="s">
        <v>298</v>
      </c>
      <c r="AV37" t="s">
        <v>48</v>
      </c>
      <c r="AW37">
        <v>1</v>
      </c>
      <c r="BB37">
        <v>0.79142857142857159</v>
      </c>
      <c r="BC37" t="s">
        <v>70</v>
      </c>
      <c r="BF37" t="s">
        <v>119</v>
      </c>
      <c r="BG37" t="s">
        <v>120</v>
      </c>
      <c r="BH37" t="s">
        <v>298</v>
      </c>
      <c r="BI37">
        <v>6849</v>
      </c>
      <c r="BJ37">
        <v>1</v>
      </c>
      <c r="BK37" t="s">
        <v>208</v>
      </c>
      <c r="BL37" t="s">
        <v>175</v>
      </c>
      <c r="BM37">
        <v>0.79142857142857159</v>
      </c>
      <c r="BN37" t="s">
        <v>70</v>
      </c>
      <c r="BO37" t="s">
        <v>189</v>
      </c>
      <c r="BP37">
        <v>4362.2690000000002</v>
      </c>
    </row>
    <row r="38" spans="1:68" ht="16.5">
      <c r="A38" s="108" t="str">
        <f t="shared" si="18"/>
        <v>미래교통</v>
      </c>
      <c r="B38" s="109" t="str">
        <f t="shared" si="1"/>
        <v>박용춘</v>
      </c>
      <c r="C38" s="110" t="str">
        <f t="shared" si="19"/>
        <v>C</v>
      </c>
      <c r="D38" s="111">
        <f t="shared" si="20"/>
        <v>0.86787029657730042</v>
      </c>
      <c r="E38" s="112">
        <f t="shared" si="21"/>
        <v>1969</v>
      </c>
      <c r="F38" s="113" t="str">
        <f t="shared" si="22"/>
        <v>111-2</v>
      </c>
      <c r="G38" s="114" t="str">
        <f t="shared" si="23"/>
        <v>70바5027</v>
      </c>
      <c r="H38" s="115">
        <f t="shared" si="24"/>
        <v>2</v>
      </c>
      <c r="I38" s="116">
        <f t="shared" si="25"/>
        <v>752.85599999999999</v>
      </c>
      <c r="J38" s="117">
        <f t="shared" si="26"/>
        <v>1.8588288527736054E-2</v>
      </c>
      <c r="K38" s="117">
        <f t="shared" si="27"/>
        <v>0.39184823381195993</v>
      </c>
      <c r="L38" s="117">
        <f t="shared" si="28"/>
        <v>0.21783714282678229</v>
      </c>
      <c r="M38" s="118">
        <f t="shared" si="29"/>
        <v>19.492999999999999</v>
      </c>
      <c r="N38" s="119">
        <f t="shared" si="30"/>
        <v>0.13282752611389165</v>
      </c>
      <c r="O38" s="119">
        <f t="shared" si="31"/>
        <v>38.254327520800793</v>
      </c>
      <c r="P38" s="220">
        <f t="shared" si="32"/>
        <v>6</v>
      </c>
      <c r="Q38" s="221">
        <f t="shared" si="33"/>
        <v>1</v>
      </c>
      <c r="R38" s="221">
        <f t="shared" si="34"/>
        <v>288</v>
      </c>
      <c r="T38">
        <v>510</v>
      </c>
      <c r="U38">
        <v>1969</v>
      </c>
      <c r="V38" t="s">
        <v>300</v>
      </c>
      <c r="W38">
        <v>752.85599999999999</v>
      </c>
      <c r="X38">
        <v>449.66899999999998</v>
      </c>
      <c r="Y38">
        <v>1.6739999999999999</v>
      </c>
      <c r="Z38">
        <v>19.492999999999999</v>
      </c>
      <c r="AA38">
        <v>44.456648000000001</v>
      </c>
      <c r="AB38">
        <v>0.82637300000000002</v>
      </c>
      <c r="AC38">
        <v>17.420259000000001</v>
      </c>
      <c r="AD38" s="1">
        <v>164</v>
      </c>
      <c r="AE38">
        <v>1</v>
      </c>
      <c r="AF38">
        <v>288</v>
      </c>
      <c r="AG38">
        <v>87</v>
      </c>
      <c r="AH38">
        <v>16.934609999999999</v>
      </c>
      <c r="AI38">
        <v>507.3</v>
      </c>
      <c r="AJ38">
        <v>21.6</v>
      </c>
      <c r="AK38">
        <v>6</v>
      </c>
      <c r="AL38">
        <v>2673</v>
      </c>
      <c r="AM38" t="s">
        <v>301</v>
      </c>
      <c r="AN38" t="s">
        <v>516</v>
      </c>
      <c r="AO38">
        <v>633.74400000000003</v>
      </c>
      <c r="AR38" t="s">
        <v>119</v>
      </c>
      <c r="AS38" t="s">
        <v>121</v>
      </c>
      <c r="AT38" t="s">
        <v>217</v>
      </c>
      <c r="AU38" t="s">
        <v>300</v>
      </c>
      <c r="AV38" t="s">
        <v>48</v>
      </c>
      <c r="AW38">
        <v>2</v>
      </c>
      <c r="BB38">
        <v>0.86787029657730042</v>
      </c>
      <c r="BC38" t="s">
        <v>69</v>
      </c>
      <c r="BF38" t="s">
        <v>119</v>
      </c>
      <c r="BG38" t="s">
        <v>121</v>
      </c>
      <c r="BH38" t="s">
        <v>300</v>
      </c>
      <c r="BI38">
        <v>1969</v>
      </c>
      <c r="BJ38">
        <v>2</v>
      </c>
      <c r="BK38" t="s">
        <v>217</v>
      </c>
      <c r="BL38" t="s">
        <v>232</v>
      </c>
      <c r="BM38">
        <v>0.86787029657730042</v>
      </c>
      <c r="BN38" t="s">
        <v>69</v>
      </c>
      <c r="BO38" t="s">
        <v>178</v>
      </c>
      <c r="BP38">
        <v>752.85599999999999</v>
      </c>
    </row>
    <row r="39" spans="1:68" ht="16.5">
      <c r="A39" s="125" t="str">
        <f t="shared" si="18"/>
        <v>미래교통</v>
      </c>
      <c r="B39" s="126" t="str">
        <f t="shared" si="1"/>
        <v>박재철</v>
      </c>
      <c r="C39" s="127" t="str">
        <f t="shared" si="19"/>
        <v>C</v>
      </c>
      <c r="D39" s="128">
        <f t="shared" si="20"/>
        <v>0.85033020551544625</v>
      </c>
      <c r="E39" s="129">
        <f t="shared" si="21"/>
        <v>5279</v>
      </c>
      <c r="F39" s="130" t="str">
        <f t="shared" si="22"/>
        <v>111-2</v>
      </c>
      <c r="G39" s="131" t="str">
        <f t="shared" si="23"/>
        <v>70바6045</v>
      </c>
      <c r="H39" s="132">
        <f t="shared" si="24"/>
        <v>3</v>
      </c>
      <c r="I39" s="133">
        <f t="shared" si="25"/>
        <v>1858.1339999999998</v>
      </c>
      <c r="J39" s="134">
        <f t="shared" si="26"/>
        <v>8.8879291975439787E-3</v>
      </c>
      <c r="K39" s="134">
        <f t="shared" si="27"/>
        <v>0.41343770332416002</v>
      </c>
      <c r="L39" s="134">
        <f t="shared" si="28"/>
        <v>0.17867387389714628</v>
      </c>
      <c r="M39" s="135">
        <f t="shared" si="29"/>
        <v>17.170000000000002</v>
      </c>
      <c r="N39" s="136">
        <f t="shared" si="30"/>
        <v>0.48435688707057728</v>
      </c>
      <c r="O39" s="136">
        <f t="shared" si="31"/>
        <v>72.438263332999668</v>
      </c>
      <c r="P39" s="218">
        <f t="shared" si="32"/>
        <v>33</v>
      </c>
      <c r="Q39" s="219">
        <f t="shared" si="33"/>
        <v>9</v>
      </c>
      <c r="R39" s="219">
        <f t="shared" si="34"/>
        <v>1346</v>
      </c>
      <c r="T39">
        <v>510</v>
      </c>
      <c r="U39">
        <v>5279</v>
      </c>
      <c r="V39" t="s">
        <v>416</v>
      </c>
      <c r="W39">
        <v>1858.134</v>
      </c>
      <c r="X39">
        <v>1091.2370000000001</v>
      </c>
      <c r="Y39">
        <v>1.7030000000000001</v>
      </c>
      <c r="Z39">
        <v>17.170000000000002</v>
      </c>
      <c r="AA39">
        <v>120.886089</v>
      </c>
      <c r="AB39">
        <v>1.074427</v>
      </c>
      <c r="AC39">
        <v>49.978867000000001</v>
      </c>
      <c r="AD39" s="1">
        <v>332</v>
      </c>
      <c r="AE39">
        <v>9</v>
      </c>
      <c r="AF39">
        <v>1346</v>
      </c>
      <c r="AG39">
        <v>93</v>
      </c>
      <c r="AH39">
        <v>15.370949</v>
      </c>
      <c r="AI39">
        <v>2196.9</v>
      </c>
      <c r="AJ39">
        <v>456.1</v>
      </c>
      <c r="AK39">
        <v>33</v>
      </c>
      <c r="AL39">
        <v>19641</v>
      </c>
      <c r="AM39" t="s">
        <v>417</v>
      </c>
      <c r="AN39" t="s">
        <v>517</v>
      </c>
      <c r="AO39">
        <v>1606.3119999999999</v>
      </c>
      <c r="AR39" t="s">
        <v>119</v>
      </c>
      <c r="AS39" t="s">
        <v>121</v>
      </c>
      <c r="AT39" t="s">
        <v>227</v>
      </c>
      <c r="AU39" t="s">
        <v>416</v>
      </c>
      <c r="AV39" t="s">
        <v>48</v>
      </c>
      <c r="AW39">
        <v>3</v>
      </c>
      <c r="BB39">
        <v>0.85033020551544625</v>
      </c>
      <c r="BC39" t="s">
        <v>69</v>
      </c>
      <c r="BF39" t="s">
        <v>119</v>
      </c>
      <c r="BG39" t="s">
        <v>121</v>
      </c>
      <c r="BH39" t="s">
        <v>416</v>
      </c>
      <c r="BI39">
        <v>5279</v>
      </c>
      <c r="BJ39">
        <v>3</v>
      </c>
      <c r="BK39" t="s">
        <v>227</v>
      </c>
      <c r="BL39" t="s">
        <v>232</v>
      </c>
      <c r="BM39">
        <v>0.85033020551544625</v>
      </c>
      <c r="BN39" t="s">
        <v>69</v>
      </c>
      <c r="BO39" t="s">
        <v>178</v>
      </c>
      <c r="BP39">
        <v>1858.1339999999998</v>
      </c>
    </row>
    <row r="40" spans="1:68" ht="16.5">
      <c r="A40" s="108" t="str">
        <f t="shared" si="18"/>
        <v>미래교통</v>
      </c>
      <c r="B40" s="109" t="str">
        <f t="shared" si="1"/>
        <v>박종구</v>
      </c>
      <c r="C40" s="110" t="str">
        <f t="shared" si="19"/>
        <v>D</v>
      </c>
      <c r="D40" s="111">
        <f t="shared" si="20"/>
        <v>0.83995300747669199</v>
      </c>
      <c r="E40" s="112">
        <f t="shared" si="21"/>
        <v>7293</v>
      </c>
      <c r="F40" s="113" t="str">
        <f t="shared" si="22"/>
        <v>304</v>
      </c>
      <c r="G40" s="114" t="str">
        <f t="shared" si="23"/>
        <v>70바5998</v>
      </c>
      <c r="H40" s="115">
        <f t="shared" si="24"/>
        <v>3</v>
      </c>
      <c r="I40" s="116">
        <f t="shared" si="25"/>
        <v>3813.1329999999998</v>
      </c>
      <c r="J40" s="117">
        <f t="shared" si="26"/>
        <v>5.3779096632342045E-2</v>
      </c>
      <c r="K40" s="117">
        <f t="shared" si="27"/>
        <v>0.30625412063121754</v>
      </c>
      <c r="L40" s="117">
        <f t="shared" si="28"/>
        <v>0.11303041357330049</v>
      </c>
      <c r="M40" s="118">
        <f t="shared" si="29"/>
        <v>21.824999999999999</v>
      </c>
      <c r="N40" s="119">
        <f t="shared" si="30"/>
        <v>2.622515396132262E-2</v>
      </c>
      <c r="O40" s="119">
        <f t="shared" si="31"/>
        <v>3.5141706308172309</v>
      </c>
      <c r="P40" s="220">
        <f t="shared" si="32"/>
        <v>7</v>
      </c>
      <c r="Q40" s="221">
        <f t="shared" si="33"/>
        <v>1</v>
      </c>
      <c r="R40" s="221">
        <f t="shared" si="34"/>
        <v>134</v>
      </c>
      <c r="T40">
        <v>510</v>
      </c>
      <c r="U40">
        <v>7293</v>
      </c>
      <c r="V40" t="s">
        <v>302</v>
      </c>
      <c r="W40">
        <v>3813.1329999999998</v>
      </c>
      <c r="X40">
        <v>1699.634</v>
      </c>
      <c r="Y40">
        <v>2.2440000000000002</v>
      </c>
      <c r="Z40">
        <v>21.824999999999999</v>
      </c>
      <c r="AA40">
        <v>147.811092</v>
      </c>
      <c r="AB40">
        <v>7.949147</v>
      </c>
      <c r="AC40">
        <v>45.267755999999999</v>
      </c>
      <c r="AD40" s="1">
        <v>431</v>
      </c>
      <c r="AE40">
        <v>1</v>
      </c>
      <c r="AF40">
        <v>134</v>
      </c>
      <c r="AG40">
        <v>91</v>
      </c>
      <c r="AH40">
        <v>25.797339999999998</v>
      </c>
      <c r="AI40">
        <v>40040.699999999997</v>
      </c>
      <c r="AJ40">
        <v>20233</v>
      </c>
      <c r="AK40">
        <v>7</v>
      </c>
      <c r="AL40">
        <v>7024</v>
      </c>
      <c r="AM40" t="s">
        <v>303</v>
      </c>
      <c r="AN40" t="s">
        <v>518</v>
      </c>
      <c r="AO40">
        <v>2917.038</v>
      </c>
      <c r="AR40" t="s">
        <v>119</v>
      </c>
      <c r="AS40" t="s">
        <v>91</v>
      </c>
      <c r="AT40" t="s">
        <v>242</v>
      </c>
      <c r="AU40" t="s">
        <v>302</v>
      </c>
      <c r="AV40" t="s">
        <v>48</v>
      </c>
      <c r="AW40">
        <v>3</v>
      </c>
      <c r="BB40">
        <v>0.83995300747669199</v>
      </c>
      <c r="BC40" t="s">
        <v>67</v>
      </c>
      <c r="BF40" t="s">
        <v>119</v>
      </c>
      <c r="BG40" t="s">
        <v>91</v>
      </c>
      <c r="BH40" t="s">
        <v>302</v>
      </c>
      <c r="BI40">
        <v>7293</v>
      </c>
      <c r="BJ40">
        <v>3</v>
      </c>
      <c r="BK40" t="s">
        <v>242</v>
      </c>
      <c r="BL40" t="s">
        <v>244</v>
      </c>
      <c r="BM40">
        <v>0.83995300747669199</v>
      </c>
      <c r="BN40" t="s">
        <v>67</v>
      </c>
      <c r="BO40" t="s">
        <v>180</v>
      </c>
      <c r="BP40">
        <v>3813.1329999999998</v>
      </c>
    </row>
    <row r="41" spans="1:68" ht="16.5">
      <c r="A41" s="125" t="str">
        <f t="shared" si="18"/>
        <v>미래교통</v>
      </c>
      <c r="B41" s="126" t="str">
        <f t="shared" si="1"/>
        <v>박준욱</v>
      </c>
      <c r="C41" s="127" t="str">
        <f t="shared" si="19"/>
        <v>F</v>
      </c>
      <c r="D41" s="128">
        <f t="shared" si="20"/>
        <v>0.79473611894450269</v>
      </c>
      <c r="E41" s="129">
        <f t="shared" si="21"/>
        <v>3877</v>
      </c>
      <c r="F41" s="130" t="str">
        <f t="shared" si="22"/>
        <v>304</v>
      </c>
      <c r="G41" s="131" t="str">
        <f t="shared" si="23"/>
        <v>70바5915</v>
      </c>
      <c r="H41" s="132">
        <f t="shared" si="24"/>
        <v>6</v>
      </c>
      <c r="I41" s="133">
        <f t="shared" si="25"/>
        <v>4171.16</v>
      </c>
      <c r="J41" s="134">
        <f t="shared" si="26"/>
        <v>4.2618576761307828E-2</v>
      </c>
      <c r="K41" s="134">
        <f t="shared" si="27"/>
        <v>0.33090488017267938</v>
      </c>
      <c r="L41" s="134">
        <f t="shared" si="28"/>
        <v>0.13617315087409737</v>
      </c>
      <c r="M41" s="135">
        <f t="shared" si="29"/>
        <v>23.837</v>
      </c>
      <c r="N41" s="136">
        <f t="shared" si="30"/>
        <v>0</v>
      </c>
      <c r="O41" s="136">
        <f t="shared" si="31"/>
        <v>8.6067185147536893</v>
      </c>
      <c r="P41" s="218">
        <f t="shared" si="32"/>
        <v>23</v>
      </c>
      <c r="Q41" s="219">
        <f t="shared" si="33"/>
        <v>0</v>
      </c>
      <c r="R41" s="219">
        <f t="shared" si="34"/>
        <v>359</v>
      </c>
      <c r="T41">
        <v>510</v>
      </c>
      <c r="U41">
        <v>3877</v>
      </c>
      <c r="V41" t="s">
        <v>304</v>
      </c>
      <c r="W41">
        <v>4171.16</v>
      </c>
      <c r="X41">
        <v>1861.3320000000001</v>
      </c>
      <c r="Y41">
        <v>2.2410000000000001</v>
      </c>
      <c r="Z41">
        <v>23.837</v>
      </c>
      <c r="AA41">
        <v>162.585251</v>
      </c>
      <c r="AB41">
        <v>6.9291520000000002</v>
      </c>
      <c r="AC41">
        <v>53.800252999999998</v>
      </c>
      <c r="AD41" s="1">
        <v>568</v>
      </c>
      <c r="AE41">
        <v>0</v>
      </c>
      <c r="AF41">
        <v>359</v>
      </c>
      <c r="AG41">
        <v>94</v>
      </c>
      <c r="AH41">
        <v>25.655217</v>
      </c>
      <c r="AI41">
        <v>47051.199999999997</v>
      </c>
      <c r="AJ41">
        <v>28346.2</v>
      </c>
      <c r="AK41">
        <v>23</v>
      </c>
      <c r="AL41">
        <v>27503</v>
      </c>
      <c r="AM41" t="s">
        <v>305</v>
      </c>
      <c r="AN41" t="s">
        <v>519</v>
      </c>
      <c r="AO41">
        <v>1295.7739999999999</v>
      </c>
      <c r="AR41" t="s">
        <v>119</v>
      </c>
      <c r="AS41" t="s">
        <v>91</v>
      </c>
      <c r="AT41" t="s">
        <v>239</v>
      </c>
      <c r="AU41" t="s">
        <v>304</v>
      </c>
      <c r="AV41" t="s">
        <v>48</v>
      </c>
      <c r="AW41">
        <v>6</v>
      </c>
      <c r="BB41">
        <v>0.79473611894450269</v>
      </c>
      <c r="BC41" t="s">
        <v>70</v>
      </c>
      <c r="BF41" t="s">
        <v>119</v>
      </c>
      <c r="BG41" t="s">
        <v>91</v>
      </c>
      <c r="BH41" t="s">
        <v>304</v>
      </c>
      <c r="BI41">
        <v>3877</v>
      </c>
      <c r="BJ41">
        <v>6</v>
      </c>
      <c r="BK41" t="s">
        <v>239</v>
      </c>
      <c r="BL41" t="s">
        <v>243</v>
      </c>
      <c r="BM41">
        <v>0.79473611894450269</v>
      </c>
      <c r="BN41" t="s">
        <v>70</v>
      </c>
      <c r="BO41" t="s">
        <v>189</v>
      </c>
      <c r="BP41">
        <v>4171.16</v>
      </c>
    </row>
    <row r="42" spans="1:68" ht="16.5">
      <c r="A42" s="108" t="str">
        <f t="shared" si="18"/>
        <v>미래교통</v>
      </c>
      <c r="B42" s="109" t="str">
        <f t="shared" si="1"/>
        <v>박호연</v>
      </c>
      <c r="C42" s="110" t="str">
        <f t="shared" si="19"/>
        <v>D</v>
      </c>
      <c r="D42" s="111">
        <f t="shared" si="20"/>
        <v>0.84450000000000003</v>
      </c>
      <c r="E42" s="112">
        <f t="shared" si="21"/>
        <v>6253</v>
      </c>
      <c r="F42" s="113" t="str">
        <f t="shared" si="22"/>
        <v>111-2</v>
      </c>
      <c r="G42" s="114" t="str">
        <f t="shared" si="23"/>
        <v>70바6029</v>
      </c>
      <c r="H42" s="115">
        <f t="shared" si="24"/>
        <v>1</v>
      </c>
      <c r="I42" s="116">
        <f t="shared" si="25"/>
        <v>1187.3019999999999</v>
      </c>
      <c r="J42" s="117">
        <f t="shared" si="26"/>
        <v>3.5214775649181192E-2</v>
      </c>
      <c r="K42" s="117">
        <f t="shared" si="27"/>
        <v>0.36778516802285977</v>
      </c>
      <c r="L42" s="117">
        <f t="shared" si="28"/>
        <v>0.22993307515695249</v>
      </c>
      <c r="M42" s="118">
        <f t="shared" si="29"/>
        <v>19.279</v>
      </c>
      <c r="N42" s="119">
        <f t="shared" si="30"/>
        <v>0.33689827861824545</v>
      </c>
      <c r="O42" s="119">
        <f t="shared" si="31"/>
        <v>33.437154152860856</v>
      </c>
      <c r="P42" s="220">
        <f t="shared" si="32"/>
        <v>12</v>
      </c>
      <c r="Q42" s="221">
        <f t="shared" si="33"/>
        <v>4</v>
      </c>
      <c r="R42" s="221">
        <f t="shared" si="34"/>
        <v>397</v>
      </c>
      <c r="T42">
        <v>510</v>
      </c>
      <c r="U42">
        <v>6253</v>
      </c>
      <c r="V42" t="s">
        <v>418</v>
      </c>
      <c r="W42">
        <v>1187.3019999999999</v>
      </c>
      <c r="X42">
        <v>702.99599999999998</v>
      </c>
      <c r="Y42">
        <v>1.6890000000000001</v>
      </c>
      <c r="Z42">
        <v>19.279</v>
      </c>
      <c r="AA42">
        <v>68.562753999999998</v>
      </c>
      <c r="AB42">
        <v>2.4144220000000001</v>
      </c>
      <c r="AC42">
        <v>25.216363999999999</v>
      </c>
      <c r="AD42" s="1">
        <v>273</v>
      </c>
      <c r="AE42">
        <v>4</v>
      </c>
      <c r="AF42">
        <v>397</v>
      </c>
      <c r="AG42">
        <v>90</v>
      </c>
      <c r="AH42">
        <v>17.317011000000001</v>
      </c>
      <c r="AI42">
        <v>1011.1</v>
      </c>
      <c r="AJ42">
        <v>42.7</v>
      </c>
      <c r="AK42">
        <v>12</v>
      </c>
      <c r="AL42">
        <v>3304</v>
      </c>
      <c r="AM42" t="s">
        <v>419</v>
      </c>
      <c r="AN42" t="s">
        <v>520</v>
      </c>
      <c r="AO42">
        <v>1187.3019999999999</v>
      </c>
      <c r="AR42" t="s">
        <v>119</v>
      </c>
      <c r="AS42" t="s">
        <v>121</v>
      </c>
      <c r="AT42" t="s">
        <v>226</v>
      </c>
      <c r="AU42" t="s">
        <v>418</v>
      </c>
      <c r="AV42" t="s">
        <v>48</v>
      </c>
      <c r="AW42">
        <v>1</v>
      </c>
      <c r="BB42">
        <v>0.84450000000000003</v>
      </c>
      <c r="BC42" t="s">
        <v>67</v>
      </c>
      <c r="BF42" t="s">
        <v>119</v>
      </c>
      <c r="BG42" t="s">
        <v>121</v>
      </c>
      <c r="BH42" t="s">
        <v>418</v>
      </c>
      <c r="BI42">
        <v>6253</v>
      </c>
      <c r="BJ42">
        <v>1</v>
      </c>
      <c r="BK42" t="s">
        <v>226</v>
      </c>
      <c r="BL42" t="s">
        <v>175</v>
      </c>
      <c r="BM42">
        <v>0.84450000000000003</v>
      </c>
      <c r="BN42" t="s">
        <v>67</v>
      </c>
      <c r="BO42" t="s">
        <v>180</v>
      </c>
      <c r="BP42">
        <v>1187.3019999999999</v>
      </c>
    </row>
    <row r="43" spans="1:68" ht="16.5">
      <c r="A43" s="125" t="str">
        <f t="shared" si="18"/>
        <v>미래교통</v>
      </c>
      <c r="B43" s="126" t="str">
        <f t="shared" si="1"/>
        <v>백명기</v>
      </c>
      <c r="C43" s="127" t="str">
        <f t="shared" si="19"/>
        <v>C</v>
      </c>
      <c r="D43" s="128">
        <f t="shared" si="20"/>
        <v>0.86815238611696399</v>
      </c>
      <c r="E43" s="129">
        <f t="shared" si="21"/>
        <v>484</v>
      </c>
      <c r="F43" s="130" t="str">
        <f t="shared" si="22"/>
        <v>111</v>
      </c>
      <c r="G43" s="131" t="str">
        <f t="shared" si="23"/>
        <v>70바6092</v>
      </c>
      <c r="H43" s="132">
        <f t="shared" si="24"/>
        <v>9</v>
      </c>
      <c r="I43" s="133">
        <f t="shared" si="25"/>
        <v>3202.2179999999998</v>
      </c>
      <c r="J43" s="134">
        <f t="shared" si="26"/>
        <v>1.686800402204006E-2</v>
      </c>
      <c r="K43" s="134">
        <f t="shared" si="27"/>
        <v>0.2947636680843953</v>
      </c>
      <c r="L43" s="134">
        <f t="shared" si="28"/>
        <v>0.18331044294923082</v>
      </c>
      <c r="M43" s="135">
        <f t="shared" si="29"/>
        <v>23.170999999999999</v>
      </c>
      <c r="N43" s="136">
        <f t="shared" si="30"/>
        <v>3.1228354846546989E-2</v>
      </c>
      <c r="O43" s="136">
        <f t="shared" si="31"/>
        <v>42.657932720383187</v>
      </c>
      <c r="P43" s="218">
        <f t="shared" si="32"/>
        <v>11</v>
      </c>
      <c r="Q43" s="219">
        <f t="shared" si="33"/>
        <v>1</v>
      </c>
      <c r="R43" s="219">
        <f t="shared" si="34"/>
        <v>1366</v>
      </c>
      <c r="T43">
        <v>510</v>
      </c>
      <c r="U43">
        <v>484</v>
      </c>
      <c r="V43" t="s">
        <v>306</v>
      </c>
      <c r="W43">
        <v>3202.2179999999998</v>
      </c>
      <c r="X43">
        <v>1324.886</v>
      </c>
      <c r="Y43">
        <v>2.4169999999999998</v>
      </c>
      <c r="Z43">
        <v>23.170999999999999</v>
      </c>
      <c r="AA43">
        <v>106.577755</v>
      </c>
      <c r="AB43">
        <v>1.7977540000000001</v>
      </c>
      <c r="AC43">
        <v>31.41525</v>
      </c>
      <c r="AD43" s="1">
        <v>587</v>
      </c>
      <c r="AE43">
        <v>1</v>
      </c>
      <c r="AF43">
        <v>1366</v>
      </c>
      <c r="AG43">
        <v>94</v>
      </c>
      <c r="AH43">
        <v>30.045838</v>
      </c>
      <c r="AI43">
        <v>24661.200000000001</v>
      </c>
      <c r="AJ43">
        <v>12077.4</v>
      </c>
      <c r="AK43">
        <v>11</v>
      </c>
      <c r="AL43">
        <v>5840</v>
      </c>
      <c r="AM43" t="s">
        <v>307</v>
      </c>
      <c r="AN43" t="s">
        <v>521</v>
      </c>
      <c r="AO43">
        <v>751.66499999999996</v>
      </c>
      <c r="AR43" t="s">
        <v>119</v>
      </c>
      <c r="AS43" t="s">
        <v>120</v>
      </c>
      <c r="AT43" t="s">
        <v>208</v>
      </c>
      <c r="AU43" t="s">
        <v>306</v>
      </c>
      <c r="AV43" t="s">
        <v>48</v>
      </c>
      <c r="AW43">
        <v>9</v>
      </c>
      <c r="BB43">
        <v>0.86815238611696399</v>
      </c>
      <c r="BC43" t="s">
        <v>69</v>
      </c>
      <c r="BF43" t="s">
        <v>119</v>
      </c>
      <c r="BG43" t="s">
        <v>120</v>
      </c>
      <c r="BH43" t="s">
        <v>306</v>
      </c>
      <c r="BI43">
        <v>484</v>
      </c>
      <c r="BJ43">
        <v>9</v>
      </c>
      <c r="BK43" t="s">
        <v>208</v>
      </c>
      <c r="BL43" t="s">
        <v>394</v>
      </c>
      <c r="BM43">
        <v>0.86815238611696399</v>
      </c>
      <c r="BN43" t="s">
        <v>69</v>
      </c>
      <c r="BO43" t="s">
        <v>178</v>
      </c>
      <c r="BP43">
        <v>3202.2179999999998</v>
      </c>
    </row>
    <row r="44" spans="1:68" ht="16.5">
      <c r="A44" s="108" t="str">
        <f t="shared" si="18"/>
        <v>미래교통</v>
      </c>
      <c r="B44" s="109" t="str">
        <f t="shared" si="1"/>
        <v>변창희</v>
      </c>
      <c r="C44" s="110" t="str">
        <f t="shared" si="19"/>
        <v>C</v>
      </c>
      <c r="D44" s="111">
        <f t="shared" si="20"/>
        <v>0.8655172413793103</v>
      </c>
      <c r="E44" s="112">
        <f t="shared" si="21"/>
        <v>3924</v>
      </c>
      <c r="F44" s="113" t="str">
        <f t="shared" si="22"/>
        <v>111</v>
      </c>
      <c r="G44" s="114" t="str">
        <f t="shared" si="23"/>
        <v>70바5924</v>
      </c>
      <c r="H44" s="115">
        <f t="shared" si="24"/>
        <v>1</v>
      </c>
      <c r="I44" s="116">
        <f t="shared" si="25"/>
        <v>2953.6289999999999</v>
      </c>
      <c r="J44" s="117">
        <f t="shared" si="26"/>
        <v>4.053820371750381E-3</v>
      </c>
      <c r="K44" s="117">
        <f t="shared" si="27"/>
        <v>0.27283180374401389</v>
      </c>
      <c r="L44" s="117">
        <f t="shared" si="28"/>
        <v>0.11172696367756411</v>
      </c>
      <c r="M44" s="118">
        <f t="shared" si="29"/>
        <v>23.067</v>
      </c>
      <c r="N44" s="119">
        <f t="shared" si="30"/>
        <v>3.385665565986791E-2</v>
      </c>
      <c r="O44" s="119">
        <f t="shared" si="31"/>
        <v>30.200136848602178</v>
      </c>
      <c r="P44" s="220">
        <f t="shared" si="32"/>
        <v>1</v>
      </c>
      <c r="Q44" s="221">
        <f t="shared" si="33"/>
        <v>1</v>
      </c>
      <c r="R44" s="221">
        <f t="shared" si="34"/>
        <v>892</v>
      </c>
      <c r="T44">
        <v>510</v>
      </c>
      <c r="U44">
        <v>3924</v>
      </c>
      <c r="V44" t="s">
        <v>308</v>
      </c>
      <c r="W44">
        <v>2953.6289999999999</v>
      </c>
      <c r="X44">
        <v>1176.6569999999999</v>
      </c>
      <c r="Y44">
        <v>2.5099999999999998</v>
      </c>
      <c r="Z44">
        <v>23.067</v>
      </c>
      <c r="AA44">
        <v>90.923861000000002</v>
      </c>
      <c r="AB44">
        <v>0.368589</v>
      </c>
      <c r="AC44">
        <v>24.806920999999999</v>
      </c>
      <c r="AD44" s="1">
        <v>330</v>
      </c>
      <c r="AE44">
        <v>1</v>
      </c>
      <c r="AF44">
        <v>892</v>
      </c>
      <c r="AG44">
        <v>95</v>
      </c>
      <c r="AH44">
        <v>32.484641000000003</v>
      </c>
      <c r="AI44">
        <v>17589.7</v>
      </c>
      <c r="AJ44">
        <v>9337.4</v>
      </c>
      <c r="AK44">
        <v>1</v>
      </c>
      <c r="AL44">
        <v>85</v>
      </c>
      <c r="AM44" t="s">
        <v>309</v>
      </c>
      <c r="AN44" t="s">
        <v>522</v>
      </c>
      <c r="AO44">
        <v>2953.6289999999999</v>
      </c>
      <c r="AR44" t="s">
        <v>119</v>
      </c>
      <c r="AS44" t="s">
        <v>120</v>
      </c>
      <c r="AT44" t="s">
        <v>202</v>
      </c>
      <c r="AU44" t="s">
        <v>308</v>
      </c>
      <c r="AV44" t="s">
        <v>48</v>
      </c>
      <c r="AW44">
        <v>1</v>
      </c>
      <c r="BB44">
        <v>0.8655172413793103</v>
      </c>
      <c r="BC44" t="s">
        <v>69</v>
      </c>
      <c r="BF44" t="s">
        <v>119</v>
      </c>
      <c r="BG44" t="s">
        <v>120</v>
      </c>
      <c r="BH44" t="s">
        <v>308</v>
      </c>
      <c r="BI44">
        <v>3924</v>
      </c>
      <c r="BJ44">
        <v>1</v>
      </c>
      <c r="BK44" t="s">
        <v>202</v>
      </c>
      <c r="BL44" t="s">
        <v>175</v>
      </c>
      <c r="BM44">
        <v>0.8655172413793103</v>
      </c>
      <c r="BN44" t="s">
        <v>69</v>
      </c>
      <c r="BO44" t="s">
        <v>178</v>
      </c>
      <c r="BP44">
        <v>2953.6289999999999</v>
      </c>
    </row>
    <row r="45" spans="1:68" ht="16.5">
      <c r="A45" s="125" t="str">
        <f t="shared" si="18"/>
        <v>미래교통</v>
      </c>
      <c r="B45" s="126" t="str">
        <f t="shared" si="1"/>
        <v>서영호</v>
      </c>
      <c r="C45" s="127" t="str">
        <f t="shared" si="19"/>
        <v>D</v>
      </c>
      <c r="D45" s="128">
        <f t="shared" si="20"/>
        <v>0.84492272633040566</v>
      </c>
      <c r="E45" s="129">
        <f t="shared" si="21"/>
        <v>6530</v>
      </c>
      <c r="F45" s="130" t="str">
        <f t="shared" si="22"/>
        <v>111</v>
      </c>
      <c r="G45" s="131" t="str">
        <f t="shared" si="23"/>
        <v>70바6094</v>
      </c>
      <c r="H45" s="132">
        <f t="shared" si="24"/>
        <v>2</v>
      </c>
      <c r="I45" s="133">
        <f t="shared" si="25"/>
        <v>2341.627</v>
      </c>
      <c r="J45" s="134">
        <f t="shared" si="26"/>
        <v>3.9838365345769268E-2</v>
      </c>
      <c r="K45" s="134">
        <f t="shared" si="27"/>
        <v>0.29315914191565429</v>
      </c>
      <c r="L45" s="134">
        <f t="shared" si="28"/>
        <v>0.16655086399328331</v>
      </c>
      <c r="M45" s="135">
        <f t="shared" si="29"/>
        <v>24.905999999999999</v>
      </c>
      <c r="N45" s="136">
        <f t="shared" si="30"/>
        <v>8.5410699483735031E-2</v>
      </c>
      <c r="O45" s="136">
        <f t="shared" si="31"/>
        <v>17.466488044423812</v>
      </c>
      <c r="P45" s="218">
        <f t="shared" si="32"/>
        <v>3</v>
      </c>
      <c r="Q45" s="219">
        <f t="shared" si="33"/>
        <v>2</v>
      </c>
      <c r="R45" s="219">
        <f t="shared" si="34"/>
        <v>409</v>
      </c>
      <c r="T45">
        <v>510</v>
      </c>
      <c r="U45">
        <v>6530</v>
      </c>
      <c r="V45" t="s">
        <v>310</v>
      </c>
      <c r="W45">
        <v>2341.627</v>
      </c>
      <c r="X45">
        <v>1026.662</v>
      </c>
      <c r="Y45">
        <v>2.2810000000000001</v>
      </c>
      <c r="Z45">
        <v>24.905999999999999</v>
      </c>
      <c r="AA45">
        <v>78.148588000000004</v>
      </c>
      <c r="AB45">
        <v>3.1133120000000001</v>
      </c>
      <c r="AC45">
        <v>22.909973000000001</v>
      </c>
      <c r="AD45" s="1">
        <v>390</v>
      </c>
      <c r="AE45">
        <v>2</v>
      </c>
      <c r="AF45">
        <v>409</v>
      </c>
      <c r="AG45">
        <v>94</v>
      </c>
      <c r="AH45">
        <v>29.963778000000001</v>
      </c>
      <c r="AI45">
        <v>22026.799999999999</v>
      </c>
      <c r="AJ45">
        <v>13254.6</v>
      </c>
      <c r="AK45">
        <v>3</v>
      </c>
      <c r="AL45">
        <v>1364</v>
      </c>
      <c r="AM45" t="s">
        <v>311</v>
      </c>
      <c r="AN45" t="s">
        <v>523</v>
      </c>
      <c r="AO45">
        <v>2089.433</v>
      </c>
      <c r="AR45" t="s">
        <v>119</v>
      </c>
      <c r="AS45" t="s">
        <v>120</v>
      </c>
      <c r="AT45" t="s">
        <v>210</v>
      </c>
      <c r="AU45" t="s">
        <v>310</v>
      </c>
      <c r="AV45" t="s">
        <v>48</v>
      </c>
      <c r="AW45">
        <v>2</v>
      </c>
      <c r="BB45">
        <v>0.84492272633040566</v>
      </c>
      <c r="BC45" t="s">
        <v>67</v>
      </c>
      <c r="BF45" t="s">
        <v>119</v>
      </c>
      <c r="BG45" t="s">
        <v>120</v>
      </c>
      <c r="BH45" t="s">
        <v>310</v>
      </c>
      <c r="BI45">
        <v>6530</v>
      </c>
      <c r="BJ45">
        <v>2</v>
      </c>
      <c r="BK45" t="s">
        <v>210</v>
      </c>
      <c r="BL45" t="s">
        <v>246</v>
      </c>
      <c r="BM45">
        <v>0.84492272633040566</v>
      </c>
      <c r="BN45" t="s">
        <v>67</v>
      </c>
      <c r="BO45" t="s">
        <v>180</v>
      </c>
      <c r="BP45">
        <v>2341.627</v>
      </c>
    </row>
    <row r="46" spans="1:68" ht="16.5">
      <c r="A46" s="108" t="str">
        <f t="shared" si="18"/>
        <v>미래교통</v>
      </c>
      <c r="B46" s="109" t="str">
        <f t="shared" si="1"/>
        <v>송원태</v>
      </c>
      <c r="C46" s="110" t="str">
        <f t="shared" si="19"/>
        <v>C</v>
      </c>
      <c r="D46" s="111">
        <f t="shared" si="20"/>
        <v>0.88178571428571428</v>
      </c>
      <c r="E46" s="112">
        <f t="shared" si="21"/>
        <v>6125</v>
      </c>
      <c r="F46" s="113" t="str">
        <f t="shared" si="22"/>
        <v>111</v>
      </c>
      <c r="G46" s="114" t="str">
        <f t="shared" si="23"/>
        <v>70바6092</v>
      </c>
      <c r="H46" s="115">
        <f t="shared" si="24"/>
        <v>1</v>
      </c>
      <c r="I46" s="116">
        <f t="shared" si="25"/>
        <v>4233.2520000000004</v>
      </c>
      <c r="J46" s="117">
        <f t="shared" si="26"/>
        <v>4.4377778997207767E-2</v>
      </c>
      <c r="K46" s="117">
        <f t="shared" si="27"/>
        <v>0.33455578986568341</v>
      </c>
      <c r="L46" s="117">
        <f t="shared" si="28"/>
        <v>0.13819163139827251</v>
      </c>
      <c r="M46" s="118">
        <f t="shared" si="29"/>
        <v>20.998000000000001</v>
      </c>
      <c r="N46" s="119">
        <f t="shared" si="30"/>
        <v>0</v>
      </c>
      <c r="O46" s="119">
        <f t="shared" si="31"/>
        <v>27.780061286216835</v>
      </c>
      <c r="P46" s="220">
        <f t="shared" si="32"/>
        <v>56</v>
      </c>
      <c r="Q46" s="221">
        <f t="shared" si="33"/>
        <v>0</v>
      </c>
      <c r="R46" s="221">
        <f t="shared" si="34"/>
        <v>1176</v>
      </c>
      <c r="T46">
        <v>510</v>
      </c>
      <c r="U46">
        <v>6125</v>
      </c>
      <c r="V46" t="s">
        <v>312</v>
      </c>
      <c r="W46">
        <v>4233.2520000000004</v>
      </c>
      <c r="X46">
        <v>1714.8340000000001</v>
      </c>
      <c r="Y46">
        <v>2.4689999999999999</v>
      </c>
      <c r="Z46">
        <v>20.998000000000001</v>
      </c>
      <c r="AA46">
        <v>153.82414700000001</v>
      </c>
      <c r="AB46">
        <v>6.8263740000000004</v>
      </c>
      <c r="AC46">
        <v>51.462758999999998</v>
      </c>
      <c r="AD46" s="1">
        <v>585</v>
      </c>
      <c r="AE46">
        <v>0</v>
      </c>
      <c r="AF46">
        <v>1176</v>
      </c>
      <c r="AG46">
        <v>92</v>
      </c>
      <c r="AH46">
        <v>27.520074000000001</v>
      </c>
      <c r="AI46">
        <v>44856.4</v>
      </c>
      <c r="AJ46">
        <v>17967.099999999999</v>
      </c>
      <c r="AK46">
        <v>56</v>
      </c>
      <c r="AL46">
        <v>32184</v>
      </c>
      <c r="AM46" t="s">
        <v>313</v>
      </c>
      <c r="AN46" t="s">
        <v>524</v>
      </c>
      <c r="AO46">
        <v>4233.2520000000004</v>
      </c>
      <c r="AR46" t="s">
        <v>119</v>
      </c>
      <c r="AS46" t="s">
        <v>120</v>
      </c>
      <c r="AT46" t="s">
        <v>208</v>
      </c>
      <c r="AU46" t="s">
        <v>312</v>
      </c>
      <c r="AV46" t="s">
        <v>48</v>
      </c>
      <c r="AW46">
        <v>1</v>
      </c>
      <c r="BB46">
        <v>0.88178571428571428</v>
      </c>
      <c r="BC46" t="s">
        <v>69</v>
      </c>
      <c r="BF46" t="s">
        <v>119</v>
      </c>
      <c r="BG46" t="s">
        <v>120</v>
      </c>
      <c r="BH46" t="s">
        <v>312</v>
      </c>
      <c r="BI46">
        <v>6125</v>
      </c>
      <c r="BJ46">
        <v>1</v>
      </c>
      <c r="BK46" t="s">
        <v>208</v>
      </c>
      <c r="BL46" t="s">
        <v>175</v>
      </c>
      <c r="BM46">
        <v>0.88178571428571428</v>
      </c>
      <c r="BN46" t="s">
        <v>69</v>
      </c>
      <c r="BO46" t="s">
        <v>178</v>
      </c>
      <c r="BP46">
        <v>4233.2520000000004</v>
      </c>
    </row>
    <row r="47" spans="1:68" ht="16.5">
      <c r="A47" s="125" t="str">
        <f t="shared" si="18"/>
        <v>미래교통</v>
      </c>
      <c r="B47" s="126" t="str">
        <f t="shared" si="1"/>
        <v>신동호</v>
      </c>
      <c r="C47" s="127" t="str">
        <f t="shared" si="19"/>
        <v>A</v>
      </c>
      <c r="D47" s="128">
        <f t="shared" si="20"/>
        <v>0.98785497996071914</v>
      </c>
      <c r="E47" s="129">
        <f t="shared" si="21"/>
        <v>2960</v>
      </c>
      <c r="F47" s="130" t="str">
        <f t="shared" si="22"/>
        <v>117</v>
      </c>
      <c r="G47" s="131" t="str">
        <f t="shared" si="23"/>
        <v>75아1244</v>
      </c>
      <c r="H47" s="132">
        <f t="shared" si="24"/>
        <v>3</v>
      </c>
      <c r="I47" s="133">
        <f t="shared" si="25"/>
        <v>4207.7860000000001</v>
      </c>
      <c r="J47" s="134">
        <f t="shared" si="26"/>
        <v>2.3535205303704912E-2</v>
      </c>
      <c r="K47" s="134">
        <f t="shared" si="27"/>
        <v>0.25013293845478496</v>
      </c>
      <c r="L47" s="134">
        <f t="shared" si="28"/>
        <v>7.4148257539713283E-2</v>
      </c>
      <c r="M47" s="135">
        <f t="shared" si="29"/>
        <v>25.097000000000001</v>
      </c>
      <c r="N47" s="136">
        <f t="shared" si="30"/>
        <v>2.3765467160164512E-2</v>
      </c>
      <c r="O47" s="136">
        <f t="shared" si="31"/>
        <v>5.9651322572012928</v>
      </c>
      <c r="P47" s="218">
        <f t="shared" si="32"/>
        <v>26</v>
      </c>
      <c r="Q47" s="219">
        <f t="shared" si="33"/>
        <v>1</v>
      </c>
      <c r="R47" s="219">
        <f t="shared" si="34"/>
        <v>251</v>
      </c>
      <c r="T47">
        <v>510</v>
      </c>
      <c r="U47">
        <v>2960</v>
      </c>
      <c r="V47" t="s">
        <v>314</v>
      </c>
      <c r="W47">
        <v>4207.7860000000001</v>
      </c>
      <c r="X47">
        <v>1652.7850000000001</v>
      </c>
      <c r="Y47">
        <v>2.5459999999999998</v>
      </c>
      <c r="Z47">
        <v>25.097000000000001</v>
      </c>
      <c r="AA47">
        <v>104.87747899999999</v>
      </c>
      <c r="AB47">
        <v>2.4683130000000002</v>
      </c>
      <c r="AC47">
        <v>26.233312000000002</v>
      </c>
      <c r="AD47" s="1">
        <v>312</v>
      </c>
      <c r="AE47">
        <v>1</v>
      </c>
      <c r="AF47">
        <v>251</v>
      </c>
      <c r="AG47">
        <v>98</v>
      </c>
      <c r="AH47">
        <v>40.120967999999998</v>
      </c>
      <c r="AI47">
        <v>50326.3</v>
      </c>
      <c r="AJ47">
        <v>32520.6</v>
      </c>
      <c r="AK47">
        <v>26</v>
      </c>
      <c r="AL47">
        <v>15498</v>
      </c>
      <c r="AM47" t="s">
        <v>315</v>
      </c>
      <c r="AN47" t="s">
        <v>525</v>
      </c>
      <c r="AO47">
        <v>2194.8249999999998</v>
      </c>
      <c r="AR47" t="s">
        <v>119</v>
      </c>
      <c r="AS47" t="s">
        <v>122</v>
      </c>
      <c r="AT47" t="s">
        <v>238</v>
      </c>
      <c r="AU47" t="s">
        <v>314</v>
      </c>
      <c r="AV47" t="s">
        <v>48</v>
      </c>
      <c r="AW47">
        <v>3</v>
      </c>
      <c r="BB47">
        <v>0.98785497996071914</v>
      </c>
      <c r="BC47" t="s">
        <v>66</v>
      </c>
      <c r="BF47" t="s">
        <v>119</v>
      </c>
      <c r="BG47" t="s">
        <v>122</v>
      </c>
      <c r="BH47" t="s">
        <v>314</v>
      </c>
      <c r="BI47">
        <v>2960</v>
      </c>
      <c r="BJ47">
        <v>3</v>
      </c>
      <c r="BK47" t="s">
        <v>238</v>
      </c>
      <c r="BL47" t="s">
        <v>246</v>
      </c>
      <c r="BM47">
        <v>0.98785497996071914</v>
      </c>
      <c r="BN47" t="s">
        <v>66</v>
      </c>
      <c r="BO47" t="s">
        <v>179</v>
      </c>
      <c r="BP47">
        <v>4207.7860000000001</v>
      </c>
    </row>
    <row r="48" spans="1:68" ht="16.5">
      <c r="A48" s="108" t="str">
        <f t="shared" si="18"/>
        <v>미래교통</v>
      </c>
      <c r="B48" s="109" t="str">
        <f t="shared" si="1"/>
        <v>신수호</v>
      </c>
      <c r="C48" s="110" t="str">
        <f t="shared" si="19"/>
        <v>F</v>
      </c>
      <c r="D48" s="111">
        <f t="shared" si="20"/>
        <v>0.74895161195655646</v>
      </c>
      <c r="E48" s="112">
        <f t="shared" si="21"/>
        <v>2018</v>
      </c>
      <c r="F48" s="113" t="str">
        <f t="shared" si="22"/>
        <v>111</v>
      </c>
      <c r="G48" s="114" t="str">
        <f t="shared" si="23"/>
        <v>70바5994</v>
      </c>
      <c r="H48" s="115">
        <f t="shared" si="24"/>
        <v>3</v>
      </c>
      <c r="I48" s="116">
        <f t="shared" si="25"/>
        <v>715.13800000000003</v>
      </c>
      <c r="J48" s="117">
        <f t="shared" si="26"/>
        <v>2.9089846001646488E-2</v>
      </c>
      <c r="K48" s="117">
        <f t="shared" si="27"/>
        <v>0.33080160214073612</v>
      </c>
      <c r="L48" s="117">
        <f t="shared" si="28"/>
        <v>0.14542647712749146</v>
      </c>
      <c r="M48" s="118">
        <f t="shared" si="29"/>
        <v>32.957000000000001</v>
      </c>
      <c r="N48" s="119">
        <f t="shared" si="30"/>
        <v>0</v>
      </c>
      <c r="O48" s="119">
        <f t="shared" si="31"/>
        <v>11.466318388898365</v>
      </c>
      <c r="P48" s="220">
        <f t="shared" si="32"/>
        <v>7</v>
      </c>
      <c r="Q48" s="221">
        <f t="shared" si="33"/>
        <v>0</v>
      </c>
      <c r="R48" s="221">
        <f t="shared" si="34"/>
        <v>82</v>
      </c>
      <c r="T48">
        <v>510</v>
      </c>
      <c r="U48">
        <v>2018</v>
      </c>
      <c r="V48" t="s">
        <v>316</v>
      </c>
      <c r="W48">
        <v>715.13800000000003</v>
      </c>
      <c r="X48">
        <v>354.84899999999999</v>
      </c>
      <c r="Y48">
        <v>2.0150000000000001</v>
      </c>
      <c r="Z48">
        <v>32.957000000000001</v>
      </c>
      <c r="AA48">
        <v>23.919996000000001</v>
      </c>
      <c r="AB48">
        <v>0.69582900000000003</v>
      </c>
      <c r="AC48">
        <v>7.9127729999999996</v>
      </c>
      <c r="AD48" s="1">
        <v>104</v>
      </c>
      <c r="AE48">
        <v>0</v>
      </c>
      <c r="AF48">
        <v>82</v>
      </c>
      <c r="AG48">
        <v>93</v>
      </c>
      <c r="AH48">
        <v>29.897078</v>
      </c>
      <c r="AI48">
        <v>6202.3</v>
      </c>
      <c r="AJ48">
        <v>3633.7</v>
      </c>
      <c r="AK48">
        <v>7</v>
      </c>
      <c r="AL48">
        <v>3362</v>
      </c>
      <c r="AM48" t="s">
        <v>317</v>
      </c>
      <c r="AN48" t="s">
        <v>526</v>
      </c>
      <c r="AO48">
        <v>247.697</v>
      </c>
      <c r="AR48" t="s">
        <v>119</v>
      </c>
      <c r="AS48" t="s">
        <v>120</v>
      </c>
      <c r="AT48" t="s">
        <v>204</v>
      </c>
      <c r="AU48" t="s">
        <v>316</v>
      </c>
      <c r="AV48" t="s">
        <v>48</v>
      </c>
      <c r="AW48">
        <v>3</v>
      </c>
      <c r="BB48">
        <v>0.74895161195655646</v>
      </c>
      <c r="BC48" t="s">
        <v>70</v>
      </c>
      <c r="BF48" t="s">
        <v>119</v>
      </c>
      <c r="BG48" t="s">
        <v>120</v>
      </c>
      <c r="BH48" t="s">
        <v>316</v>
      </c>
      <c r="BI48">
        <v>2018</v>
      </c>
      <c r="BJ48">
        <v>3</v>
      </c>
      <c r="BK48" t="s">
        <v>204</v>
      </c>
      <c r="BL48" t="s">
        <v>203</v>
      </c>
      <c r="BM48">
        <v>0.74895161195655646</v>
      </c>
      <c r="BN48" t="s">
        <v>70</v>
      </c>
      <c r="BO48" t="s">
        <v>189</v>
      </c>
      <c r="BP48">
        <v>715.13800000000003</v>
      </c>
    </row>
    <row r="49" spans="1:68" ht="16.5">
      <c r="A49" s="125" t="str">
        <f t="shared" si="18"/>
        <v>미래교통</v>
      </c>
      <c r="B49" s="126" t="str">
        <f t="shared" si="1"/>
        <v>심동규</v>
      </c>
      <c r="C49" s="127" t="str">
        <f t="shared" si="19"/>
        <v>D</v>
      </c>
      <c r="D49" s="128">
        <f t="shared" si="20"/>
        <v>0.82428270780137369</v>
      </c>
      <c r="E49" s="129">
        <f t="shared" si="21"/>
        <v>9346</v>
      </c>
      <c r="F49" s="130" t="str">
        <f t="shared" si="22"/>
        <v>111-2</v>
      </c>
      <c r="G49" s="131" t="str">
        <f t="shared" si="23"/>
        <v>72바1548</v>
      </c>
      <c r="H49" s="132">
        <f t="shared" si="24"/>
        <v>3</v>
      </c>
      <c r="I49" s="133">
        <f t="shared" si="25"/>
        <v>1779.9950000000001</v>
      </c>
      <c r="J49" s="134">
        <f t="shared" si="26"/>
        <v>3.1381166366735824E-2</v>
      </c>
      <c r="K49" s="134">
        <f t="shared" si="27"/>
        <v>0.42068155795798073</v>
      </c>
      <c r="L49" s="134">
        <f t="shared" si="28"/>
        <v>0.2505625015800606</v>
      </c>
      <c r="M49" s="135">
        <f t="shared" si="29"/>
        <v>21.248000000000001</v>
      </c>
      <c r="N49" s="136">
        <f t="shared" si="30"/>
        <v>0.84390366628673419</v>
      </c>
      <c r="O49" s="136">
        <v>75</v>
      </c>
      <c r="P49" s="218">
        <f t="shared" si="32"/>
        <v>29</v>
      </c>
      <c r="Q49" s="219">
        <f t="shared" si="33"/>
        <v>16</v>
      </c>
      <c r="R49" s="219">
        <f t="shared" si="34"/>
        <v>799</v>
      </c>
      <c r="T49">
        <v>510</v>
      </c>
      <c r="U49">
        <v>9346</v>
      </c>
      <c r="V49" t="s">
        <v>318</v>
      </c>
      <c r="W49">
        <v>1895.951</v>
      </c>
      <c r="X49">
        <v>1012.605</v>
      </c>
      <c r="Y49">
        <v>1.8720000000000001</v>
      </c>
      <c r="Z49">
        <v>21.248000000000001</v>
      </c>
      <c r="AA49">
        <v>113.18664699999999</v>
      </c>
      <c r="AB49">
        <v>3.5519289999999999</v>
      </c>
      <c r="AC49">
        <v>47.615535000000001</v>
      </c>
      <c r="AD49" s="1">
        <v>446</v>
      </c>
      <c r="AE49">
        <v>16</v>
      </c>
      <c r="AF49">
        <v>799</v>
      </c>
      <c r="AG49">
        <v>90</v>
      </c>
      <c r="AH49">
        <v>16.750658999999999</v>
      </c>
      <c r="AI49">
        <v>7461.3</v>
      </c>
      <c r="AJ49">
        <v>3833.6</v>
      </c>
      <c r="AK49">
        <v>29</v>
      </c>
      <c r="AL49">
        <v>24078</v>
      </c>
      <c r="AM49" t="s">
        <v>319</v>
      </c>
      <c r="AN49" t="s">
        <v>527</v>
      </c>
      <c r="AO49">
        <v>1295.241</v>
      </c>
      <c r="AR49" t="s">
        <v>119</v>
      </c>
      <c r="AS49" t="s">
        <v>121</v>
      </c>
      <c r="AT49" t="s">
        <v>234</v>
      </c>
      <c r="AU49" t="s">
        <v>318</v>
      </c>
      <c r="AV49" t="s">
        <v>48</v>
      </c>
      <c r="AW49">
        <v>3</v>
      </c>
      <c r="BB49">
        <v>0.82428270780137369</v>
      </c>
      <c r="BC49" t="s">
        <v>67</v>
      </c>
      <c r="BF49" t="s">
        <v>119</v>
      </c>
      <c r="BG49" t="s">
        <v>121</v>
      </c>
      <c r="BH49" t="s">
        <v>318</v>
      </c>
      <c r="BI49">
        <v>9346</v>
      </c>
      <c r="BJ49">
        <v>3</v>
      </c>
      <c r="BK49" t="s">
        <v>234</v>
      </c>
      <c r="BL49" t="s">
        <v>243</v>
      </c>
      <c r="BM49">
        <v>0.82428270780137369</v>
      </c>
      <c r="BN49" t="s">
        <v>67</v>
      </c>
      <c r="BO49" t="s">
        <v>180</v>
      </c>
      <c r="BP49">
        <v>1779.9950000000001</v>
      </c>
    </row>
    <row r="50" spans="1:68" ht="16.5">
      <c r="A50" s="108" t="str">
        <f t="shared" si="18"/>
        <v>미래교통</v>
      </c>
      <c r="B50" s="109" t="str">
        <f t="shared" si="1"/>
        <v>안치구</v>
      </c>
      <c r="C50" s="110" t="str">
        <f t="shared" si="19"/>
        <v>D</v>
      </c>
      <c r="D50" s="111">
        <f t="shared" si="20"/>
        <v>0.80890139239987524</v>
      </c>
      <c r="E50" s="112">
        <f t="shared" si="21"/>
        <v>2238</v>
      </c>
      <c r="F50" s="113" t="str">
        <f t="shared" si="22"/>
        <v>111</v>
      </c>
      <c r="G50" s="114" t="str">
        <f t="shared" si="23"/>
        <v>70바5078</v>
      </c>
      <c r="H50" s="115">
        <f t="shared" si="24"/>
        <v>9</v>
      </c>
      <c r="I50" s="116">
        <f t="shared" si="25"/>
        <v>2176.3659999999995</v>
      </c>
      <c r="J50" s="117">
        <f t="shared" si="26"/>
        <v>3.5622546831623136E-2</v>
      </c>
      <c r="K50" s="117">
        <f t="shared" si="27"/>
        <v>0.32694850181140811</v>
      </c>
      <c r="L50" s="117">
        <f t="shared" si="28"/>
        <v>0.13922290644128793</v>
      </c>
      <c r="M50" s="118">
        <f t="shared" si="29"/>
        <v>25.170999999999999</v>
      </c>
      <c r="N50" s="119">
        <f t="shared" si="30"/>
        <v>4.4953437229717459E-2</v>
      </c>
      <c r="O50" s="119">
        <f t="shared" si="31"/>
        <v>28.140851705803129</v>
      </c>
      <c r="P50" s="220">
        <f t="shared" si="32"/>
        <v>12</v>
      </c>
      <c r="Q50" s="221">
        <f t="shared" si="33"/>
        <v>1</v>
      </c>
      <c r="R50" s="221">
        <f t="shared" si="34"/>
        <v>626</v>
      </c>
      <c r="T50">
        <v>510</v>
      </c>
      <c r="U50">
        <v>2238</v>
      </c>
      <c r="V50" t="s">
        <v>320</v>
      </c>
      <c r="W50">
        <v>2224.5239999999999</v>
      </c>
      <c r="X50">
        <v>1057.22</v>
      </c>
      <c r="Y50">
        <v>2.1040000000000001</v>
      </c>
      <c r="Z50">
        <v>25.170999999999999</v>
      </c>
      <c r="AA50">
        <v>86.477197000000004</v>
      </c>
      <c r="AB50">
        <v>3.0805380000000002</v>
      </c>
      <c r="AC50">
        <v>28.273589999999999</v>
      </c>
      <c r="AD50" s="1">
        <v>303</v>
      </c>
      <c r="AE50">
        <v>1</v>
      </c>
      <c r="AF50">
        <v>626</v>
      </c>
      <c r="AG50">
        <v>93</v>
      </c>
      <c r="AH50">
        <v>25.723821000000001</v>
      </c>
      <c r="AI50">
        <v>19363.3</v>
      </c>
      <c r="AJ50">
        <v>10604</v>
      </c>
      <c r="AK50">
        <v>12</v>
      </c>
      <c r="AL50">
        <v>2592</v>
      </c>
      <c r="AM50" t="s">
        <v>321</v>
      </c>
      <c r="AN50" t="s">
        <v>528</v>
      </c>
      <c r="AO50">
        <v>496.04700000000003</v>
      </c>
      <c r="AR50" t="s">
        <v>119</v>
      </c>
      <c r="AS50" t="s">
        <v>120</v>
      </c>
      <c r="AT50" t="s">
        <v>198</v>
      </c>
      <c r="AU50" t="s">
        <v>320</v>
      </c>
      <c r="AV50" t="s">
        <v>48</v>
      </c>
      <c r="AW50">
        <v>9</v>
      </c>
      <c r="BB50">
        <v>0.80890139239987524</v>
      </c>
      <c r="BC50" t="s">
        <v>67</v>
      </c>
      <c r="BF50" t="s">
        <v>119</v>
      </c>
      <c r="BG50" t="s">
        <v>120</v>
      </c>
      <c r="BH50" t="s">
        <v>320</v>
      </c>
      <c r="BI50">
        <v>2238</v>
      </c>
      <c r="BJ50">
        <v>9</v>
      </c>
      <c r="BK50" t="s">
        <v>198</v>
      </c>
      <c r="BL50" t="s">
        <v>200</v>
      </c>
      <c r="BM50">
        <v>0.80890139239987524</v>
      </c>
      <c r="BN50" t="s">
        <v>67</v>
      </c>
      <c r="BO50" t="s">
        <v>180</v>
      </c>
      <c r="BP50">
        <v>2176.3659999999995</v>
      </c>
    </row>
    <row r="51" spans="1:68" ht="16.5">
      <c r="A51" s="125" t="str">
        <f t="shared" si="18"/>
        <v>미래교통</v>
      </c>
      <c r="B51" s="126" t="str">
        <f t="shared" si="1"/>
        <v>양종국</v>
      </c>
      <c r="C51" s="127" t="str">
        <f t="shared" si="19"/>
        <v>D</v>
      </c>
      <c r="D51" s="128">
        <f t="shared" si="20"/>
        <v>0.84110449763388406</v>
      </c>
      <c r="E51" s="129">
        <f t="shared" si="21"/>
        <v>75</v>
      </c>
      <c r="F51" s="130" t="str">
        <f t="shared" si="22"/>
        <v>111</v>
      </c>
      <c r="G51" s="131" t="str">
        <f t="shared" si="23"/>
        <v>70바5924</v>
      </c>
      <c r="H51" s="132">
        <f t="shared" si="24"/>
        <v>10</v>
      </c>
      <c r="I51" s="133">
        <f t="shared" si="25"/>
        <v>1669.625</v>
      </c>
      <c r="J51" s="134">
        <f t="shared" si="26"/>
        <v>6.0384290272227593E-3</v>
      </c>
      <c r="K51" s="134">
        <f t="shared" si="27"/>
        <v>0.36292225214339119</v>
      </c>
      <c r="L51" s="134">
        <f t="shared" si="28"/>
        <v>0.2240023957475481</v>
      </c>
      <c r="M51" s="135">
        <f t="shared" si="29"/>
        <v>21.245999999999999</v>
      </c>
      <c r="N51" s="136">
        <f t="shared" si="30"/>
        <v>5.939684875958591E-2</v>
      </c>
      <c r="O51" s="136">
        <f t="shared" si="31"/>
        <v>36.588458835904923</v>
      </c>
      <c r="P51" s="218">
        <f t="shared" si="32"/>
        <v>11</v>
      </c>
      <c r="Q51" s="219">
        <f t="shared" si="33"/>
        <v>1</v>
      </c>
      <c r="R51" s="219">
        <f t="shared" si="34"/>
        <v>616</v>
      </c>
      <c r="T51">
        <v>510</v>
      </c>
      <c r="U51">
        <v>75</v>
      </c>
      <c r="V51" t="s">
        <v>420</v>
      </c>
      <c r="W51">
        <v>1683.5909999999999</v>
      </c>
      <c r="X51">
        <v>821.41300000000001</v>
      </c>
      <c r="Y51">
        <v>2.0499999999999998</v>
      </c>
      <c r="Z51">
        <v>21.245999999999999</v>
      </c>
      <c r="AA51">
        <v>75.578598</v>
      </c>
      <c r="AB51">
        <v>0.456376</v>
      </c>
      <c r="AC51">
        <v>27.429155000000002</v>
      </c>
      <c r="AD51" s="1">
        <v>374</v>
      </c>
      <c r="AE51">
        <v>1</v>
      </c>
      <c r="AF51">
        <v>616</v>
      </c>
      <c r="AG51">
        <v>92</v>
      </c>
      <c r="AH51">
        <v>22.276028</v>
      </c>
      <c r="AI51">
        <v>13844.2</v>
      </c>
      <c r="AJ51">
        <v>6998.1</v>
      </c>
      <c r="AK51">
        <v>11</v>
      </c>
      <c r="AL51">
        <v>3381</v>
      </c>
      <c r="AM51" t="s">
        <v>421</v>
      </c>
      <c r="AN51" t="s">
        <v>529</v>
      </c>
      <c r="AO51">
        <v>463.13400000000001</v>
      </c>
      <c r="AR51" t="s">
        <v>119</v>
      </c>
      <c r="AS51" t="s">
        <v>120</v>
      </c>
      <c r="AT51" t="s">
        <v>202</v>
      </c>
      <c r="AU51" t="s">
        <v>420</v>
      </c>
      <c r="AV51" t="s">
        <v>48</v>
      </c>
      <c r="AW51">
        <v>10</v>
      </c>
      <c r="BB51">
        <v>0.84110449763388406</v>
      </c>
      <c r="BC51" t="s">
        <v>67</v>
      </c>
      <c r="BF51" t="s">
        <v>119</v>
      </c>
      <c r="BG51" t="s">
        <v>120</v>
      </c>
      <c r="BH51" t="s">
        <v>420</v>
      </c>
      <c r="BI51">
        <v>75</v>
      </c>
      <c r="BJ51">
        <v>10</v>
      </c>
      <c r="BK51" t="s">
        <v>202</v>
      </c>
      <c r="BL51" t="s">
        <v>203</v>
      </c>
      <c r="BM51">
        <v>0.84110449763388406</v>
      </c>
      <c r="BN51" t="s">
        <v>67</v>
      </c>
      <c r="BO51" t="s">
        <v>180</v>
      </c>
      <c r="BP51">
        <v>1669.625</v>
      </c>
    </row>
    <row r="52" spans="1:68" ht="16.5">
      <c r="A52" s="108" t="str">
        <f t="shared" si="18"/>
        <v>미래교통</v>
      </c>
      <c r="B52" s="109" t="str">
        <f t="shared" si="1"/>
        <v>오쌍석</v>
      </c>
      <c r="C52" s="110" t="str">
        <f t="shared" si="19"/>
        <v>F</v>
      </c>
      <c r="D52" s="111">
        <f t="shared" si="20"/>
        <v>0.77103448275862074</v>
      </c>
      <c r="E52" s="112">
        <f t="shared" si="21"/>
        <v>7953</v>
      </c>
      <c r="F52" s="113" t="str">
        <f t="shared" si="22"/>
        <v>111</v>
      </c>
      <c r="G52" s="114" t="str">
        <f t="shared" si="23"/>
        <v>70바6001</v>
      </c>
      <c r="H52" s="115">
        <f t="shared" si="24"/>
        <v>1</v>
      </c>
      <c r="I52" s="116">
        <f t="shared" si="25"/>
        <v>2730.1869999999999</v>
      </c>
      <c r="J52" s="117">
        <f t="shared" si="26"/>
        <v>3.9908775576273925E-2</v>
      </c>
      <c r="K52" s="117">
        <f t="shared" si="27"/>
        <v>0.35969650656337121</v>
      </c>
      <c r="L52" s="117">
        <f t="shared" si="28"/>
        <v>0.12013829089362743</v>
      </c>
      <c r="M52" s="118">
        <f t="shared" si="29"/>
        <v>28.969000000000001</v>
      </c>
      <c r="N52" s="119">
        <f t="shared" si="30"/>
        <v>0</v>
      </c>
      <c r="O52" s="119">
        <f t="shared" si="31"/>
        <v>48.861121967103351</v>
      </c>
      <c r="P52" s="220">
        <f t="shared" si="32"/>
        <v>41</v>
      </c>
      <c r="Q52" s="221">
        <f t="shared" si="33"/>
        <v>0</v>
      </c>
      <c r="R52" s="221">
        <f t="shared" si="34"/>
        <v>1334</v>
      </c>
      <c r="T52">
        <v>510</v>
      </c>
      <c r="U52">
        <v>7953</v>
      </c>
      <c r="V52" t="s">
        <v>322</v>
      </c>
      <c r="W52">
        <v>2730.1869999999999</v>
      </c>
      <c r="X52">
        <v>1221.2829999999999</v>
      </c>
      <c r="Y52">
        <v>2.2360000000000002</v>
      </c>
      <c r="Z52">
        <v>28.969000000000001</v>
      </c>
      <c r="AA52">
        <v>98.439426999999995</v>
      </c>
      <c r="AB52">
        <v>3.9285969999999999</v>
      </c>
      <c r="AC52">
        <v>35.408318000000001</v>
      </c>
      <c r="AD52" s="1">
        <v>328</v>
      </c>
      <c r="AE52">
        <v>0</v>
      </c>
      <c r="AF52">
        <v>1334</v>
      </c>
      <c r="AG52">
        <v>93</v>
      </c>
      <c r="AH52">
        <v>27.734690000000001</v>
      </c>
      <c r="AI52">
        <v>24358.799999999999</v>
      </c>
      <c r="AJ52">
        <v>13281.3</v>
      </c>
      <c r="AK52">
        <v>41</v>
      </c>
      <c r="AL52">
        <v>34325</v>
      </c>
      <c r="AM52" t="s">
        <v>323</v>
      </c>
      <c r="AN52" t="s">
        <v>530</v>
      </c>
      <c r="AO52">
        <v>2730.1869999999999</v>
      </c>
      <c r="AR52" t="s">
        <v>119</v>
      </c>
      <c r="AS52" t="s">
        <v>120</v>
      </c>
      <c r="AT52" t="s">
        <v>205</v>
      </c>
      <c r="AU52" t="s">
        <v>322</v>
      </c>
      <c r="AV52" t="s">
        <v>48</v>
      </c>
      <c r="AW52">
        <v>1</v>
      </c>
      <c r="BB52">
        <v>0.77103448275862074</v>
      </c>
      <c r="BC52" t="s">
        <v>70</v>
      </c>
      <c r="BF52" t="s">
        <v>119</v>
      </c>
      <c r="BG52" t="s">
        <v>120</v>
      </c>
      <c r="BH52" t="s">
        <v>322</v>
      </c>
      <c r="BI52">
        <v>7953</v>
      </c>
      <c r="BJ52">
        <v>1</v>
      </c>
      <c r="BK52" t="s">
        <v>205</v>
      </c>
      <c r="BL52" t="s">
        <v>175</v>
      </c>
      <c r="BM52">
        <v>0.77103448275862074</v>
      </c>
      <c r="BN52" t="s">
        <v>70</v>
      </c>
      <c r="BO52" t="s">
        <v>189</v>
      </c>
      <c r="BP52">
        <v>2730.1869999999999</v>
      </c>
    </row>
    <row r="53" spans="1:68" ht="16.5">
      <c r="A53" s="125" t="str">
        <f t="shared" si="18"/>
        <v>미래교통</v>
      </c>
      <c r="B53" s="126" t="str">
        <f t="shared" si="1"/>
        <v>오영욱</v>
      </c>
      <c r="C53" s="127" t="str">
        <f t="shared" si="19"/>
        <v>C</v>
      </c>
      <c r="D53" s="128">
        <f t="shared" si="20"/>
        <v>0.88525265265730468</v>
      </c>
      <c r="E53" s="129">
        <f t="shared" si="21"/>
        <v>4636</v>
      </c>
      <c r="F53" s="130" t="str">
        <f t="shared" si="22"/>
        <v>111-2</v>
      </c>
      <c r="G53" s="131" t="str">
        <f t="shared" si="23"/>
        <v>72바1546</v>
      </c>
      <c r="H53" s="132">
        <f t="shared" si="24"/>
        <v>12</v>
      </c>
      <c r="I53" s="133">
        <f t="shared" si="25"/>
        <v>1921.252</v>
      </c>
      <c r="J53" s="134">
        <f t="shared" si="26"/>
        <v>3.7548228633902982E-2</v>
      </c>
      <c r="K53" s="134">
        <f t="shared" si="27"/>
        <v>0.35628003116379287</v>
      </c>
      <c r="L53" s="134">
        <f t="shared" si="28"/>
        <v>0.23734523113053363</v>
      </c>
      <c r="M53" s="135">
        <f t="shared" si="29"/>
        <v>17.661000000000001</v>
      </c>
      <c r="N53" s="136">
        <f t="shared" si="30"/>
        <v>0</v>
      </c>
      <c r="O53" s="136">
        <f t="shared" si="31"/>
        <v>17.748842941998237</v>
      </c>
      <c r="P53" s="218">
        <f t="shared" si="32"/>
        <v>9</v>
      </c>
      <c r="Q53" s="219">
        <f t="shared" si="33"/>
        <v>0</v>
      </c>
      <c r="R53" s="219">
        <f t="shared" si="34"/>
        <v>341</v>
      </c>
      <c r="T53">
        <v>510</v>
      </c>
      <c r="U53">
        <v>4636</v>
      </c>
      <c r="V53" t="s">
        <v>422</v>
      </c>
      <c r="W53">
        <v>1921.252</v>
      </c>
      <c r="X53">
        <v>975.10900000000004</v>
      </c>
      <c r="Y53">
        <v>1.97</v>
      </c>
      <c r="Z53">
        <v>17.661000000000001</v>
      </c>
      <c r="AA53">
        <v>105.31580700000001</v>
      </c>
      <c r="AB53">
        <v>3.9544220000000001</v>
      </c>
      <c r="AC53">
        <v>37.521918999999997</v>
      </c>
      <c r="AD53" s="1">
        <v>456</v>
      </c>
      <c r="AE53">
        <v>0</v>
      </c>
      <c r="AF53">
        <v>341</v>
      </c>
      <c r="AG53">
        <v>92</v>
      </c>
      <c r="AH53">
        <v>18.242768999999999</v>
      </c>
      <c r="AI53">
        <v>6884.9</v>
      </c>
      <c r="AJ53">
        <v>2911.1</v>
      </c>
      <c r="AK53">
        <v>9</v>
      </c>
      <c r="AL53">
        <v>1244</v>
      </c>
      <c r="AM53" t="s">
        <v>423</v>
      </c>
      <c r="AN53" t="s">
        <v>531</v>
      </c>
      <c r="AO53">
        <v>253.33199999999999</v>
      </c>
      <c r="AR53" t="s">
        <v>119</v>
      </c>
      <c r="AS53" t="s">
        <v>121</v>
      </c>
      <c r="AT53" t="s">
        <v>232</v>
      </c>
      <c r="AU53" t="s">
        <v>422</v>
      </c>
      <c r="AV53" t="s">
        <v>48</v>
      </c>
      <c r="AW53">
        <v>12</v>
      </c>
      <c r="BB53">
        <v>0.88525265265730468</v>
      </c>
      <c r="BC53" t="s">
        <v>69</v>
      </c>
      <c r="BF53" t="s">
        <v>119</v>
      </c>
      <c r="BG53" t="s">
        <v>121</v>
      </c>
      <c r="BH53" t="s">
        <v>422</v>
      </c>
      <c r="BI53">
        <v>4636</v>
      </c>
      <c r="BJ53">
        <v>12</v>
      </c>
      <c r="BK53" t="s">
        <v>232</v>
      </c>
      <c r="BL53" t="s">
        <v>203</v>
      </c>
      <c r="BM53">
        <v>0.88525265265730468</v>
      </c>
      <c r="BN53" t="s">
        <v>69</v>
      </c>
      <c r="BO53" t="s">
        <v>178</v>
      </c>
      <c r="BP53">
        <v>1921.252</v>
      </c>
    </row>
    <row r="54" spans="1:68" ht="16.5">
      <c r="A54" s="108" t="str">
        <f t="shared" si="18"/>
        <v>미래교통</v>
      </c>
      <c r="B54" s="109" t="str">
        <f t="shared" si="1"/>
        <v>오한호</v>
      </c>
      <c r="C54" s="110" t="str">
        <f t="shared" si="19"/>
        <v>D</v>
      </c>
      <c r="D54" s="111">
        <f t="shared" si="20"/>
        <v>0.8287722037649462</v>
      </c>
      <c r="E54" s="112">
        <f t="shared" si="21"/>
        <v>8157</v>
      </c>
      <c r="F54" s="113" t="str">
        <f t="shared" si="22"/>
        <v>111-2</v>
      </c>
      <c r="G54" s="114" t="str">
        <f t="shared" si="23"/>
        <v>70바5072</v>
      </c>
      <c r="H54" s="115">
        <f t="shared" si="24"/>
        <v>2</v>
      </c>
      <c r="I54" s="116">
        <f t="shared" si="25"/>
        <v>1576.9579999999999</v>
      </c>
      <c r="J54" s="117">
        <f t="shared" si="26"/>
        <v>2.0484478046053287E-2</v>
      </c>
      <c r="K54" s="117">
        <f t="shared" si="27"/>
        <v>0.39228735831765271</v>
      </c>
      <c r="L54" s="117">
        <f t="shared" si="28"/>
        <v>0.25365291910120624</v>
      </c>
      <c r="M54" s="118">
        <f t="shared" si="29"/>
        <v>18.8</v>
      </c>
      <c r="N54" s="119">
        <f t="shared" si="30"/>
        <v>0.19023968932590468</v>
      </c>
      <c r="O54" s="119">
        <f t="shared" si="31"/>
        <v>14.838695767420564</v>
      </c>
      <c r="P54" s="220">
        <f t="shared" si="32"/>
        <v>6</v>
      </c>
      <c r="Q54" s="221">
        <f t="shared" si="33"/>
        <v>3</v>
      </c>
      <c r="R54" s="221">
        <f t="shared" si="34"/>
        <v>234</v>
      </c>
      <c r="T54">
        <v>510</v>
      </c>
      <c r="U54">
        <v>8157</v>
      </c>
      <c r="V54" t="s">
        <v>324</v>
      </c>
      <c r="W54">
        <v>1576.9580000000001</v>
      </c>
      <c r="X54">
        <v>908.22699999999998</v>
      </c>
      <c r="Y54">
        <v>1.736</v>
      </c>
      <c r="Z54">
        <v>18.8</v>
      </c>
      <c r="AA54">
        <v>96.806078999999997</v>
      </c>
      <c r="AB54">
        <v>1.9830220000000001</v>
      </c>
      <c r="AC54">
        <v>37.975800999999997</v>
      </c>
      <c r="AD54" s="1">
        <v>400</v>
      </c>
      <c r="AE54">
        <v>3</v>
      </c>
      <c r="AF54">
        <v>234</v>
      </c>
      <c r="AG54">
        <v>86</v>
      </c>
      <c r="AH54">
        <v>16.289864999999999</v>
      </c>
      <c r="AI54">
        <v>765.1</v>
      </c>
      <c r="AJ54">
        <v>6.1</v>
      </c>
      <c r="AK54">
        <v>6</v>
      </c>
      <c r="AL54">
        <v>412</v>
      </c>
      <c r="AM54" t="s">
        <v>325</v>
      </c>
      <c r="AN54" t="s">
        <v>532</v>
      </c>
      <c r="AO54">
        <v>1494.2329999999999</v>
      </c>
      <c r="AR54" t="s">
        <v>119</v>
      </c>
      <c r="AS54" t="s">
        <v>121</v>
      </c>
      <c r="AT54" t="s">
        <v>223</v>
      </c>
      <c r="AU54" t="s">
        <v>324</v>
      </c>
      <c r="AV54" t="s">
        <v>48</v>
      </c>
      <c r="AW54">
        <v>2</v>
      </c>
      <c r="BB54">
        <v>0.8287722037649462</v>
      </c>
      <c r="BC54" t="s">
        <v>67</v>
      </c>
      <c r="BF54" t="s">
        <v>119</v>
      </c>
      <c r="BG54" t="s">
        <v>121</v>
      </c>
      <c r="BH54" t="s">
        <v>324</v>
      </c>
      <c r="BI54">
        <v>8157</v>
      </c>
      <c r="BJ54">
        <v>2</v>
      </c>
      <c r="BK54" t="s">
        <v>223</v>
      </c>
      <c r="BL54" t="s">
        <v>227</v>
      </c>
      <c r="BM54">
        <v>0.8287722037649462</v>
      </c>
      <c r="BN54" t="s">
        <v>67</v>
      </c>
      <c r="BO54" t="s">
        <v>180</v>
      </c>
      <c r="BP54">
        <v>1576.9579999999999</v>
      </c>
    </row>
    <row r="55" spans="1:68" ht="16.5">
      <c r="A55" s="125" t="str">
        <f t="shared" si="18"/>
        <v>미래교통</v>
      </c>
      <c r="B55" s="126" t="str">
        <f t="shared" si="1"/>
        <v>유재해</v>
      </c>
      <c r="C55" s="127" t="str">
        <f t="shared" si="19"/>
        <v>D</v>
      </c>
      <c r="D55" s="128">
        <f t="shared" si="20"/>
        <v>0.8107692307692308</v>
      </c>
      <c r="E55" s="129">
        <f t="shared" si="21"/>
        <v>3079</v>
      </c>
      <c r="F55" s="130" t="str">
        <f t="shared" si="22"/>
        <v>111</v>
      </c>
      <c r="G55" s="131" t="str">
        <f t="shared" si="23"/>
        <v>70바5994</v>
      </c>
      <c r="H55" s="132">
        <f t="shared" si="24"/>
        <v>1</v>
      </c>
      <c r="I55" s="133">
        <f t="shared" si="25"/>
        <v>4582.6620000000003</v>
      </c>
      <c r="J55" s="134">
        <f t="shared" si="26"/>
        <v>1.8584107820735343E-2</v>
      </c>
      <c r="K55" s="134">
        <f t="shared" si="27"/>
        <v>0.25899934609003289</v>
      </c>
      <c r="L55" s="134">
        <f t="shared" si="28"/>
        <v>0.19770168517774167</v>
      </c>
      <c r="M55" s="135">
        <f t="shared" si="29"/>
        <v>29.902999999999999</v>
      </c>
      <c r="N55" s="136">
        <f t="shared" si="30"/>
        <v>6.5464134164815113E-2</v>
      </c>
      <c r="O55" s="136">
        <f t="shared" si="31"/>
        <v>30.135323093869893</v>
      </c>
      <c r="P55" s="218">
        <f t="shared" si="32"/>
        <v>1</v>
      </c>
      <c r="Q55" s="219">
        <f t="shared" si="33"/>
        <v>3</v>
      </c>
      <c r="R55" s="219">
        <f t="shared" si="34"/>
        <v>1381</v>
      </c>
      <c r="T55">
        <v>510</v>
      </c>
      <c r="U55">
        <v>3079</v>
      </c>
      <c r="V55" t="s">
        <v>326</v>
      </c>
      <c r="W55">
        <v>4582.6620000000003</v>
      </c>
      <c r="X55">
        <v>2173.556</v>
      </c>
      <c r="Y55">
        <v>2.1080000000000001</v>
      </c>
      <c r="Z55">
        <v>29.902999999999999</v>
      </c>
      <c r="AA55">
        <v>144.29662300000001</v>
      </c>
      <c r="AB55">
        <v>2.6816239999999998</v>
      </c>
      <c r="AC55">
        <v>37.372731000000002</v>
      </c>
      <c r="AD55" s="1">
        <v>906</v>
      </c>
      <c r="AE55">
        <v>3</v>
      </c>
      <c r="AF55">
        <v>1381</v>
      </c>
      <c r="AG55">
        <v>94</v>
      </c>
      <c r="AH55">
        <v>31.758621999999999</v>
      </c>
      <c r="AI55">
        <v>31387.599999999999</v>
      </c>
      <c r="AJ55">
        <v>14800.6</v>
      </c>
      <c r="AK55">
        <v>1</v>
      </c>
      <c r="AL55">
        <v>136</v>
      </c>
      <c r="AM55" t="s">
        <v>327</v>
      </c>
      <c r="AN55" t="s">
        <v>533</v>
      </c>
      <c r="AO55">
        <v>4582.6620000000003</v>
      </c>
      <c r="AR55" t="s">
        <v>119</v>
      </c>
      <c r="AS55" t="s">
        <v>120</v>
      </c>
      <c r="AT55" t="s">
        <v>204</v>
      </c>
      <c r="AU55" t="s">
        <v>326</v>
      </c>
      <c r="AV55" t="s">
        <v>48</v>
      </c>
      <c r="AW55">
        <v>1</v>
      </c>
      <c r="BB55">
        <v>0.8107692307692308</v>
      </c>
      <c r="BC55" t="s">
        <v>67</v>
      </c>
      <c r="BF55" t="s">
        <v>119</v>
      </c>
      <c r="BG55" t="s">
        <v>120</v>
      </c>
      <c r="BH55" t="s">
        <v>326</v>
      </c>
      <c r="BI55">
        <v>3079</v>
      </c>
      <c r="BJ55">
        <v>1</v>
      </c>
      <c r="BK55" t="s">
        <v>204</v>
      </c>
      <c r="BL55" t="s">
        <v>175</v>
      </c>
      <c r="BM55">
        <v>0.8107692307692308</v>
      </c>
      <c r="BN55" t="s">
        <v>67</v>
      </c>
      <c r="BO55" t="s">
        <v>180</v>
      </c>
      <c r="BP55">
        <v>4582.6620000000003</v>
      </c>
    </row>
    <row r="56" spans="1:68" ht="16.5">
      <c r="A56" s="108" t="str">
        <f t="shared" si="18"/>
        <v>미래교통</v>
      </c>
      <c r="B56" s="109" t="str">
        <f t="shared" si="1"/>
        <v>이동석</v>
      </c>
      <c r="C56" s="110" t="str">
        <f t="shared" si="19"/>
        <v>C</v>
      </c>
      <c r="D56" s="111">
        <f t="shared" si="20"/>
        <v>0.86513190498655468</v>
      </c>
      <c r="E56" s="112">
        <f t="shared" si="21"/>
        <v>5929</v>
      </c>
      <c r="F56" s="113" t="str">
        <f t="shared" si="22"/>
        <v>111-2</v>
      </c>
      <c r="G56" s="114" t="str">
        <f t="shared" si="23"/>
        <v>70바5027</v>
      </c>
      <c r="H56" s="115">
        <f t="shared" si="24"/>
        <v>9</v>
      </c>
      <c r="I56" s="116">
        <f t="shared" si="25"/>
        <v>1637.5970000000002</v>
      </c>
      <c r="J56" s="117">
        <f t="shared" si="26"/>
        <v>1.6877767972424362E-2</v>
      </c>
      <c r="K56" s="117">
        <f t="shared" si="27"/>
        <v>0.38787950990185205</v>
      </c>
      <c r="L56" s="117">
        <f t="shared" si="28"/>
        <v>0.19296566859856237</v>
      </c>
      <c r="M56" s="118">
        <f t="shared" si="29"/>
        <v>17.579999999999998</v>
      </c>
      <c r="N56" s="119">
        <f t="shared" si="30"/>
        <v>5.8807547595888646E-2</v>
      </c>
      <c r="O56" s="119">
        <f t="shared" si="31"/>
        <v>18.936030325876143</v>
      </c>
      <c r="P56" s="220">
        <f t="shared" si="32"/>
        <v>8</v>
      </c>
      <c r="Q56" s="221">
        <f t="shared" si="33"/>
        <v>1</v>
      </c>
      <c r="R56" s="221">
        <f t="shared" si="34"/>
        <v>322</v>
      </c>
      <c r="T56">
        <v>510</v>
      </c>
      <c r="U56">
        <v>5929</v>
      </c>
      <c r="V56" t="s">
        <v>424</v>
      </c>
      <c r="W56">
        <v>1700.462</v>
      </c>
      <c r="X56">
        <v>918.14700000000005</v>
      </c>
      <c r="Y56">
        <v>1.8520000000000001</v>
      </c>
      <c r="Z56">
        <v>17.579999999999998</v>
      </c>
      <c r="AA56">
        <v>100.936925</v>
      </c>
      <c r="AB56">
        <v>1.7035899999999999</v>
      </c>
      <c r="AC56">
        <v>39.151364999999998</v>
      </c>
      <c r="AD56" s="1">
        <v>316</v>
      </c>
      <c r="AE56">
        <v>1</v>
      </c>
      <c r="AF56">
        <v>322</v>
      </c>
      <c r="AG56">
        <v>91</v>
      </c>
      <c r="AH56">
        <v>16.846778</v>
      </c>
      <c r="AI56">
        <v>2871.7</v>
      </c>
      <c r="AJ56">
        <v>1757</v>
      </c>
      <c r="AK56">
        <v>8</v>
      </c>
      <c r="AL56">
        <v>3702</v>
      </c>
      <c r="AM56" t="s">
        <v>425</v>
      </c>
      <c r="AN56" t="s">
        <v>534</v>
      </c>
      <c r="AO56">
        <v>335.02800000000002</v>
      </c>
      <c r="AR56" t="s">
        <v>119</v>
      </c>
      <c r="AS56" t="s">
        <v>121</v>
      </c>
      <c r="AT56" t="s">
        <v>217</v>
      </c>
      <c r="AU56" t="s">
        <v>424</v>
      </c>
      <c r="AV56" t="s">
        <v>48</v>
      </c>
      <c r="AW56">
        <v>9</v>
      </c>
      <c r="BB56">
        <v>0.86513190498655468</v>
      </c>
      <c r="BC56" t="s">
        <v>69</v>
      </c>
      <c r="BF56" t="s">
        <v>119</v>
      </c>
      <c r="BG56" t="s">
        <v>121</v>
      </c>
      <c r="BH56" t="s">
        <v>424</v>
      </c>
      <c r="BI56">
        <v>5929</v>
      </c>
      <c r="BJ56">
        <v>9</v>
      </c>
      <c r="BK56" t="s">
        <v>217</v>
      </c>
      <c r="BL56" t="s">
        <v>243</v>
      </c>
      <c r="BM56">
        <v>0.86513190498655468</v>
      </c>
      <c r="BN56" t="s">
        <v>69</v>
      </c>
      <c r="BO56" t="s">
        <v>178</v>
      </c>
      <c r="BP56">
        <v>1637.5970000000002</v>
      </c>
    </row>
    <row r="57" spans="1:68" ht="16.5">
      <c r="A57" s="125" t="str">
        <f t="shared" si="18"/>
        <v>미래교통</v>
      </c>
      <c r="B57" s="126" t="str">
        <f t="shared" si="1"/>
        <v>이동현</v>
      </c>
      <c r="C57" s="127" t="str">
        <f t="shared" si="19"/>
        <v>D</v>
      </c>
      <c r="D57" s="128">
        <f t="shared" si="20"/>
        <v>0.82466677395503962</v>
      </c>
      <c r="E57" s="129">
        <f t="shared" si="21"/>
        <v>6037</v>
      </c>
      <c r="F57" s="130" t="str">
        <f t="shared" si="22"/>
        <v>111</v>
      </c>
      <c r="G57" s="131" t="str">
        <f t="shared" si="23"/>
        <v>70바6093</v>
      </c>
      <c r="H57" s="132">
        <f t="shared" si="24"/>
        <v>4</v>
      </c>
      <c r="I57" s="133">
        <f t="shared" si="25"/>
        <v>4174.2479999999996</v>
      </c>
      <c r="J57" s="134">
        <f t="shared" si="26"/>
        <v>8.2729410847462714E-2</v>
      </c>
      <c r="K57" s="134">
        <f t="shared" si="27"/>
        <v>0.31454287785375179</v>
      </c>
      <c r="L57" s="134">
        <f t="shared" si="28"/>
        <v>0.12193813113164337</v>
      </c>
      <c r="M57" s="135">
        <f t="shared" si="29"/>
        <v>25.256</v>
      </c>
      <c r="N57" s="136">
        <f t="shared" si="30"/>
        <v>2.3956399353177216E-2</v>
      </c>
      <c r="O57" s="136">
        <f t="shared" si="31"/>
        <v>30.544409175300952</v>
      </c>
      <c r="P57" s="218">
        <f t="shared" si="32"/>
        <v>60</v>
      </c>
      <c r="Q57" s="219">
        <f t="shared" si="33"/>
        <v>1</v>
      </c>
      <c r="R57" s="219">
        <f t="shared" si="34"/>
        <v>1275</v>
      </c>
      <c r="T57">
        <v>510</v>
      </c>
      <c r="U57">
        <v>6037</v>
      </c>
      <c r="V57" t="s">
        <v>328</v>
      </c>
      <c r="W57">
        <v>4174.25</v>
      </c>
      <c r="X57">
        <v>1831.4880000000001</v>
      </c>
      <c r="Y57">
        <v>2.2789999999999999</v>
      </c>
      <c r="Z57">
        <v>25.256</v>
      </c>
      <c r="AA57">
        <v>155.453035</v>
      </c>
      <c r="AB57">
        <v>12.860538</v>
      </c>
      <c r="AC57">
        <v>48.896644999999999</v>
      </c>
      <c r="AD57" s="1">
        <v>509</v>
      </c>
      <c r="AE57">
        <v>1</v>
      </c>
      <c r="AF57">
        <v>1275</v>
      </c>
      <c r="AG57">
        <v>95</v>
      </c>
      <c r="AH57">
        <v>26.852160999999999</v>
      </c>
      <c r="AI57">
        <v>47689.3</v>
      </c>
      <c r="AJ57">
        <v>26162.9</v>
      </c>
      <c r="AK57">
        <v>60</v>
      </c>
      <c r="AL57">
        <v>24028</v>
      </c>
      <c r="AM57" t="s">
        <v>329</v>
      </c>
      <c r="AN57" t="s">
        <v>535</v>
      </c>
      <c r="AO57">
        <v>3417.7669999999998</v>
      </c>
      <c r="AR57" t="s">
        <v>119</v>
      </c>
      <c r="AS57" t="s">
        <v>120</v>
      </c>
      <c r="AT57" t="s">
        <v>209</v>
      </c>
      <c r="AU57" t="s">
        <v>328</v>
      </c>
      <c r="AV57" t="s">
        <v>48</v>
      </c>
      <c r="AW57">
        <v>4</v>
      </c>
      <c r="BB57">
        <v>0.82466677395503962</v>
      </c>
      <c r="BC57" t="s">
        <v>67</v>
      </c>
      <c r="BF57" t="s">
        <v>119</v>
      </c>
      <c r="BG57" t="s">
        <v>120</v>
      </c>
      <c r="BH57" t="s">
        <v>328</v>
      </c>
      <c r="BI57">
        <v>6037</v>
      </c>
      <c r="BJ57">
        <v>4</v>
      </c>
      <c r="BK57" t="s">
        <v>209</v>
      </c>
      <c r="BL57" t="s">
        <v>244</v>
      </c>
      <c r="BM57">
        <v>0.82466677395503962</v>
      </c>
      <c r="BN57" t="s">
        <v>67</v>
      </c>
      <c r="BO57" t="s">
        <v>180</v>
      </c>
      <c r="BP57">
        <v>4174.2479999999996</v>
      </c>
    </row>
    <row r="58" spans="1:68" ht="16.5">
      <c r="A58" s="108" t="str">
        <f t="shared" si="18"/>
        <v>미래교통</v>
      </c>
      <c r="B58" s="109" t="str">
        <f t="shared" si="1"/>
        <v>이병덕</v>
      </c>
      <c r="C58" s="110" t="str">
        <f t="shared" si="19"/>
        <v>D</v>
      </c>
      <c r="D58" s="111">
        <f t="shared" si="20"/>
        <v>0.84050000000000002</v>
      </c>
      <c r="E58" s="112">
        <f t="shared" si="21"/>
        <v>7026</v>
      </c>
      <c r="F58" s="113" t="str">
        <f t="shared" si="22"/>
        <v>111-2</v>
      </c>
      <c r="G58" s="114" t="str">
        <f t="shared" si="23"/>
        <v>70바5092</v>
      </c>
      <c r="H58" s="115">
        <f t="shared" si="24"/>
        <v>1</v>
      </c>
      <c r="I58" s="116">
        <f t="shared" si="25"/>
        <v>642.17899999999997</v>
      </c>
      <c r="J58" s="117">
        <f t="shared" si="26"/>
        <v>1.8151664039009703E-2</v>
      </c>
      <c r="K58" s="117">
        <f t="shared" si="27"/>
        <v>0.4111072406774634</v>
      </c>
      <c r="L58" s="117">
        <f t="shared" si="28"/>
        <v>0.20555016591947106</v>
      </c>
      <c r="M58" s="118">
        <f t="shared" si="29"/>
        <v>20.321999999999999</v>
      </c>
      <c r="N58" s="119">
        <f t="shared" si="30"/>
        <v>0</v>
      </c>
      <c r="O58" s="119">
        <f t="shared" si="31"/>
        <v>18.374939074619384</v>
      </c>
      <c r="P58" s="220">
        <f t="shared" si="32"/>
        <v>9</v>
      </c>
      <c r="Q58" s="221">
        <f t="shared" si="33"/>
        <v>0</v>
      </c>
      <c r="R58" s="221">
        <f t="shared" si="34"/>
        <v>118</v>
      </c>
      <c r="T58">
        <v>510</v>
      </c>
      <c r="U58">
        <v>7026</v>
      </c>
      <c r="V58" t="s">
        <v>330</v>
      </c>
      <c r="W58">
        <v>642.17899999999997</v>
      </c>
      <c r="X58">
        <v>381.99900000000002</v>
      </c>
      <c r="Y58">
        <v>1.681</v>
      </c>
      <c r="Z58">
        <v>20.321999999999999</v>
      </c>
      <c r="AA58">
        <v>37.49221</v>
      </c>
      <c r="AB58">
        <v>0.68054599999999998</v>
      </c>
      <c r="AC58">
        <v>15.413319</v>
      </c>
      <c r="AD58" s="1">
        <v>132</v>
      </c>
      <c r="AE58">
        <v>0</v>
      </c>
      <c r="AF58">
        <v>118</v>
      </c>
      <c r="AG58">
        <v>79</v>
      </c>
      <c r="AH58">
        <v>17.128330999999999</v>
      </c>
      <c r="AI58">
        <v>743.2</v>
      </c>
      <c r="AJ58">
        <v>0</v>
      </c>
      <c r="AK58">
        <v>9</v>
      </c>
      <c r="AL58">
        <v>4379</v>
      </c>
      <c r="AM58" t="s">
        <v>331</v>
      </c>
      <c r="AN58" t="s">
        <v>536</v>
      </c>
      <c r="AO58">
        <v>642.17899999999997</v>
      </c>
      <c r="AR58" t="s">
        <v>119</v>
      </c>
      <c r="AS58" t="s">
        <v>121</v>
      </c>
      <c r="AT58" t="s">
        <v>224</v>
      </c>
      <c r="AU58" t="s">
        <v>330</v>
      </c>
      <c r="AV58" t="s">
        <v>48</v>
      </c>
      <c r="AW58">
        <v>1</v>
      </c>
      <c r="BB58">
        <v>0.84050000000000002</v>
      </c>
      <c r="BC58" t="s">
        <v>67</v>
      </c>
      <c r="BF58" t="s">
        <v>119</v>
      </c>
      <c r="BG58" t="s">
        <v>121</v>
      </c>
      <c r="BH58" t="s">
        <v>330</v>
      </c>
      <c r="BI58">
        <v>7026</v>
      </c>
      <c r="BJ58">
        <v>1</v>
      </c>
      <c r="BK58" t="s">
        <v>224</v>
      </c>
      <c r="BL58" t="s">
        <v>175</v>
      </c>
      <c r="BM58">
        <v>0.84050000000000002</v>
      </c>
      <c r="BN58" t="s">
        <v>67</v>
      </c>
      <c r="BO58" t="s">
        <v>180</v>
      </c>
      <c r="BP58">
        <v>642.17899999999997</v>
      </c>
    </row>
    <row r="59" spans="1:68" ht="16.5">
      <c r="A59" s="125" t="str">
        <f t="shared" si="18"/>
        <v>미래교통</v>
      </c>
      <c r="B59" s="126" t="str">
        <f t="shared" si="1"/>
        <v>이상택</v>
      </c>
      <c r="C59" s="127" t="str">
        <f t="shared" si="19"/>
        <v>B</v>
      </c>
      <c r="D59" s="128">
        <f t="shared" si="20"/>
        <v>0.93506266866041798</v>
      </c>
      <c r="E59" s="129">
        <f t="shared" si="21"/>
        <v>7090</v>
      </c>
      <c r="F59" s="130" t="str">
        <f t="shared" si="22"/>
        <v>111-2</v>
      </c>
      <c r="G59" s="131" t="str">
        <f t="shared" si="23"/>
        <v>70바5028</v>
      </c>
      <c r="H59" s="132">
        <f t="shared" si="24"/>
        <v>4</v>
      </c>
      <c r="I59" s="133">
        <f t="shared" si="25"/>
        <v>2239.8049999999998</v>
      </c>
      <c r="J59" s="134">
        <f t="shared" si="26"/>
        <v>2.5350779189986669E-2</v>
      </c>
      <c r="K59" s="134">
        <f t="shared" si="27"/>
        <v>0.35792890253166937</v>
      </c>
      <c r="L59" s="134">
        <f t="shared" si="28"/>
        <v>7.679239933833526E-2</v>
      </c>
      <c r="M59" s="135">
        <f t="shared" si="29"/>
        <v>14.3</v>
      </c>
      <c r="N59" s="136">
        <f t="shared" si="30"/>
        <v>8.9293487602715424E-2</v>
      </c>
      <c r="O59" s="136">
        <f t="shared" si="31"/>
        <v>6.1166039007860062</v>
      </c>
      <c r="P59" s="218">
        <f t="shared" si="32"/>
        <v>1</v>
      </c>
      <c r="Q59" s="219">
        <f t="shared" si="33"/>
        <v>2</v>
      </c>
      <c r="R59" s="219">
        <f t="shared" si="34"/>
        <v>137</v>
      </c>
      <c r="T59">
        <v>510</v>
      </c>
      <c r="U59">
        <v>7090</v>
      </c>
      <c r="V59" t="s">
        <v>332</v>
      </c>
      <c r="W59">
        <v>2239.8049999999998</v>
      </c>
      <c r="X59">
        <v>1251.4369999999999</v>
      </c>
      <c r="Y59">
        <v>1.79</v>
      </c>
      <c r="Z59">
        <v>14.3</v>
      </c>
      <c r="AA59">
        <v>146.75079500000001</v>
      </c>
      <c r="AB59">
        <v>3.7202470000000001</v>
      </c>
      <c r="AC59">
        <v>52.526350999999998</v>
      </c>
      <c r="AD59" s="1">
        <v>172</v>
      </c>
      <c r="AE59">
        <v>2</v>
      </c>
      <c r="AF59">
        <v>137</v>
      </c>
      <c r="AG59">
        <v>90</v>
      </c>
      <c r="AH59">
        <v>15.262643000000001</v>
      </c>
      <c r="AI59">
        <v>475.3</v>
      </c>
      <c r="AJ59">
        <v>5.4</v>
      </c>
      <c r="AK59">
        <v>1</v>
      </c>
      <c r="AL59">
        <v>8</v>
      </c>
      <c r="AM59" t="s">
        <v>333</v>
      </c>
      <c r="AN59" t="s">
        <v>537</v>
      </c>
      <c r="AO59">
        <v>1847.3420000000001</v>
      </c>
      <c r="AR59" t="s">
        <v>119</v>
      </c>
      <c r="AS59" t="s">
        <v>121</v>
      </c>
      <c r="AT59" t="s">
        <v>219</v>
      </c>
      <c r="AU59" t="s">
        <v>332</v>
      </c>
      <c r="AV59" t="s">
        <v>48</v>
      </c>
      <c r="AW59">
        <v>4</v>
      </c>
      <c r="BB59">
        <v>0.93506266866041798</v>
      </c>
      <c r="BC59" t="s">
        <v>68</v>
      </c>
      <c r="BF59" t="s">
        <v>119</v>
      </c>
      <c r="BG59" t="s">
        <v>121</v>
      </c>
      <c r="BH59" t="s">
        <v>332</v>
      </c>
      <c r="BI59">
        <v>7090</v>
      </c>
      <c r="BJ59">
        <v>4</v>
      </c>
      <c r="BK59" t="s">
        <v>219</v>
      </c>
      <c r="BL59" t="s">
        <v>224</v>
      </c>
      <c r="BM59">
        <v>0.93506266866041798</v>
      </c>
      <c r="BN59" t="s">
        <v>68</v>
      </c>
      <c r="BO59" t="s">
        <v>176</v>
      </c>
      <c r="BP59">
        <v>2239.8049999999998</v>
      </c>
    </row>
    <row r="60" spans="1:68" ht="16.5">
      <c r="A60" s="108" t="str">
        <f t="shared" si="18"/>
        <v>미래교통</v>
      </c>
      <c r="B60" s="109" t="str">
        <f t="shared" si="1"/>
        <v>이석찬</v>
      </c>
      <c r="C60" s="110" t="str">
        <f t="shared" si="19"/>
        <v>F</v>
      </c>
      <c r="D60" s="111">
        <f t="shared" si="20"/>
        <v>0.76444444444444437</v>
      </c>
      <c r="E60" s="112">
        <f t="shared" si="21"/>
        <v>3126</v>
      </c>
      <c r="F60" s="113" t="str">
        <f t="shared" si="22"/>
        <v>111</v>
      </c>
      <c r="G60" s="114" t="str">
        <f t="shared" si="23"/>
        <v>70바5931</v>
      </c>
      <c r="H60" s="115">
        <f t="shared" si="24"/>
        <v>1</v>
      </c>
      <c r="I60" s="116">
        <f t="shared" si="25"/>
        <v>4159.6719999999996</v>
      </c>
      <c r="J60" s="117">
        <f t="shared" si="26"/>
        <v>7.4707079074258928E-2</v>
      </c>
      <c r="K60" s="117">
        <f t="shared" si="27"/>
        <v>0.2811765499467479</v>
      </c>
      <c r="L60" s="117">
        <f t="shared" si="28"/>
        <v>0.10433514950217229</v>
      </c>
      <c r="M60" s="118">
        <f t="shared" si="29"/>
        <v>30.064</v>
      </c>
      <c r="N60" s="119">
        <f t="shared" si="30"/>
        <v>7.21210710844509E-2</v>
      </c>
      <c r="O60" s="119">
        <f t="shared" si="31"/>
        <v>24.0403570281503</v>
      </c>
      <c r="P60" s="220">
        <f t="shared" si="32"/>
        <v>9</v>
      </c>
      <c r="Q60" s="221">
        <f t="shared" si="33"/>
        <v>3</v>
      </c>
      <c r="R60" s="221">
        <f t="shared" si="34"/>
        <v>1000</v>
      </c>
      <c r="T60">
        <v>510</v>
      </c>
      <c r="U60">
        <v>3126</v>
      </c>
      <c r="V60" t="s">
        <v>334</v>
      </c>
      <c r="W60">
        <v>4159.6719999999996</v>
      </c>
      <c r="X60">
        <v>2015.4849999999999</v>
      </c>
      <c r="Y60">
        <v>2.0640000000000001</v>
      </c>
      <c r="Z60">
        <v>30.064</v>
      </c>
      <c r="AA60">
        <v>144.378299</v>
      </c>
      <c r="AB60">
        <v>10.786080999999999</v>
      </c>
      <c r="AC60">
        <v>40.595792000000003</v>
      </c>
      <c r="AD60" s="1">
        <v>434</v>
      </c>
      <c r="AE60">
        <v>3</v>
      </c>
      <c r="AF60">
        <v>1000</v>
      </c>
      <c r="AG60">
        <v>94</v>
      </c>
      <c r="AH60">
        <v>28.810922000000001</v>
      </c>
      <c r="AI60">
        <v>27458.1</v>
      </c>
      <c r="AJ60">
        <v>15417.7</v>
      </c>
      <c r="AK60">
        <v>9</v>
      </c>
      <c r="AL60">
        <v>3253</v>
      </c>
      <c r="AM60" t="s">
        <v>335</v>
      </c>
      <c r="AN60" t="s">
        <v>538</v>
      </c>
      <c r="AO60">
        <v>4159.6719999999996</v>
      </c>
      <c r="AR60" t="s">
        <v>119</v>
      </c>
      <c r="AS60" t="s">
        <v>120</v>
      </c>
      <c r="AT60" t="s">
        <v>203</v>
      </c>
      <c r="AU60" t="s">
        <v>334</v>
      </c>
      <c r="AV60" t="s">
        <v>48</v>
      </c>
      <c r="AW60">
        <v>1</v>
      </c>
      <c r="BB60">
        <v>0.76444444444444437</v>
      </c>
      <c r="BC60" t="s">
        <v>70</v>
      </c>
      <c r="BF60" t="s">
        <v>119</v>
      </c>
      <c r="BG60" t="s">
        <v>120</v>
      </c>
      <c r="BH60" t="s">
        <v>334</v>
      </c>
      <c r="BI60">
        <v>3126</v>
      </c>
      <c r="BJ60">
        <v>1</v>
      </c>
      <c r="BK60" t="s">
        <v>203</v>
      </c>
      <c r="BL60" t="s">
        <v>175</v>
      </c>
      <c r="BM60">
        <v>0.76444444444444437</v>
      </c>
      <c r="BN60" t="s">
        <v>70</v>
      </c>
      <c r="BO60" t="s">
        <v>189</v>
      </c>
      <c r="BP60">
        <v>4159.6719999999996</v>
      </c>
    </row>
    <row r="61" spans="1:68" ht="16.5">
      <c r="A61" s="125" t="str">
        <f t="shared" si="18"/>
        <v>미래교통</v>
      </c>
      <c r="B61" s="126" t="str">
        <f t="shared" si="1"/>
        <v>이신행</v>
      </c>
      <c r="C61" s="127" t="str">
        <f t="shared" si="19"/>
        <v>C</v>
      </c>
      <c r="D61" s="128">
        <f t="shared" si="20"/>
        <v>0.85623432338729411</v>
      </c>
      <c r="E61" s="129">
        <f t="shared" si="21"/>
        <v>1284</v>
      </c>
      <c r="F61" s="130" t="str">
        <f t="shared" si="22"/>
        <v>111</v>
      </c>
      <c r="G61" s="131" t="str">
        <f t="shared" si="23"/>
        <v>70바5905</v>
      </c>
      <c r="H61" s="132">
        <f t="shared" si="24"/>
        <v>5</v>
      </c>
      <c r="I61" s="133">
        <f t="shared" si="25"/>
        <v>1361.1390000000001</v>
      </c>
      <c r="J61" s="134">
        <f t="shared" si="26"/>
        <v>2.2660834171302088E-2</v>
      </c>
      <c r="K61" s="134">
        <f t="shared" si="27"/>
        <v>0.30681696444588807</v>
      </c>
      <c r="L61" s="134">
        <f t="shared" si="28"/>
        <v>0.16162934130900664</v>
      </c>
      <c r="M61" s="135">
        <f t="shared" si="29"/>
        <v>23.725000000000001</v>
      </c>
      <c r="N61" s="136">
        <f t="shared" si="30"/>
        <v>0</v>
      </c>
      <c r="O61" s="136">
        <f t="shared" si="31"/>
        <v>16.23640201331385</v>
      </c>
      <c r="P61" s="218">
        <f t="shared" si="32"/>
        <v>10</v>
      </c>
      <c r="Q61" s="219">
        <f t="shared" si="33"/>
        <v>0</v>
      </c>
      <c r="R61" s="219">
        <f t="shared" si="34"/>
        <v>221</v>
      </c>
      <c r="T61">
        <v>510</v>
      </c>
      <c r="U61">
        <v>1284</v>
      </c>
      <c r="V61" t="s">
        <v>426</v>
      </c>
      <c r="W61">
        <v>1361.1389999999999</v>
      </c>
      <c r="X61">
        <v>579.79399999999998</v>
      </c>
      <c r="Y61">
        <v>2.3479999999999999</v>
      </c>
      <c r="Z61">
        <v>23.725000000000001</v>
      </c>
      <c r="AA61">
        <v>47.242215000000002</v>
      </c>
      <c r="AB61">
        <v>1.0705480000000001</v>
      </c>
      <c r="AC61">
        <v>14.494713000000001</v>
      </c>
      <c r="AD61" s="1">
        <v>220</v>
      </c>
      <c r="AE61">
        <v>0</v>
      </c>
      <c r="AF61">
        <v>221</v>
      </c>
      <c r="AG61">
        <v>91</v>
      </c>
      <c r="AH61">
        <v>28.811921000000002</v>
      </c>
      <c r="AI61">
        <v>19804.3</v>
      </c>
      <c r="AJ61">
        <v>9159.5</v>
      </c>
      <c r="AK61">
        <v>10</v>
      </c>
      <c r="AL61">
        <v>2434</v>
      </c>
      <c r="AM61" t="s">
        <v>427</v>
      </c>
      <c r="AN61" t="s">
        <v>539</v>
      </c>
      <c r="AO61">
        <v>393.375</v>
      </c>
      <c r="AR61" t="s">
        <v>119</v>
      </c>
      <c r="AS61" t="s">
        <v>120</v>
      </c>
      <c r="AT61" t="s">
        <v>200</v>
      </c>
      <c r="AU61" t="s">
        <v>426</v>
      </c>
      <c r="AV61" t="s">
        <v>48</v>
      </c>
      <c r="AW61">
        <v>5</v>
      </c>
      <c r="BB61">
        <v>0.85623432338729411</v>
      </c>
      <c r="BC61" t="s">
        <v>69</v>
      </c>
      <c r="BF61" t="s">
        <v>119</v>
      </c>
      <c r="BG61" t="s">
        <v>120</v>
      </c>
      <c r="BH61" t="s">
        <v>426</v>
      </c>
      <c r="BI61">
        <v>1284</v>
      </c>
      <c r="BJ61">
        <v>5</v>
      </c>
      <c r="BK61" t="s">
        <v>200</v>
      </c>
      <c r="BL61" t="s">
        <v>203</v>
      </c>
      <c r="BM61">
        <v>0.85623432338729411</v>
      </c>
      <c r="BN61" t="s">
        <v>69</v>
      </c>
      <c r="BO61" t="s">
        <v>178</v>
      </c>
      <c r="BP61">
        <v>1361.1390000000001</v>
      </c>
    </row>
    <row r="62" spans="1:68" ht="16.5">
      <c r="A62" s="108" t="str">
        <f t="shared" si="18"/>
        <v>미래교통</v>
      </c>
      <c r="B62" s="109" t="str">
        <f t="shared" si="1"/>
        <v>이용남</v>
      </c>
      <c r="C62" s="110" t="str">
        <f t="shared" si="19"/>
        <v>D</v>
      </c>
      <c r="D62" s="111">
        <f t="shared" si="20"/>
        <v>0.84051359804207437</v>
      </c>
      <c r="E62" s="112">
        <f t="shared" si="21"/>
        <v>7049</v>
      </c>
      <c r="F62" s="113" t="str">
        <f t="shared" si="22"/>
        <v>111</v>
      </c>
      <c r="G62" s="114" t="str">
        <f t="shared" si="23"/>
        <v>70바6067</v>
      </c>
      <c r="H62" s="115">
        <f t="shared" si="24"/>
        <v>10</v>
      </c>
      <c r="I62" s="116">
        <f t="shared" si="25"/>
        <v>2012.7890000000002</v>
      </c>
      <c r="J62" s="117">
        <f t="shared" si="26"/>
        <v>2.6828250566138242E-2</v>
      </c>
      <c r="K62" s="117">
        <f t="shared" si="27"/>
        <v>0.30117872879369956</v>
      </c>
      <c r="L62" s="117">
        <f t="shared" si="28"/>
        <v>0.19723875676983527</v>
      </c>
      <c r="M62" s="118">
        <f t="shared" si="29"/>
        <v>21.091000000000001</v>
      </c>
      <c r="N62" s="119">
        <f t="shared" si="30"/>
        <v>0.18596399551082912</v>
      </c>
      <c r="O62" s="119">
        <f t="shared" si="31"/>
        <v>16.178867609442136</v>
      </c>
      <c r="P62" s="220">
        <f t="shared" si="32"/>
        <v>8</v>
      </c>
      <c r="Q62" s="221">
        <f t="shared" si="33"/>
        <v>4</v>
      </c>
      <c r="R62" s="221">
        <f t="shared" si="34"/>
        <v>348</v>
      </c>
      <c r="T62">
        <v>510</v>
      </c>
      <c r="U62">
        <v>7049</v>
      </c>
      <c r="V62" t="s">
        <v>428</v>
      </c>
      <c r="W62">
        <v>2150.9540000000002</v>
      </c>
      <c r="X62">
        <v>989.14499999999998</v>
      </c>
      <c r="Y62">
        <v>2.1749999999999998</v>
      </c>
      <c r="Z62">
        <v>21.091000000000001</v>
      </c>
      <c r="AA62">
        <v>84.943033999999997</v>
      </c>
      <c r="AB62">
        <v>2.2788729999999999</v>
      </c>
      <c r="AC62">
        <v>25.583034999999999</v>
      </c>
      <c r="AD62" s="1">
        <v>397</v>
      </c>
      <c r="AE62">
        <v>4</v>
      </c>
      <c r="AF62">
        <v>348</v>
      </c>
      <c r="AG62">
        <v>91</v>
      </c>
      <c r="AH62">
        <v>25.322310999999999</v>
      </c>
      <c r="AI62">
        <v>16049.4</v>
      </c>
      <c r="AJ62">
        <v>7455.2</v>
      </c>
      <c r="AK62">
        <v>8</v>
      </c>
      <c r="AL62">
        <v>1276</v>
      </c>
      <c r="AM62" t="s">
        <v>429</v>
      </c>
      <c r="AN62" t="s">
        <v>540</v>
      </c>
      <c r="AO62">
        <v>248.774</v>
      </c>
      <c r="AR62" t="s">
        <v>119</v>
      </c>
      <c r="AS62" t="s">
        <v>120</v>
      </c>
      <c r="AT62" t="s">
        <v>207</v>
      </c>
      <c r="AU62" t="s">
        <v>428</v>
      </c>
      <c r="AV62" t="s">
        <v>48</v>
      </c>
      <c r="AW62">
        <v>10</v>
      </c>
      <c r="BB62">
        <v>0.84051359804207437</v>
      </c>
      <c r="BC62" t="s">
        <v>67</v>
      </c>
      <c r="BF62" t="s">
        <v>119</v>
      </c>
      <c r="BG62" t="s">
        <v>120</v>
      </c>
      <c r="BH62" t="s">
        <v>428</v>
      </c>
      <c r="BI62">
        <v>7049</v>
      </c>
      <c r="BJ62">
        <v>10</v>
      </c>
      <c r="BK62" t="s">
        <v>207</v>
      </c>
      <c r="BL62" t="s">
        <v>205</v>
      </c>
      <c r="BM62">
        <v>0.84051359804207437</v>
      </c>
      <c r="BN62" t="s">
        <v>67</v>
      </c>
      <c r="BO62" t="s">
        <v>180</v>
      </c>
      <c r="BP62">
        <v>2012.7890000000002</v>
      </c>
    </row>
    <row r="63" spans="1:68" ht="16.5">
      <c r="A63" s="125" t="str">
        <f t="shared" si="18"/>
        <v>미래교통</v>
      </c>
      <c r="B63" s="126" t="str">
        <f t="shared" si="1"/>
        <v>이은성</v>
      </c>
      <c r="C63" s="127" t="str">
        <f t="shared" si="19"/>
        <v>F</v>
      </c>
      <c r="D63" s="128">
        <f t="shared" si="20"/>
        <v>0.77275312448872335</v>
      </c>
      <c r="E63" s="129">
        <f t="shared" si="21"/>
        <v>2740</v>
      </c>
      <c r="F63" s="130" t="str">
        <f t="shared" si="22"/>
        <v>111</v>
      </c>
      <c r="G63" s="131" t="str">
        <f t="shared" si="23"/>
        <v>70바6004</v>
      </c>
      <c r="H63" s="132">
        <f t="shared" si="24"/>
        <v>9</v>
      </c>
      <c r="I63" s="133">
        <f t="shared" si="25"/>
        <v>2583.9209999999998</v>
      </c>
      <c r="J63" s="134">
        <f t="shared" si="26"/>
        <v>4.2261608315709707E-2</v>
      </c>
      <c r="K63" s="134">
        <f t="shared" si="27"/>
        <v>0.32204236427021948</v>
      </c>
      <c r="L63" s="134">
        <f t="shared" si="28"/>
        <v>0.11648962952040717</v>
      </c>
      <c r="M63" s="135">
        <f t="shared" si="29"/>
        <v>26.087</v>
      </c>
      <c r="N63" s="136">
        <f t="shared" si="30"/>
        <v>0</v>
      </c>
      <c r="O63" s="136">
        <f t="shared" si="31"/>
        <v>49.514156775065196</v>
      </c>
      <c r="P63" s="218">
        <f t="shared" si="32"/>
        <v>19</v>
      </c>
      <c r="Q63" s="219">
        <f t="shared" si="33"/>
        <v>0</v>
      </c>
      <c r="R63" s="219">
        <f t="shared" si="34"/>
        <v>1286</v>
      </c>
      <c r="T63">
        <v>510</v>
      </c>
      <c r="U63">
        <v>2740</v>
      </c>
      <c r="V63" t="s">
        <v>336</v>
      </c>
      <c r="W63">
        <v>2597.2370000000001</v>
      </c>
      <c r="X63">
        <v>1254.126</v>
      </c>
      <c r="Y63">
        <v>2.0710000000000002</v>
      </c>
      <c r="Z63">
        <v>26.087</v>
      </c>
      <c r="AA63">
        <v>100.52414400000001</v>
      </c>
      <c r="AB63">
        <v>4.2483120000000003</v>
      </c>
      <c r="AC63">
        <v>32.373033</v>
      </c>
      <c r="AD63" s="1">
        <v>301</v>
      </c>
      <c r="AE63">
        <v>0</v>
      </c>
      <c r="AF63">
        <v>1286</v>
      </c>
      <c r="AG63">
        <v>91</v>
      </c>
      <c r="AH63">
        <v>25.836946999999999</v>
      </c>
      <c r="AI63">
        <v>18361.099999999999</v>
      </c>
      <c r="AJ63">
        <v>10131.6</v>
      </c>
      <c r="AK63">
        <v>19</v>
      </c>
      <c r="AL63">
        <v>6426</v>
      </c>
      <c r="AM63" t="s">
        <v>337</v>
      </c>
      <c r="AN63" t="s">
        <v>541</v>
      </c>
      <c r="AO63">
        <v>837.60400000000004</v>
      </c>
      <c r="AR63" t="s">
        <v>119</v>
      </c>
      <c r="AS63" t="s">
        <v>120</v>
      </c>
      <c r="AT63" t="s">
        <v>397</v>
      </c>
      <c r="AU63" t="s">
        <v>336</v>
      </c>
      <c r="AV63" t="s">
        <v>48</v>
      </c>
      <c r="AW63">
        <v>9</v>
      </c>
      <c r="BB63">
        <v>0.77275312448872335</v>
      </c>
      <c r="BC63" t="s">
        <v>70</v>
      </c>
      <c r="BF63" t="s">
        <v>119</v>
      </c>
      <c r="BG63" t="s">
        <v>120</v>
      </c>
      <c r="BH63" t="s">
        <v>336</v>
      </c>
      <c r="BI63">
        <v>2740</v>
      </c>
      <c r="BJ63">
        <v>9</v>
      </c>
      <c r="BK63" t="s">
        <v>397</v>
      </c>
      <c r="BL63" t="s">
        <v>214</v>
      </c>
      <c r="BM63">
        <v>0.77275312448872335</v>
      </c>
      <c r="BN63" t="s">
        <v>70</v>
      </c>
      <c r="BO63" t="s">
        <v>189</v>
      </c>
      <c r="BP63">
        <v>2583.9209999999998</v>
      </c>
    </row>
    <row r="64" spans="1:68" ht="16.5">
      <c r="A64" s="108" t="str">
        <f t="shared" si="18"/>
        <v>미래교통</v>
      </c>
      <c r="B64" s="109" t="str">
        <f t="shared" si="1"/>
        <v>이인수</v>
      </c>
      <c r="C64" s="110" t="str">
        <f t="shared" si="19"/>
        <v>F</v>
      </c>
      <c r="D64" s="111">
        <f t="shared" si="20"/>
        <v>0.72131345733489027</v>
      </c>
      <c r="E64" s="112">
        <f t="shared" si="21"/>
        <v>8930</v>
      </c>
      <c r="F64" s="113" t="str">
        <f t="shared" si="22"/>
        <v>111</v>
      </c>
      <c r="G64" s="114" t="str">
        <f t="shared" si="23"/>
        <v>72바1605</v>
      </c>
      <c r="H64" s="115">
        <f t="shared" si="24"/>
        <v>2</v>
      </c>
      <c r="I64" s="116">
        <f t="shared" si="25"/>
        <v>493.86</v>
      </c>
      <c r="J64" s="117">
        <f t="shared" si="26"/>
        <v>1.0290889844943188E-2</v>
      </c>
      <c r="K64" s="117">
        <f t="shared" si="27"/>
        <v>0.34302091956787406</v>
      </c>
      <c r="L64" s="117">
        <f t="shared" si="28"/>
        <v>0.13364111286599442</v>
      </c>
      <c r="M64" s="118">
        <f t="shared" si="29"/>
        <v>26.536999999999999</v>
      </c>
      <c r="N64" s="119">
        <f t="shared" si="30"/>
        <v>0.20248653464544608</v>
      </c>
      <c r="O64" s="119">
        <f t="shared" si="31"/>
        <v>15.99643623699024</v>
      </c>
      <c r="P64" s="220">
        <f t="shared" si="32"/>
        <v>3</v>
      </c>
      <c r="Q64" s="221">
        <f t="shared" si="33"/>
        <v>1</v>
      </c>
      <c r="R64" s="221">
        <f t="shared" si="34"/>
        <v>79</v>
      </c>
      <c r="T64">
        <v>510</v>
      </c>
      <c r="U64">
        <v>8930</v>
      </c>
      <c r="V64" t="s">
        <v>458</v>
      </c>
      <c r="W64">
        <v>493.86</v>
      </c>
      <c r="X64">
        <v>240.499</v>
      </c>
      <c r="Y64">
        <v>2.0529999999999999</v>
      </c>
      <c r="Z64">
        <v>26.536999999999999</v>
      </c>
      <c r="AA64">
        <v>18.111941999999999</v>
      </c>
      <c r="AB64">
        <v>0.186388</v>
      </c>
      <c r="AC64">
        <v>6.2127749999999997</v>
      </c>
      <c r="AD64" s="1">
        <v>66</v>
      </c>
      <c r="AE64">
        <v>1</v>
      </c>
      <c r="AF64">
        <v>79</v>
      </c>
      <c r="AG64">
        <v>91</v>
      </c>
      <c r="AH64">
        <v>27.267092000000002</v>
      </c>
      <c r="AI64">
        <v>5156.1000000000004</v>
      </c>
      <c r="AJ64">
        <v>2762</v>
      </c>
      <c r="AK64">
        <v>3</v>
      </c>
      <c r="AL64">
        <v>3729</v>
      </c>
      <c r="AM64" t="s">
        <v>542</v>
      </c>
      <c r="AN64" t="s">
        <v>543</v>
      </c>
      <c r="AO64">
        <v>247.304</v>
      </c>
      <c r="AR64" t="s">
        <v>119</v>
      </c>
      <c r="AS64" t="s">
        <v>120</v>
      </c>
      <c r="AT64" t="s">
        <v>212</v>
      </c>
      <c r="AU64" t="s">
        <v>458</v>
      </c>
      <c r="AV64" t="s">
        <v>48</v>
      </c>
      <c r="AW64">
        <v>2</v>
      </c>
      <c r="BB64">
        <v>0.72131345733489027</v>
      </c>
      <c r="BC64" t="s">
        <v>70</v>
      </c>
      <c r="BF64" t="s">
        <v>119</v>
      </c>
      <c r="BG64" t="s">
        <v>120</v>
      </c>
      <c r="BH64" t="s">
        <v>458</v>
      </c>
      <c r="BI64">
        <v>8930</v>
      </c>
      <c r="BJ64">
        <v>2</v>
      </c>
      <c r="BK64" t="s">
        <v>212</v>
      </c>
      <c r="BL64" t="s">
        <v>198</v>
      </c>
      <c r="BM64">
        <v>0.72131345733489027</v>
      </c>
      <c r="BN64" t="s">
        <v>70</v>
      </c>
      <c r="BO64" t="s">
        <v>189</v>
      </c>
      <c r="BP64">
        <v>493.86</v>
      </c>
    </row>
    <row r="65" spans="1:68" ht="16.5">
      <c r="A65" s="125" t="str">
        <f t="shared" si="18"/>
        <v>미래교통</v>
      </c>
      <c r="B65" s="126" t="str">
        <f t="shared" si="1"/>
        <v>이정철</v>
      </c>
      <c r="C65" s="127" t="str">
        <f t="shared" si="19"/>
        <v>F</v>
      </c>
      <c r="D65" s="128">
        <f t="shared" si="20"/>
        <v>0.78321428571428575</v>
      </c>
      <c r="E65" s="129">
        <f t="shared" si="21"/>
        <v>6211</v>
      </c>
      <c r="F65" s="130" t="str">
        <f t="shared" si="22"/>
        <v>111</v>
      </c>
      <c r="G65" s="131" t="str">
        <f t="shared" si="23"/>
        <v>70바5078</v>
      </c>
      <c r="H65" s="132">
        <f t="shared" si="24"/>
        <v>1</v>
      </c>
      <c r="I65" s="133">
        <f t="shared" si="25"/>
        <v>3841.817</v>
      </c>
      <c r="J65" s="134">
        <f t="shared" si="26"/>
        <v>4.9396899943082877E-2</v>
      </c>
      <c r="K65" s="134">
        <f t="shared" si="27"/>
        <v>0.34206968616307737</v>
      </c>
      <c r="L65" s="134">
        <f t="shared" si="28"/>
        <v>0.18610985374889016</v>
      </c>
      <c r="M65" s="135">
        <f t="shared" si="29"/>
        <v>27.827999999999999</v>
      </c>
      <c r="N65" s="136">
        <f t="shared" si="30"/>
        <v>7.8088050524009869E-2</v>
      </c>
      <c r="O65" s="136">
        <f t="shared" si="31"/>
        <v>22.80171075301088</v>
      </c>
      <c r="P65" s="218">
        <f t="shared" si="32"/>
        <v>44</v>
      </c>
      <c r="Q65" s="219">
        <f t="shared" si="33"/>
        <v>3</v>
      </c>
      <c r="R65" s="219">
        <f t="shared" si="34"/>
        <v>876</v>
      </c>
      <c r="T65">
        <v>510</v>
      </c>
      <c r="U65">
        <v>6211</v>
      </c>
      <c r="V65" t="s">
        <v>338</v>
      </c>
      <c r="W65">
        <v>3841.817</v>
      </c>
      <c r="X65">
        <v>1752.0650000000001</v>
      </c>
      <c r="Y65">
        <v>2.1930000000000001</v>
      </c>
      <c r="Z65">
        <v>27.827999999999999</v>
      </c>
      <c r="AA65">
        <v>141.38275899999999</v>
      </c>
      <c r="AB65">
        <v>6.9838699999999996</v>
      </c>
      <c r="AC65">
        <v>48.362755999999997</v>
      </c>
      <c r="AD65" s="1">
        <v>715</v>
      </c>
      <c r="AE65">
        <v>3</v>
      </c>
      <c r="AF65">
        <v>876</v>
      </c>
      <c r="AG65">
        <v>94</v>
      </c>
      <c r="AH65">
        <v>27.173164</v>
      </c>
      <c r="AI65">
        <v>45867.1</v>
      </c>
      <c r="AJ65">
        <v>22412.5</v>
      </c>
      <c r="AK65">
        <v>44</v>
      </c>
      <c r="AL65">
        <v>44968</v>
      </c>
      <c r="AM65" t="s">
        <v>339</v>
      </c>
      <c r="AN65" t="s">
        <v>544</v>
      </c>
      <c r="AO65">
        <v>3841.817</v>
      </c>
      <c r="AR65" t="s">
        <v>119</v>
      </c>
      <c r="AS65" t="s">
        <v>120</v>
      </c>
      <c r="AT65" t="s">
        <v>198</v>
      </c>
      <c r="AU65" t="s">
        <v>338</v>
      </c>
      <c r="AV65" t="s">
        <v>48</v>
      </c>
      <c r="AW65">
        <v>1</v>
      </c>
      <c r="BB65">
        <v>0.78321428571428575</v>
      </c>
      <c r="BC65" t="s">
        <v>70</v>
      </c>
      <c r="BF65" t="s">
        <v>119</v>
      </c>
      <c r="BG65" t="s">
        <v>120</v>
      </c>
      <c r="BH65" t="s">
        <v>338</v>
      </c>
      <c r="BI65">
        <v>6211</v>
      </c>
      <c r="BJ65">
        <v>1</v>
      </c>
      <c r="BK65" t="s">
        <v>198</v>
      </c>
      <c r="BL65" t="s">
        <v>175</v>
      </c>
      <c r="BM65">
        <v>0.78321428571428575</v>
      </c>
      <c r="BN65" t="s">
        <v>70</v>
      </c>
      <c r="BO65" t="s">
        <v>189</v>
      </c>
      <c r="BP65">
        <v>3841.817</v>
      </c>
    </row>
    <row r="66" spans="1:68" ht="16.5">
      <c r="A66" s="108" t="str">
        <f t="shared" si="18"/>
        <v>미래교통</v>
      </c>
      <c r="B66" s="109" t="str">
        <f t="shared" si="1"/>
        <v>이제용</v>
      </c>
      <c r="C66" s="110" t="str">
        <f t="shared" si="19"/>
        <v>C</v>
      </c>
      <c r="D66" s="111">
        <f t="shared" si="20"/>
        <v>0.86</v>
      </c>
      <c r="E66" s="112">
        <f t="shared" si="21"/>
        <v>3778</v>
      </c>
      <c r="F66" s="113" t="str">
        <f t="shared" si="22"/>
        <v>111</v>
      </c>
      <c r="G66" s="114" t="str">
        <f t="shared" si="23"/>
        <v>70바5080</v>
      </c>
      <c r="H66" s="115">
        <f t="shared" si="24"/>
        <v>1</v>
      </c>
      <c r="I66" s="116">
        <f t="shared" si="25"/>
        <v>4054.2629999999999</v>
      </c>
      <c r="J66" s="117">
        <f t="shared" si="26"/>
        <v>2.0238793146986445E-2</v>
      </c>
      <c r="K66" s="117">
        <f t="shared" si="27"/>
        <v>0.28404608075217086</v>
      </c>
      <c r="L66" s="117">
        <f t="shared" si="28"/>
        <v>0.14873233433548835</v>
      </c>
      <c r="M66" s="118">
        <f t="shared" si="29"/>
        <v>23.532</v>
      </c>
      <c r="N66" s="119">
        <f t="shared" si="30"/>
        <v>0</v>
      </c>
      <c r="O66" s="119">
        <f t="shared" si="31"/>
        <v>12.308032310681375</v>
      </c>
      <c r="P66" s="220">
        <f t="shared" si="32"/>
        <v>14</v>
      </c>
      <c r="Q66" s="221">
        <f t="shared" si="33"/>
        <v>0</v>
      </c>
      <c r="R66" s="221">
        <f t="shared" si="34"/>
        <v>499</v>
      </c>
      <c r="T66">
        <v>510</v>
      </c>
      <c r="U66">
        <v>3778</v>
      </c>
      <c r="V66" t="s">
        <v>340</v>
      </c>
      <c r="W66">
        <v>4054.2629999999999</v>
      </c>
      <c r="X66">
        <v>1746.2940000000001</v>
      </c>
      <c r="Y66">
        <v>2.3220000000000001</v>
      </c>
      <c r="Z66">
        <v>23.532</v>
      </c>
      <c r="AA66">
        <v>138.126912</v>
      </c>
      <c r="AB66">
        <v>2.7955220000000001</v>
      </c>
      <c r="AC66">
        <v>39.234408000000002</v>
      </c>
      <c r="AD66" s="1">
        <v>603</v>
      </c>
      <c r="AE66">
        <v>0</v>
      </c>
      <c r="AF66">
        <v>499</v>
      </c>
      <c r="AG66">
        <v>92</v>
      </c>
      <c r="AH66">
        <v>29.351724000000001</v>
      </c>
      <c r="AI66">
        <v>28379.5</v>
      </c>
      <c r="AJ66">
        <v>12208.3</v>
      </c>
      <c r="AK66">
        <v>14</v>
      </c>
      <c r="AL66">
        <v>4641</v>
      </c>
      <c r="AM66" t="s">
        <v>341</v>
      </c>
      <c r="AN66" t="s">
        <v>545</v>
      </c>
      <c r="AO66">
        <v>4054.2629999999999</v>
      </c>
      <c r="AR66" t="s">
        <v>119</v>
      </c>
      <c r="AS66" t="s">
        <v>120</v>
      </c>
      <c r="AT66" t="s">
        <v>199</v>
      </c>
      <c r="AU66" t="s">
        <v>340</v>
      </c>
      <c r="AV66" t="s">
        <v>48</v>
      </c>
      <c r="AW66">
        <v>1</v>
      </c>
      <c r="BB66">
        <v>0.86</v>
      </c>
      <c r="BC66" t="s">
        <v>69</v>
      </c>
      <c r="BF66" t="s">
        <v>119</v>
      </c>
      <c r="BG66" t="s">
        <v>120</v>
      </c>
      <c r="BH66" t="s">
        <v>340</v>
      </c>
      <c r="BI66">
        <v>3778</v>
      </c>
      <c r="BJ66">
        <v>1</v>
      </c>
      <c r="BK66" t="s">
        <v>199</v>
      </c>
      <c r="BL66" t="s">
        <v>175</v>
      </c>
      <c r="BM66">
        <v>0.86</v>
      </c>
      <c r="BN66" t="s">
        <v>69</v>
      </c>
      <c r="BO66" t="s">
        <v>178</v>
      </c>
      <c r="BP66">
        <v>4054.2629999999999</v>
      </c>
    </row>
    <row r="67" spans="1:68" ht="16.5">
      <c r="A67" s="125" t="str">
        <f t="shared" si="18"/>
        <v>미래교통</v>
      </c>
      <c r="B67" s="126" t="str">
        <f t="shared" si="1"/>
        <v>이지만</v>
      </c>
      <c r="C67" s="127" t="str">
        <f t="shared" si="19"/>
        <v>B</v>
      </c>
      <c r="D67" s="128">
        <f t="shared" si="20"/>
        <v>0.91830742663382903</v>
      </c>
      <c r="E67" s="129">
        <f t="shared" si="21"/>
        <v>2200</v>
      </c>
      <c r="F67" s="130" t="str">
        <f t="shared" si="22"/>
        <v>111</v>
      </c>
      <c r="G67" s="131" t="str">
        <f t="shared" si="23"/>
        <v>70바6004</v>
      </c>
      <c r="H67" s="132">
        <f t="shared" si="24"/>
        <v>13</v>
      </c>
      <c r="I67" s="133">
        <f t="shared" si="25"/>
        <v>3683.9530000000004</v>
      </c>
      <c r="J67" s="134">
        <f t="shared" si="26"/>
        <v>5.1533912573784018E-3</v>
      </c>
      <c r="K67" s="134">
        <f t="shared" si="27"/>
        <v>0.28198270037648876</v>
      </c>
      <c r="L67" s="134">
        <f t="shared" si="28"/>
        <v>0.19598512793187098</v>
      </c>
      <c r="M67" s="135">
        <f t="shared" si="29"/>
        <v>21.3</v>
      </c>
      <c r="N67" s="136">
        <f t="shared" si="30"/>
        <v>0.16286852736720583</v>
      </c>
      <c r="O67" s="136">
        <f t="shared" si="31"/>
        <v>6.6776096220554386</v>
      </c>
      <c r="P67" s="218">
        <f t="shared" si="32"/>
        <v>9</v>
      </c>
      <c r="Q67" s="219">
        <f t="shared" si="33"/>
        <v>6</v>
      </c>
      <c r="R67" s="219">
        <f t="shared" si="34"/>
        <v>246</v>
      </c>
      <c r="T67">
        <v>510</v>
      </c>
      <c r="U67">
        <v>2200</v>
      </c>
      <c r="V67" t="s">
        <v>342</v>
      </c>
      <c r="W67">
        <v>3683.953</v>
      </c>
      <c r="X67">
        <v>1481.896</v>
      </c>
      <c r="Y67">
        <v>2.4860000000000002</v>
      </c>
      <c r="Z67">
        <v>21.3</v>
      </c>
      <c r="AA67">
        <v>120.737194</v>
      </c>
      <c r="AB67">
        <v>0.62220600000000004</v>
      </c>
      <c r="AC67">
        <v>34.0458</v>
      </c>
      <c r="AD67" s="1">
        <v>722</v>
      </c>
      <c r="AE67">
        <v>6</v>
      </c>
      <c r="AF67">
        <v>246</v>
      </c>
      <c r="AG67">
        <v>111</v>
      </c>
      <c r="AH67">
        <v>30.512163000000001</v>
      </c>
      <c r="AI67">
        <v>22027</v>
      </c>
      <c r="AJ67">
        <v>12525.8</v>
      </c>
      <c r="AK67">
        <v>9</v>
      </c>
      <c r="AL67">
        <v>1071</v>
      </c>
      <c r="AM67" t="s">
        <v>343</v>
      </c>
      <c r="AN67" t="s">
        <v>546</v>
      </c>
      <c r="AO67">
        <v>738.2</v>
      </c>
      <c r="AR67" t="s">
        <v>119</v>
      </c>
      <c r="AS67" t="s">
        <v>120</v>
      </c>
      <c r="AT67" t="s">
        <v>397</v>
      </c>
      <c r="AU67" t="s">
        <v>342</v>
      </c>
      <c r="AV67" t="s">
        <v>48</v>
      </c>
      <c r="AW67">
        <v>13</v>
      </c>
      <c r="BB67">
        <v>0.91830742663382903</v>
      </c>
      <c r="BC67" t="s">
        <v>68</v>
      </c>
      <c r="BF67" t="s">
        <v>119</v>
      </c>
      <c r="BG67" t="s">
        <v>120</v>
      </c>
      <c r="BH67" t="s">
        <v>342</v>
      </c>
      <c r="BI67">
        <v>2200</v>
      </c>
      <c r="BJ67">
        <v>13</v>
      </c>
      <c r="BK67" t="s">
        <v>397</v>
      </c>
      <c r="BL67" t="s">
        <v>202</v>
      </c>
      <c r="BM67">
        <v>0.91830742663382903</v>
      </c>
      <c r="BN67" t="s">
        <v>68</v>
      </c>
      <c r="BO67" t="s">
        <v>176</v>
      </c>
      <c r="BP67">
        <v>3683.9530000000004</v>
      </c>
    </row>
    <row r="68" spans="1:68" ht="16.5">
      <c r="A68" s="108" t="str">
        <f t="shared" si="18"/>
        <v>미래교통</v>
      </c>
      <c r="B68" s="109" t="str">
        <f t="shared" si="1"/>
        <v>이창신</v>
      </c>
      <c r="C68" s="110" t="str">
        <f t="shared" si="19"/>
        <v>C</v>
      </c>
      <c r="D68" s="111">
        <f t="shared" si="20"/>
        <v>0.85444922403161272</v>
      </c>
      <c r="E68" s="112">
        <f t="shared" si="21"/>
        <v>4818</v>
      </c>
      <c r="F68" s="113" t="str">
        <f t="shared" si="22"/>
        <v>111</v>
      </c>
      <c r="G68" s="114" t="str">
        <f t="shared" si="23"/>
        <v>70바5078</v>
      </c>
      <c r="H68" s="115">
        <f t="shared" si="24"/>
        <v>2</v>
      </c>
      <c r="I68" s="116">
        <f t="shared" si="25"/>
        <v>4240.7860000000001</v>
      </c>
      <c r="J68" s="117">
        <f t="shared" si="26"/>
        <v>7.2547346960048038E-3</v>
      </c>
      <c r="K68" s="117">
        <f t="shared" si="27"/>
        <v>0.28982259681598582</v>
      </c>
      <c r="L68" s="117">
        <f t="shared" si="28"/>
        <v>0.14313384358465625</v>
      </c>
      <c r="M68" s="118">
        <f t="shared" si="29"/>
        <v>22.707000000000001</v>
      </c>
      <c r="N68" s="119">
        <f t="shared" si="30"/>
        <v>0</v>
      </c>
      <c r="O68" s="119">
        <f t="shared" si="31"/>
        <v>11.295075959975344</v>
      </c>
      <c r="P68" s="220">
        <f t="shared" si="32"/>
        <v>24</v>
      </c>
      <c r="Q68" s="221">
        <f t="shared" si="33"/>
        <v>0</v>
      </c>
      <c r="R68" s="221">
        <f t="shared" si="34"/>
        <v>479</v>
      </c>
      <c r="T68">
        <v>510</v>
      </c>
      <c r="U68">
        <v>4818</v>
      </c>
      <c r="V68" t="s">
        <v>344</v>
      </c>
      <c r="W68">
        <v>4240.7860000000001</v>
      </c>
      <c r="X68">
        <v>1776.4870000000001</v>
      </c>
      <c r="Y68">
        <v>2.387</v>
      </c>
      <c r="Z68">
        <v>22.707000000000001</v>
      </c>
      <c r="AA68">
        <v>144.883589</v>
      </c>
      <c r="AB68">
        <v>1.0510919999999999</v>
      </c>
      <c r="AC68">
        <v>41.990538000000001</v>
      </c>
      <c r="AD68" s="1">
        <v>607</v>
      </c>
      <c r="AE68">
        <v>0</v>
      </c>
      <c r="AF68">
        <v>479</v>
      </c>
      <c r="AG68">
        <v>92</v>
      </c>
      <c r="AH68">
        <v>29.270299000000001</v>
      </c>
      <c r="AI68">
        <v>35478.199999999997</v>
      </c>
      <c r="AJ68">
        <v>13231.8</v>
      </c>
      <c r="AK68">
        <v>24</v>
      </c>
      <c r="AL68">
        <v>14522</v>
      </c>
      <c r="AM68" t="s">
        <v>345</v>
      </c>
      <c r="AN68" t="s">
        <v>547</v>
      </c>
      <c r="AO68">
        <v>3995.192</v>
      </c>
      <c r="AR68" t="s">
        <v>119</v>
      </c>
      <c r="AS68" t="s">
        <v>120</v>
      </c>
      <c r="AT68" t="s">
        <v>198</v>
      </c>
      <c r="AU68" t="s">
        <v>344</v>
      </c>
      <c r="AV68" t="s">
        <v>48</v>
      </c>
      <c r="AW68">
        <v>2</v>
      </c>
      <c r="BB68">
        <v>0.85444922403161272</v>
      </c>
      <c r="BC68" t="s">
        <v>69</v>
      </c>
      <c r="BF68" t="s">
        <v>119</v>
      </c>
      <c r="BG68" t="s">
        <v>120</v>
      </c>
      <c r="BH68" t="s">
        <v>344</v>
      </c>
      <c r="BI68">
        <v>4818</v>
      </c>
      <c r="BJ68">
        <v>2</v>
      </c>
      <c r="BK68" t="s">
        <v>198</v>
      </c>
      <c r="BL68" t="s">
        <v>214</v>
      </c>
      <c r="BM68">
        <v>0.85444922403161272</v>
      </c>
      <c r="BN68" t="s">
        <v>69</v>
      </c>
      <c r="BO68" t="s">
        <v>178</v>
      </c>
      <c r="BP68">
        <v>4240.7860000000001</v>
      </c>
    </row>
    <row r="69" spans="1:68" ht="16.5">
      <c r="A69" s="125" t="str">
        <f t="shared" si="18"/>
        <v>미래교통</v>
      </c>
      <c r="B69" s="126" t="str">
        <f t="shared" si="1"/>
        <v>이태경</v>
      </c>
      <c r="C69" s="127" t="str">
        <f t="shared" si="19"/>
        <v>D</v>
      </c>
      <c r="D69" s="128">
        <f t="shared" si="20"/>
        <v>0.82599999999999996</v>
      </c>
      <c r="E69" s="129">
        <f t="shared" si="21"/>
        <v>814</v>
      </c>
      <c r="F69" s="130" t="str">
        <f t="shared" si="22"/>
        <v>111-2</v>
      </c>
      <c r="G69" s="131" t="str">
        <f t="shared" si="23"/>
        <v>70바5092</v>
      </c>
      <c r="H69" s="132">
        <f t="shared" si="24"/>
        <v>1</v>
      </c>
      <c r="I69" s="133">
        <f t="shared" si="25"/>
        <v>741.58100000000002</v>
      </c>
      <c r="J69" s="134">
        <f t="shared" si="26"/>
        <v>2.0681617620717661E-2</v>
      </c>
      <c r="K69" s="134">
        <f t="shared" si="27"/>
        <v>0.42264420092277444</v>
      </c>
      <c r="L69" s="134">
        <f t="shared" si="28"/>
        <v>0.23733078382536768</v>
      </c>
      <c r="M69" s="135">
        <f t="shared" si="29"/>
        <v>22.341000000000001</v>
      </c>
      <c r="N69" s="136">
        <f t="shared" si="30"/>
        <v>0</v>
      </c>
      <c r="O69" s="136">
        <f t="shared" si="31"/>
        <v>79.69459843226835</v>
      </c>
      <c r="P69" s="218">
        <f t="shared" si="32"/>
        <v>17</v>
      </c>
      <c r="Q69" s="219">
        <f t="shared" si="33"/>
        <v>0</v>
      </c>
      <c r="R69" s="219">
        <f t="shared" si="34"/>
        <v>591</v>
      </c>
      <c r="T69">
        <v>510</v>
      </c>
      <c r="U69">
        <v>814</v>
      </c>
      <c r="V69" t="s">
        <v>346</v>
      </c>
      <c r="W69">
        <v>741.58100000000002</v>
      </c>
      <c r="X69">
        <v>448.923</v>
      </c>
      <c r="Y69">
        <v>1.6519999999999999</v>
      </c>
      <c r="Z69">
        <v>22.341000000000001</v>
      </c>
      <c r="AA69">
        <v>42.038877999999997</v>
      </c>
      <c r="AB69">
        <v>0.86943199999999998</v>
      </c>
      <c r="AC69">
        <v>17.767488</v>
      </c>
      <c r="AD69" s="1">
        <v>176</v>
      </c>
      <c r="AE69">
        <v>0</v>
      </c>
      <c r="AF69">
        <v>591</v>
      </c>
      <c r="AG69">
        <v>90</v>
      </c>
      <c r="AH69">
        <v>17.640360999999999</v>
      </c>
      <c r="AI69">
        <v>1778.6</v>
      </c>
      <c r="AJ69">
        <v>278.8</v>
      </c>
      <c r="AK69">
        <v>17</v>
      </c>
      <c r="AL69">
        <v>8747</v>
      </c>
      <c r="AM69" t="s">
        <v>347</v>
      </c>
      <c r="AN69" t="s">
        <v>548</v>
      </c>
      <c r="AO69">
        <v>741.58100000000002</v>
      </c>
      <c r="AR69" t="s">
        <v>119</v>
      </c>
      <c r="AS69" t="s">
        <v>121</v>
      </c>
      <c r="AT69" t="s">
        <v>224</v>
      </c>
      <c r="AU69" t="s">
        <v>346</v>
      </c>
      <c r="AV69" t="s">
        <v>48</v>
      </c>
      <c r="AW69">
        <v>1</v>
      </c>
      <c r="BB69">
        <v>0.82599999999999996</v>
      </c>
      <c r="BC69" t="s">
        <v>67</v>
      </c>
      <c r="BF69" t="s">
        <v>119</v>
      </c>
      <c r="BG69" t="s">
        <v>121</v>
      </c>
      <c r="BH69" t="s">
        <v>346</v>
      </c>
      <c r="BI69">
        <v>814</v>
      </c>
      <c r="BJ69">
        <v>1</v>
      </c>
      <c r="BK69" t="s">
        <v>224</v>
      </c>
      <c r="BL69" t="s">
        <v>175</v>
      </c>
      <c r="BM69">
        <v>0.82599999999999996</v>
      </c>
      <c r="BN69" t="s">
        <v>67</v>
      </c>
      <c r="BO69" t="s">
        <v>180</v>
      </c>
      <c r="BP69">
        <v>741.58100000000002</v>
      </c>
    </row>
    <row r="70" spans="1:68" ht="16.5">
      <c r="A70" s="108" t="str">
        <f t="shared" si="18"/>
        <v>미래교통</v>
      </c>
      <c r="B70" s="109" t="str">
        <f t="shared" ref="B70:B94" si="35">IF(BH70="NULL", E70, BH70)</f>
        <v>임대성</v>
      </c>
      <c r="C70" s="110" t="str">
        <f t="shared" si="19"/>
        <v>D</v>
      </c>
      <c r="D70" s="111">
        <f t="shared" si="20"/>
        <v>0.84664096532400834</v>
      </c>
      <c r="E70" s="112">
        <f t="shared" si="21"/>
        <v>7566</v>
      </c>
      <c r="F70" s="113" t="str">
        <f t="shared" si="22"/>
        <v>111-2</v>
      </c>
      <c r="G70" s="114" t="str">
        <f t="shared" si="23"/>
        <v>72바1546</v>
      </c>
      <c r="H70" s="115">
        <f t="shared" si="24"/>
        <v>3</v>
      </c>
      <c r="I70" s="116">
        <f t="shared" si="25"/>
        <v>2208.886</v>
      </c>
      <c r="J70" s="117">
        <f t="shared" si="26"/>
        <v>3.0074315427171462E-2</v>
      </c>
      <c r="K70" s="117">
        <f t="shared" si="27"/>
        <v>0.42174270165780808</v>
      </c>
      <c r="L70" s="117">
        <f t="shared" si="28"/>
        <v>0.16388351413336857</v>
      </c>
      <c r="M70" s="118">
        <f t="shared" si="29"/>
        <v>17.774000000000001</v>
      </c>
      <c r="N70" s="119">
        <f t="shared" si="30"/>
        <v>9.0543377974236783E-2</v>
      </c>
      <c r="O70" s="119">
        <f t="shared" si="31"/>
        <v>33.908495051351679</v>
      </c>
      <c r="P70" s="220">
        <f t="shared" si="32"/>
        <v>38</v>
      </c>
      <c r="Q70" s="221">
        <f t="shared" si="33"/>
        <v>2</v>
      </c>
      <c r="R70" s="221">
        <f t="shared" si="34"/>
        <v>749</v>
      </c>
      <c r="T70">
        <v>510</v>
      </c>
      <c r="U70">
        <v>7566</v>
      </c>
      <c r="V70" t="s">
        <v>348</v>
      </c>
      <c r="W70">
        <v>2208.886</v>
      </c>
      <c r="X70">
        <v>1191.998</v>
      </c>
      <c r="Y70">
        <v>1.853</v>
      </c>
      <c r="Z70">
        <v>17.774000000000001</v>
      </c>
      <c r="AA70">
        <v>142.41497899999999</v>
      </c>
      <c r="AB70">
        <v>4.2830329999999996</v>
      </c>
      <c r="AC70">
        <v>60.062477999999999</v>
      </c>
      <c r="AD70" s="1">
        <v>362</v>
      </c>
      <c r="AE70">
        <v>2</v>
      </c>
      <c r="AF70">
        <v>749</v>
      </c>
      <c r="AG70">
        <v>91</v>
      </c>
      <c r="AH70">
        <v>15.510208</v>
      </c>
      <c r="AI70">
        <v>4886.3</v>
      </c>
      <c r="AJ70">
        <v>2308.9</v>
      </c>
      <c r="AK70">
        <v>38</v>
      </c>
      <c r="AL70">
        <v>30754</v>
      </c>
      <c r="AM70" t="s">
        <v>349</v>
      </c>
      <c r="AN70" t="s">
        <v>549</v>
      </c>
      <c r="AO70">
        <v>1833.135</v>
      </c>
      <c r="AR70" t="s">
        <v>119</v>
      </c>
      <c r="AS70" t="s">
        <v>121</v>
      </c>
      <c r="AT70" t="s">
        <v>232</v>
      </c>
      <c r="AU70" t="s">
        <v>348</v>
      </c>
      <c r="AV70" t="s">
        <v>48</v>
      </c>
      <c r="AW70">
        <v>3</v>
      </c>
      <c r="BB70">
        <v>0.84664096532400834</v>
      </c>
      <c r="BC70" t="s">
        <v>67</v>
      </c>
      <c r="BF70" t="s">
        <v>119</v>
      </c>
      <c r="BG70" t="s">
        <v>121</v>
      </c>
      <c r="BH70" t="s">
        <v>348</v>
      </c>
      <c r="BI70">
        <v>7566</v>
      </c>
      <c r="BJ70">
        <v>3</v>
      </c>
      <c r="BK70" t="s">
        <v>232</v>
      </c>
      <c r="BL70" t="s">
        <v>199</v>
      </c>
      <c r="BM70">
        <v>0.84664096532400834</v>
      </c>
      <c r="BN70" t="s">
        <v>67</v>
      </c>
      <c r="BO70" t="s">
        <v>180</v>
      </c>
      <c r="BP70">
        <v>2208.886</v>
      </c>
    </row>
    <row r="71" spans="1:68" ht="16.5">
      <c r="A71" s="125" t="str">
        <f t="shared" si="18"/>
        <v>미래교통</v>
      </c>
      <c r="B71" s="126" t="str">
        <f t="shared" si="35"/>
        <v>장동운</v>
      </c>
      <c r="C71" s="127" t="str">
        <f t="shared" si="19"/>
        <v>B</v>
      </c>
      <c r="D71" s="128">
        <f t="shared" si="20"/>
        <v>0.90551724137931033</v>
      </c>
      <c r="E71" s="129">
        <f t="shared" si="21"/>
        <v>3902</v>
      </c>
      <c r="F71" s="130" t="str">
        <f t="shared" si="22"/>
        <v>111</v>
      </c>
      <c r="G71" s="131" t="str">
        <f t="shared" si="23"/>
        <v>70바5924</v>
      </c>
      <c r="H71" s="132">
        <f t="shared" si="24"/>
        <v>1</v>
      </c>
      <c r="I71" s="133">
        <f t="shared" si="25"/>
        <v>3790.598</v>
      </c>
      <c r="J71" s="134">
        <f t="shared" si="26"/>
        <v>2.6163046386258923E-2</v>
      </c>
      <c r="K71" s="134">
        <f t="shared" si="27"/>
        <v>0.25252680399853428</v>
      </c>
      <c r="L71" s="134">
        <f t="shared" si="28"/>
        <v>0.13929200616894749</v>
      </c>
      <c r="M71" s="135">
        <f t="shared" si="29"/>
        <v>19.789000000000001</v>
      </c>
      <c r="N71" s="136">
        <f t="shared" si="30"/>
        <v>0</v>
      </c>
      <c r="O71" s="136">
        <f t="shared" si="31"/>
        <v>13.005863454789983</v>
      </c>
      <c r="P71" s="218">
        <f t="shared" si="32"/>
        <v>6</v>
      </c>
      <c r="Q71" s="219">
        <f t="shared" si="33"/>
        <v>0</v>
      </c>
      <c r="R71" s="219">
        <f t="shared" si="34"/>
        <v>493</v>
      </c>
      <c r="T71">
        <v>510</v>
      </c>
      <c r="U71">
        <v>3902</v>
      </c>
      <c r="V71" t="s">
        <v>350</v>
      </c>
      <c r="W71">
        <v>3790.598</v>
      </c>
      <c r="X71">
        <v>1443.3440000000001</v>
      </c>
      <c r="Y71">
        <v>2.6259999999999999</v>
      </c>
      <c r="Z71">
        <v>19.789000000000001</v>
      </c>
      <c r="AA71">
        <v>125.504689</v>
      </c>
      <c r="AB71">
        <v>3.283585</v>
      </c>
      <c r="AC71">
        <v>31.693297999999999</v>
      </c>
      <c r="AD71" s="1">
        <v>528</v>
      </c>
      <c r="AE71">
        <v>0</v>
      </c>
      <c r="AF71">
        <v>493</v>
      </c>
      <c r="AG71">
        <v>95</v>
      </c>
      <c r="AH71">
        <v>30.202839000000001</v>
      </c>
      <c r="AI71">
        <v>28617.5</v>
      </c>
      <c r="AJ71">
        <v>8817.4</v>
      </c>
      <c r="AK71">
        <v>6</v>
      </c>
      <c r="AL71">
        <v>1058</v>
      </c>
      <c r="AM71" t="s">
        <v>351</v>
      </c>
      <c r="AN71" t="s">
        <v>550</v>
      </c>
      <c r="AO71">
        <v>3790.598</v>
      </c>
      <c r="AR71" t="s">
        <v>119</v>
      </c>
      <c r="AS71" t="s">
        <v>120</v>
      </c>
      <c r="AT71" t="s">
        <v>202</v>
      </c>
      <c r="AU71" t="s">
        <v>350</v>
      </c>
      <c r="AV71" t="s">
        <v>48</v>
      </c>
      <c r="AW71">
        <v>1</v>
      </c>
      <c r="BB71">
        <v>0.90551724137931033</v>
      </c>
      <c r="BC71" t="s">
        <v>68</v>
      </c>
      <c r="BF71" t="s">
        <v>119</v>
      </c>
      <c r="BG71" t="s">
        <v>120</v>
      </c>
      <c r="BH71" t="s">
        <v>350</v>
      </c>
      <c r="BI71">
        <v>3902</v>
      </c>
      <c r="BJ71">
        <v>1</v>
      </c>
      <c r="BK71" t="s">
        <v>202</v>
      </c>
      <c r="BL71" t="s">
        <v>175</v>
      </c>
      <c r="BM71">
        <v>0.90551724137931033</v>
      </c>
      <c r="BN71" t="s">
        <v>68</v>
      </c>
      <c r="BO71" t="s">
        <v>176</v>
      </c>
      <c r="BP71">
        <v>3790.598</v>
      </c>
    </row>
    <row r="72" spans="1:68" ht="16.5">
      <c r="A72" s="108" t="str">
        <f t="shared" ref="A72:A87" si="36">BF72</f>
        <v>미래교통</v>
      </c>
      <c r="B72" s="109" t="str">
        <f t="shared" si="35"/>
        <v>장진우</v>
      </c>
      <c r="C72" s="110" t="str">
        <f t="shared" ref="C72:C87" si="37">BN72</f>
        <v>A</v>
      </c>
      <c r="D72" s="111">
        <f t="shared" ref="D72:D87" si="38">BM72</f>
        <v>0.95177761107559766</v>
      </c>
      <c r="E72" s="112">
        <f t="shared" ref="E72:E87" si="39">U72</f>
        <v>3827</v>
      </c>
      <c r="F72" s="113" t="str">
        <f t="shared" ref="F72:F87" si="40">BG72</f>
        <v>111-2</v>
      </c>
      <c r="G72" s="114" t="str">
        <f t="shared" ref="G72:G87" si="41">BK72</f>
        <v>70바6055</v>
      </c>
      <c r="H72" s="115">
        <f t="shared" ref="H72:H87" si="42">BJ72</f>
        <v>8</v>
      </c>
      <c r="I72" s="116">
        <f t="shared" ref="I72:I87" si="43">BP72</f>
        <v>1078.0559999999998</v>
      </c>
      <c r="J72" s="117">
        <f t="shared" ref="J72:J87" si="44">AB72/AA72</f>
        <v>3.5480528157945064E-2</v>
      </c>
      <c r="K72" s="117">
        <f t="shared" ref="K72:K87" si="45">AC72/AA72</f>
        <v>0.37614229153856038</v>
      </c>
      <c r="L72" s="117">
        <f t="shared" ref="L72:L87" si="46">AD72/I72</f>
        <v>9.0904368604228361E-2</v>
      </c>
      <c r="M72" s="118">
        <f t="shared" ref="M72:M87" si="47">Z72</f>
        <v>15.952</v>
      </c>
      <c r="N72" s="119">
        <f t="shared" ref="N72:N87" si="48">AE72*100/W72</f>
        <v>0.37103823920093204</v>
      </c>
      <c r="O72" s="119">
        <f t="shared" ref="O72:O87" si="49">AF72*100/W72</f>
        <v>22.262294352055921</v>
      </c>
      <c r="P72" s="220">
        <f t="shared" ref="P72:P87" si="50">AK72</f>
        <v>7</v>
      </c>
      <c r="Q72" s="221">
        <f t="shared" ref="Q72:Q87" si="51">AE72</f>
        <v>4</v>
      </c>
      <c r="R72" s="221">
        <f t="shared" ref="R72:R87" si="52">AF72</f>
        <v>240</v>
      </c>
      <c r="T72">
        <v>510</v>
      </c>
      <c r="U72">
        <v>3827</v>
      </c>
      <c r="V72" t="s">
        <v>352</v>
      </c>
      <c r="W72">
        <v>1078.056</v>
      </c>
      <c r="X72">
        <v>578.12099999999998</v>
      </c>
      <c r="Y72">
        <v>1.865</v>
      </c>
      <c r="Z72">
        <v>15.952</v>
      </c>
      <c r="AA72">
        <v>68.354703999999998</v>
      </c>
      <c r="AB72">
        <v>2.4252609999999999</v>
      </c>
      <c r="AC72">
        <v>25.711095</v>
      </c>
      <c r="AD72" s="1">
        <v>98</v>
      </c>
      <c r="AE72">
        <v>4</v>
      </c>
      <c r="AF72">
        <v>240</v>
      </c>
      <c r="AG72">
        <v>86</v>
      </c>
      <c r="AH72">
        <v>15.771496000000001</v>
      </c>
      <c r="AI72">
        <v>182.5</v>
      </c>
      <c r="AJ72">
        <v>11.2</v>
      </c>
      <c r="AK72">
        <v>7</v>
      </c>
      <c r="AL72">
        <v>2132</v>
      </c>
      <c r="AM72" t="s">
        <v>353</v>
      </c>
      <c r="AN72" t="s">
        <v>551</v>
      </c>
      <c r="AO72">
        <v>254.22399999999999</v>
      </c>
      <c r="AR72" t="s">
        <v>119</v>
      </c>
      <c r="AS72" t="s">
        <v>121</v>
      </c>
      <c r="AT72" t="s">
        <v>230</v>
      </c>
      <c r="AU72" t="s">
        <v>352</v>
      </c>
      <c r="AV72" t="s">
        <v>48</v>
      </c>
      <c r="AW72">
        <v>8</v>
      </c>
      <c r="BB72">
        <v>0.95177761107559766</v>
      </c>
      <c r="BC72" t="s">
        <v>66</v>
      </c>
      <c r="BF72" t="s">
        <v>119</v>
      </c>
      <c r="BG72" t="s">
        <v>121</v>
      </c>
      <c r="BH72" t="s">
        <v>352</v>
      </c>
      <c r="BI72">
        <v>3827</v>
      </c>
      <c r="BJ72">
        <v>8</v>
      </c>
      <c r="BK72" t="s">
        <v>230</v>
      </c>
      <c r="BL72" t="s">
        <v>228</v>
      </c>
      <c r="BM72">
        <v>0.95177761107559766</v>
      </c>
      <c r="BN72" t="s">
        <v>66</v>
      </c>
      <c r="BO72" t="s">
        <v>179</v>
      </c>
      <c r="BP72">
        <v>1078.0559999999998</v>
      </c>
    </row>
    <row r="73" spans="1:68" ht="16.5">
      <c r="A73" s="125" t="str">
        <f t="shared" si="36"/>
        <v>미래교통</v>
      </c>
      <c r="B73" s="126" t="str">
        <f t="shared" si="35"/>
        <v>전용춘</v>
      </c>
      <c r="C73" s="127" t="str">
        <f t="shared" si="37"/>
        <v>C</v>
      </c>
      <c r="D73" s="128">
        <f t="shared" si="38"/>
        <v>0.87251408524089713</v>
      </c>
      <c r="E73" s="129">
        <f t="shared" si="39"/>
        <v>8777</v>
      </c>
      <c r="F73" s="130" t="str">
        <f t="shared" si="40"/>
        <v>304</v>
      </c>
      <c r="G73" s="131" t="str">
        <f t="shared" si="41"/>
        <v>70바5930</v>
      </c>
      <c r="H73" s="132">
        <f t="shared" si="42"/>
        <v>10</v>
      </c>
      <c r="I73" s="133">
        <f t="shared" si="43"/>
        <v>1329.635</v>
      </c>
      <c r="J73" s="134">
        <f t="shared" si="44"/>
        <v>1.3836778276035236E-2</v>
      </c>
      <c r="K73" s="134">
        <f t="shared" si="45"/>
        <v>0.39356274843047362</v>
      </c>
      <c r="L73" s="134">
        <f t="shared" si="46"/>
        <v>7.7464868178109034E-2</v>
      </c>
      <c r="M73" s="135">
        <f t="shared" si="47"/>
        <v>18.273</v>
      </c>
      <c r="N73" s="136">
        <f t="shared" si="48"/>
        <v>0</v>
      </c>
      <c r="O73" s="136">
        <f t="shared" si="49"/>
        <v>28.891747413535274</v>
      </c>
      <c r="P73" s="218">
        <f t="shared" si="50"/>
        <v>7</v>
      </c>
      <c r="Q73" s="219">
        <f t="shared" si="51"/>
        <v>0</v>
      </c>
      <c r="R73" s="219">
        <f t="shared" si="52"/>
        <v>398</v>
      </c>
      <c r="T73">
        <v>510</v>
      </c>
      <c r="U73">
        <v>8777</v>
      </c>
      <c r="V73" t="s">
        <v>430</v>
      </c>
      <c r="W73">
        <v>1377.556</v>
      </c>
      <c r="X73">
        <v>757.41800000000001</v>
      </c>
      <c r="Y73">
        <v>1.819</v>
      </c>
      <c r="Z73">
        <v>18.273</v>
      </c>
      <c r="AA73">
        <v>78.071641999999997</v>
      </c>
      <c r="AB73">
        <v>1.08026</v>
      </c>
      <c r="AC73">
        <v>30.726089999999999</v>
      </c>
      <c r="AD73" s="1">
        <v>103</v>
      </c>
      <c r="AE73">
        <v>0</v>
      </c>
      <c r="AF73">
        <v>398</v>
      </c>
      <c r="AG73">
        <v>110</v>
      </c>
      <c r="AH73">
        <v>17.644767000000002</v>
      </c>
      <c r="AI73">
        <v>6828.2</v>
      </c>
      <c r="AJ73">
        <v>5073.7</v>
      </c>
      <c r="AK73">
        <v>7</v>
      </c>
      <c r="AL73">
        <v>2225</v>
      </c>
      <c r="AM73" t="s">
        <v>431</v>
      </c>
      <c r="AN73" t="s">
        <v>552</v>
      </c>
      <c r="AO73">
        <v>242.108</v>
      </c>
      <c r="AR73" t="s">
        <v>119</v>
      </c>
      <c r="AS73" t="s">
        <v>91</v>
      </c>
      <c r="AT73" t="s">
        <v>241</v>
      </c>
      <c r="AU73" t="s">
        <v>430</v>
      </c>
      <c r="AV73" t="s">
        <v>48</v>
      </c>
      <c r="AW73">
        <v>10</v>
      </c>
      <c r="BB73">
        <v>0.87251408524089713</v>
      </c>
      <c r="BC73" t="s">
        <v>69</v>
      </c>
      <c r="BF73" t="s">
        <v>119</v>
      </c>
      <c r="BG73" t="s">
        <v>91</v>
      </c>
      <c r="BH73" t="s">
        <v>430</v>
      </c>
      <c r="BI73">
        <v>8777</v>
      </c>
      <c r="BJ73">
        <v>10</v>
      </c>
      <c r="BK73" t="s">
        <v>241</v>
      </c>
      <c r="BL73" t="s">
        <v>217</v>
      </c>
      <c r="BM73">
        <v>0.87251408524089713</v>
      </c>
      <c r="BN73" t="s">
        <v>69</v>
      </c>
      <c r="BO73" t="s">
        <v>178</v>
      </c>
      <c r="BP73">
        <v>1329.635</v>
      </c>
    </row>
    <row r="74" spans="1:68" ht="16.5">
      <c r="A74" s="108" t="str">
        <f t="shared" si="36"/>
        <v>미래교통</v>
      </c>
      <c r="B74" s="109" t="str">
        <f t="shared" si="35"/>
        <v>전우홍</v>
      </c>
      <c r="C74" s="110" t="str">
        <f t="shared" si="37"/>
        <v>F</v>
      </c>
      <c r="D74" s="111">
        <f t="shared" si="38"/>
        <v>0.76949381486446677</v>
      </c>
      <c r="E74" s="112">
        <f t="shared" si="39"/>
        <v>7042</v>
      </c>
      <c r="F74" s="113" t="str">
        <f t="shared" si="40"/>
        <v>111</v>
      </c>
      <c r="G74" s="114" t="str">
        <f t="shared" si="41"/>
        <v>70바6067</v>
      </c>
      <c r="H74" s="115">
        <f t="shared" si="42"/>
        <v>2</v>
      </c>
      <c r="I74" s="116">
        <f t="shared" si="43"/>
        <v>2450.0679999999998</v>
      </c>
      <c r="J74" s="117">
        <f t="shared" si="44"/>
        <v>3.0651806706981793E-2</v>
      </c>
      <c r="K74" s="117">
        <f t="shared" si="45"/>
        <v>0.3419878772026691</v>
      </c>
      <c r="L74" s="117">
        <f t="shared" si="46"/>
        <v>0.10489504781091791</v>
      </c>
      <c r="M74" s="118">
        <f t="shared" si="47"/>
        <v>27.815000000000001</v>
      </c>
      <c r="N74" s="119">
        <f t="shared" si="48"/>
        <v>8.1630387401492518E-2</v>
      </c>
      <c r="O74" s="119">
        <f t="shared" si="49"/>
        <v>32.733785347998499</v>
      </c>
      <c r="P74" s="220">
        <f t="shared" si="50"/>
        <v>22</v>
      </c>
      <c r="Q74" s="221">
        <f t="shared" si="51"/>
        <v>2</v>
      </c>
      <c r="R74" s="221">
        <f t="shared" si="52"/>
        <v>802</v>
      </c>
      <c r="T74">
        <v>510</v>
      </c>
      <c r="U74">
        <v>7042</v>
      </c>
      <c r="V74" t="s">
        <v>354</v>
      </c>
      <c r="W74">
        <v>2450.0680000000002</v>
      </c>
      <c r="X74">
        <v>1144.731</v>
      </c>
      <c r="Y74">
        <v>2.14</v>
      </c>
      <c r="Z74">
        <v>27.815000000000001</v>
      </c>
      <c r="AA74">
        <v>84.080264</v>
      </c>
      <c r="AB74">
        <v>2.5772119999999998</v>
      </c>
      <c r="AC74">
        <v>28.754431</v>
      </c>
      <c r="AD74" s="1">
        <v>257</v>
      </c>
      <c r="AE74">
        <v>2</v>
      </c>
      <c r="AF74">
        <v>802</v>
      </c>
      <c r="AG74">
        <v>94</v>
      </c>
      <c r="AH74">
        <v>29.139631999999999</v>
      </c>
      <c r="AI74">
        <v>32605.9</v>
      </c>
      <c r="AJ74">
        <v>17779.900000000001</v>
      </c>
      <c r="AK74">
        <v>22</v>
      </c>
      <c r="AL74">
        <v>13028</v>
      </c>
      <c r="AM74" t="s">
        <v>355</v>
      </c>
      <c r="AN74" t="s">
        <v>553</v>
      </c>
      <c r="AO74">
        <v>2201.319</v>
      </c>
      <c r="AR74" t="s">
        <v>119</v>
      </c>
      <c r="AS74" t="s">
        <v>120</v>
      </c>
      <c r="AT74" t="s">
        <v>207</v>
      </c>
      <c r="AU74" t="s">
        <v>354</v>
      </c>
      <c r="AV74" t="s">
        <v>48</v>
      </c>
      <c r="AW74">
        <v>2</v>
      </c>
      <c r="BB74">
        <v>0.76949381486446677</v>
      </c>
      <c r="BC74" t="s">
        <v>70</v>
      </c>
      <c r="BF74" t="s">
        <v>119</v>
      </c>
      <c r="BG74" t="s">
        <v>120</v>
      </c>
      <c r="BH74" t="s">
        <v>354</v>
      </c>
      <c r="BI74">
        <v>7042</v>
      </c>
      <c r="BJ74">
        <v>2</v>
      </c>
      <c r="BK74" t="s">
        <v>207</v>
      </c>
      <c r="BL74" t="s">
        <v>203</v>
      </c>
      <c r="BM74">
        <v>0.76949381486446677</v>
      </c>
      <c r="BN74" t="s">
        <v>70</v>
      </c>
      <c r="BO74" t="s">
        <v>189</v>
      </c>
      <c r="BP74">
        <v>2450.0679999999998</v>
      </c>
    </row>
    <row r="75" spans="1:68" ht="16.5">
      <c r="A75" s="125" t="str">
        <f t="shared" si="36"/>
        <v>미래교통</v>
      </c>
      <c r="B75" s="126" t="str">
        <f t="shared" si="35"/>
        <v>전윤호</v>
      </c>
      <c r="C75" s="127" t="str">
        <f t="shared" si="37"/>
        <v>D</v>
      </c>
      <c r="D75" s="128">
        <f t="shared" si="38"/>
        <v>0.82750000000000001</v>
      </c>
      <c r="E75" s="129">
        <f t="shared" si="39"/>
        <v>3455</v>
      </c>
      <c r="F75" s="130" t="str">
        <f t="shared" si="40"/>
        <v>111-2</v>
      </c>
      <c r="G75" s="131" t="str">
        <f t="shared" si="41"/>
        <v>70바6084</v>
      </c>
      <c r="H75" s="132">
        <f t="shared" si="42"/>
        <v>1</v>
      </c>
      <c r="I75" s="133">
        <f t="shared" si="43"/>
        <v>694.87099999999998</v>
      </c>
      <c r="J75" s="134">
        <f t="shared" si="44"/>
        <v>2.8972846206103246E-2</v>
      </c>
      <c r="K75" s="134">
        <f t="shared" si="45"/>
        <v>0.37386388913431845</v>
      </c>
      <c r="L75" s="134">
        <f t="shared" si="46"/>
        <v>0.29070143954777217</v>
      </c>
      <c r="M75" s="135">
        <f t="shared" si="47"/>
        <v>18.878</v>
      </c>
      <c r="N75" s="136">
        <f t="shared" si="48"/>
        <v>0</v>
      </c>
      <c r="O75" s="136">
        <f t="shared" si="49"/>
        <v>27.774939521148532</v>
      </c>
      <c r="P75" s="218">
        <f t="shared" si="50"/>
        <v>6</v>
      </c>
      <c r="Q75" s="219">
        <f t="shared" si="51"/>
        <v>0</v>
      </c>
      <c r="R75" s="219">
        <f t="shared" si="52"/>
        <v>193</v>
      </c>
      <c r="T75">
        <v>510</v>
      </c>
      <c r="U75">
        <v>3455</v>
      </c>
      <c r="V75" t="s">
        <v>432</v>
      </c>
      <c r="W75">
        <v>694.87099999999998</v>
      </c>
      <c r="X75">
        <v>419.87200000000001</v>
      </c>
      <c r="Y75">
        <v>1.655</v>
      </c>
      <c r="Z75">
        <v>18.878</v>
      </c>
      <c r="AA75">
        <v>41.571097000000002</v>
      </c>
      <c r="AB75">
        <v>1.2044330000000001</v>
      </c>
      <c r="AC75">
        <v>15.541931999999999</v>
      </c>
      <c r="AD75" s="1">
        <v>202</v>
      </c>
      <c r="AE75">
        <v>0</v>
      </c>
      <c r="AF75">
        <v>193</v>
      </c>
      <c r="AG75">
        <v>87</v>
      </c>
      <c r="AH75">
        <v>16.715243000000001</v>
      </c>
      <c r="AI75">
        <v>448.9</v>
      </c>
      <c r="AJ75">
        <v>2.2999999999999998</v>
      </c>
      <c r="AK75">
        <v>6</v>
      </c>
      <c r="AL75">
        <v>2642</v>
      </c>
      <c r="AM75" t="s">
        <v>433</v>
      </c>
      <c r="AN75" t="s">
        <v>554</v>
      </c>
      <c r="AO75">
        <v>694.87099999999998</v>
      </c>
      <c r="AR75" t="s">
        <v>119</v>
      </c>
      <c r="AS75" t="s">
        <v>121</v>
      </c>
      <c r="AT75" t="s">
        <v>401</v>
      </c>
      <c r="AU75" t="s">
        <v>432</v>
      </c>
      <c r="AV75" t="s">
        <v>48</v>
      </c>
      <c r="AW75">
        <v>1</v>
      </c>
      <c r="BB75">
        <v>0.82750000000000001</v>
      </c>
      <c r="BC75" t="s">
        <v>67</v>
      </c>
      <c r="BF75" t="s">
        <v>119</v>
      </c>
      <c r="BG75" t="s">
        <v>121</v>
      </c>
      <c r="BH75" t="s">
        <v>432</v>
      </c>
      <c r="BI75">
        <v>3455</v>
      </c>
      <c r="BJ75">
        <v>1</v>
      </c>
      <c r="BK75" t="s">
        <v>401</v>
      </c>
      <c r="BL75" t="s">
        <v>175</v>
      </c>
      <c r="BM75">
        <v>0.82750000000000001</v>
      </c>
      <c r="BN75" t="s">
        <v>67</v>
      </c>
      <c r="BO75" t="s">
        <v>180</v>
      </c>
      <c r="BP75">
        <v>694.87099999999998</v>
      </c>
    </row>
    <row r="76" spans="1:68" ht="16.5">
      <c r="A76" s="108" t="str">
        <f t="shared" si="36"/>
        <v>미래교통</v>
      </c>
      <c r="B76" s="109" t="str">
        <f t="shared" si="35"/>
        <v>전은식</v>
      </c>
      <c r="C76" s="110" t="str">
        <f t="shared" si="37"/>
        <v>B</v>
      </c>
      <c r="D76" s="111">
        <f t="shared" si="38"/>
        <v>0.94180391636667959</v>
      </c>
      <c r="E76" s="112">
        <f t="shared" si="39"/>
        <v>9095</v>
      </c>
      <c r="F76" s="113" t="str">
        <f t="shared" si="40"/>
        <v>예비</v>
      </c>
      <c r="G76" s="114" t="str">
        <f t="shared" si="41"/>
        <v>70바6043</v>
      </c>
      <c r="H76" s="115">
        <f t="shared" si="42"/>
        <v>3</v>
      </c>
      <c r="I76" s="116">
        <f t="shared" si="43"/>
        <v>4748.9790000000003</v>
      </c>
      <c r="J76" s="117">
        <f t="shared" si="44"/>
        <v>2.5100513492141804E-2</v>
      </c>
      <c r="K76" s="117">
        <f t="shared" si="45"/>
        <v>0.34946264547522821</v>
      </c>
      <c r="L76" s="117">
        <f t="shared" si="46"/>
        <v>9.1809207831830789E-2</v>
      </c>
      <c r="M76" s="118">
        <f t="shared" si="47"/>
        <v>26.411000000000001</v>
      </c>
      <c r="N76" s="119">
        <f t="shared" si="48"/>
        <v>0</v>
      </c>
      <c r="O76" s="119">
        <f t="shared" si="49"/>
        <v>10.907607719469805</v>
      </c>
      <c r="P76" s="220">
        <f t="shared" si="50"/>
        <v>68</v>
      </c>
      <c r="Q76" s="221">
        <f t="shared" si="51"/>
        <v>0</v>
      </c>
      <c r="R76" s="221">
        <f t="shared" si="52"/>
        <v>518</v>
      </c>
      <c r="T76">
        <v>510</v>
      </c>
      <c r="U76">
        <v>9095</v>
      </c>
      <c r="V76" t="s">
        <v>356</v>
      </c>
      <c r="W76">
        <v>4748.9790000000003</v>
      </c>
      <c r="X76">
        <v>1927.51</v>
      </c>
      <c r="Y76">
        <v>2.464</v>
      </c>
      <c r="Z76">
        <v>26.411000000000001</v>
      </c>
      <c r="AA76">
        <v>138.498322</v>
      </c>
      <c r="AB76">
        <v>3.4763790000000001</v>
      </c>
      <c r="AC76">
        <v>48.399990000000003</v>
      </c>
      <c r="AD76" s="1">
        <v>436</v>
      </c>
      <c r="AE76">
        <v>0</v>
      </c>
      <c r="AF76">
        <v>518</v>
      </c>
      <c r="AG76">
        <v>91</v>
      </c>
      <c r="AH76">
        <v>34.289071999999997</v>
      </c>
      <c r="AI76">
        <v>109654.1</v>
      </c>
      <c r="AJ76">
        <v>80637.3</v>
      </c>
      <c r="AK76">
        <v>68</v>
      </c>
      <c r="AL76">
        <v>82984</v>
      </c>
      <c r="AM76" t="s">
        <v>357</v>
      </c>
      <c r="AN76" t="s">
        <v>555</v>
      </c>
      <c r="AO76">
        <v>2440.9470000000001</v>
      </c>
      <c r="AR76" t="s">
        <v>119</v>
      </c>
      <c r="AS76" t="s">
        <v>92</v>
      </c>
      <c r="AT76" t="s">
        <v>246</v>
      </c>
      <c r="AU76" t="s">
        <v>356</v>
      </c>
      <c r="AV76" t="s">
        <v>48</v>
      </c>
      <c r="AW76">
        <v>3</v>
      </c>
      <c r="BB76">
        <v>0.94180391636667959</v>
      </c>
      <c r="BC76" t="s">
        <v>68</v>
      </c>
      <c r="BF76" t="s">
        <v>119</v>
      </c>
      <c r="BG76" t="s">
        <v>92</v>
      </c>
      <c r="BH76" t="s">
        <v>356</v>
      </c>
      <c r="BI76">
        <v>9095</v>
      </c>
      <c r="BJ76">
        <v>3</v>
      </c>
      <c r="BK76" t="s">
        <v>246</v>
      </c>
      <c r="BL76" t="s">
        <v>238</v>
      </c>
      <c r="BM76">
        <v>0.94180391636667959</v>
      </c>
      <c r="BN76" t="s">
        <v>68</v>
      </c>
      <c r="BO76" t="s">
        <v>176</v>
      </c>
      <c r="BP76">
        <v>4748.9790000000003</v>
      </c>
    </row>
    <row r="77" spans="1:68" ht="16.5">
      <c r="A77" s="125" t="str">
        <f t="shared" si="36"/>
        <v>미래교통</v>
      </c>
      <c r="B77" s="126" t="str">
        <f t="shared" si="35"/>
        <v>전정환</v>
      </c>
      <c r="C77" s="127" t="str">
        <f t="shared" si="37"/>
        <v>F</v>
      </c>
      <c r="D77" s="128">
        <f t="shared" si="38"/>
        <v>0.7741639115980512</v>
      </c>
      <c r="E77" s="129">
        <f t="shared" si="39"/>
        <v>6526</v>
      </c>
      <c r="F77" s="130" t="str">
        <f t="shared" si="40"/>
        <v>111</v>
      </c>
      <c r="G77" s="131" t="str">
        <f t="shared" si="41"/>
        <v>70바6004</v>
      </c>
      <c r="H77" s="132">
        <f t="shared" si="42"/>
        <v>9</v>
      </c>
      <c r="I77" s="133">
        <f t="shared" si="43"/>
        <v>3006.8290000000002</v>
      </c>
      <c r="J77" s="134">
        <f t="shared" si="44"/>
        <v>2.8308711891299347E-2</v>
      </c>
      <c r="K77" s="134">
        <f t="shared" si="45"/>
        <v>0.29723289931398256</v>
      </c>
      <c r="L77" s="134">
        <f t="shared" si="46"/>
        <v>0.21151851335742736</v>
      </c>
      <c r="M77" s="135">
        <f t="shared" si="47"/>
        <v>28.280999999999999</v>
      </c>
      <c r="N77" s="136">
        <f t="shared" si="48"/>
        <v>0.63189492984137108</v>
      </c>
      <c r="O77" s="136">
        <f t="shared" si="49"/>
        <v>47.259089226557279</v>
      </c>
      <c r="P77" s="218">
        <f t="shared" si="50"/>
        <v>19</v>
      </c>
      <c r="Q77" s="219">
        <f t="shared" si="51"/>
        <v>19</v>
      </c>
      <c r="R77" s="219">
        <f t="shared" si="52"/>
        <v>1421</v>
      </c>
      <c r="T77">
        <v>510</v>
      </c>
      <c r="U77">
        <v>6526</v>
      </c>
      <c r="V77" t="s">
        <v>358</v>
      </c>
      <c r="W77">
        <v>3006.8290000000002</v>
      </c>
      <c r="X77">
        <v>1383.3</v>
      </c>
      <c r="Y77">
        <v>2.1739999999999999</v>
      </c>
      <c r="Z77">
        <v>28.280999999999999</v>
      </c>
      <c r="AA77">
        <v>99.527206000000007</v>
      </c>
      <c r="AB77">
        <v>2.8174869999999999</v>
      </c>
      <c r="AC77">
        <v>29.58276</v>
      </c>
      <c r="AD77" s="1">
        <v>636</v>
      </c>
      <c r="AE77">
        <v>19</v>
      </c>
      <c r="AF77">
        <v>1421</v>
      </c>
      <c r="AG77">
        <v>97</v>
      </c>
      <c r="AH77">
        <v>30.211126</v>
      </c>
      <c r="AI77">
        <v>43424.1</v>
      </c>
      <c r="AJ77">
        <v>22342.5</v>
      </c>
      <c r="AK77">
        <v>19</v>
      </c>
      <c r="AL77">
        <v>6070</v>
      </c>
      <c r="AM77" t="s">
        <v>359</v>
      </c>
      <c r="AN77" t="s">
        <v>556</v>
      </c>
      <c r="AO77">
        <v>836.84900000000005</v>
      </c>
      <c r="AR77" t="s">
        <v>119</v>
      </c>
      <c r="AS77" t="s">
        <v>120</v>
      </c>
      <c r="AT77" t="s">
        <v>397</v>
      </c>
      <c r="AU77" t="s">
        <v>358</v>
      </c>
      <c r="AV77" t="s">
        <v>48</v>
      </c>
      <c r="AW77">
        <v>9</v>
      </c>
      <c r="BB77">
        <v>0.7741639115980512</v>
      </c>
      <c r="BC77" t="s">
        <v>70</v>
      </c>
      <c r="BF77" t="s">
        <v>119</v>
      </c>
      <c r="BG77" t="s">
        <v>120</v>
      </c>
      <c r="BH77" t="s">
        <v>358</v>
      </c>
      <c r="BI77">
        <v>6526</v>
      </c>
      <c r="BJ77">
        <v>9</v>
      </c>
      <c r="BK77" t="s">
        <v>397</v>
      </c>
      <c r="BL77" t="s">
        <v>394</v>
      </c>
      <c r="BM77">
        <v>0.7741639115980512</v>
      </c>
      <c r="BN77" t="s">
        <v>70</v>
      </c>
      <c r="BO77" t="s">
        <v>189</v>
      </c>
      <c r="BP77">
        <v>3006.8290000000002</v>
      </c>
    </row>
    <row r="78" spans="1:68" ht="16.5">
      <c r="A78" s="108" t="str">
        <f t="shared" si="36"/>
        <v>미래교통</v>
      </c>
      <c r="B78" s="109" t="str">
        <f t="shared" si="35"/>
        <v>정계수</v>
      </c>
      <c r="C78" s="110" t="str">
        <f t="shared" si="37"/>
        <v>C</v>
      </c>
      <c r="D78" s="111">
        <f t="shared" si="38"/>
        <v>0.85680666651946058</v>
      </c>
      <c r="E78" s="112">
        <f t="shared" si="39"/>
        <v>3615</v>
      </c>
      <c r="F78" s="113" t="str">
        <f t="shared" si="40"/>
        <v>예비</v>
      </c>
      <c r="G78" s="114" t="str">
        <f t="shared" si="41"/>
        <v>70바6043</v>
      </c>
      <c r="H78" s="115">
        <f t="shared" si="42"/>
        <v>7</v>
      </c>
      <c r="I78" s="116">
        <f t="shared" si="43"/>
        <v>2166.1529999999998</v>
      </c>
      <c r="J78" s="117">
        <f t="shared" si="44"/>
        <v>3.5544625354482134E-2</v>
      </c>
      <c r="K78" s="117">
        <f t="shared" si="45"/>
        <v>0.35255103833752227</v>
      </c>
      <c r="L78" s="117">
        <f t="shared" si="46"/>
        <v>0.1421875555420139</v>
      </c>
      <c r="M78" s="118">
        <f t="shared" si="47"/>
        <v>23.111999999999998</v>
      </c>
      <c r="N78" s="119">
        <f t="shared" si="48"/>
        <v>0</v>
      </c>
      <c r="O78" s="119">
        <f t="shared" si="49"/>
        <v>8.5062523216865547</v>
      </c>
      <c r="P78" s="220">
        <f t="shared" si="50"/>
        <v>21</v>
      </c>
      <c r="Q78" s="221">
        <f t="shared" si="51"/>
        <v>0</v>
      </c>
      <c r="R78" s="221">
        <f t="shared" si="52"/>
        <v>188</v>
      </c>
      <c r="T78">
        <v>510</v>
      </c>
      <c r="U78">
        <v>3615</v>
      </c>
      <c r="V78" t="s">
        <v>360</v>
      </c>
      <c r="W78">
        <v>2210.1390000000001</v>
      </c>
      <c r="X78">
        <v>1066.68</v>
      </c>
      <c r="Y78">
        <v>2.0720000000000001</v>
      </c>
      <c r="Z78">
        <v>23.111999999999998</v>
      </c>
      <c r="AA78">
        <v>94.645814000000001</v>
      </c>
      <c r="AB78">
        <v>3.36415</v>
      </c>
      <c r="AC78">
        <v>33.36748</v>
      </c>
      <c r="AD78" s="1">
        <v>308</v>
      </c>
      <c r="AE78">
        <v>0</v>
      </c>
      <c r="AF78">
        <v>188</v>
      </c>
      <c r="AG78">
        <v>110</v>
      </c>
      <c r="AH78">
        <v>23.351682</v>
      </c>
      <c r="AI78">
        <v>25627.200000000001</v>
      </c>
      <c r="AJ78">
        <v>17534.599999999999</v>
      </c>
      <c r="AK78">
        <v>21</v>
      </c>
      <c r="AL78">
        <v>12639</v>
      </c>
      <c r="AM78" t="s">
        <v>361</v>
      </c>
      <c r="AN78" t="s">
        <v>557</v>
      </c>
      <c r="AO78">
        <v>587.52599999999995</v>
      </c>
      <c r="AR78" t="s">
        <v>119</v>
      </c>
      <c r="AS78" t="s">
        <v>92</v>
      </c>
      <c r="AT78" t="s">
        <v>246</v>
      </c>
      <c r="AU78" t="s">
        <v>360</v>
      </c>
      <c r="AV78" t="s">
        <v>48</v>
      </c>
      <c r="AW78">
        <v>7</v>
      </c>
      <c r="BB78">
        <v>0.85680666651946058</v>
      </c>
      <c r="BC78" t="s">
        <v>69</v>
      </c>
      <c r="BF78" t="s">
        <v>119</v>
      </c>
      <c r="BG78" t="s">
        <v>92</v>
      </c>
      <c r="BH78" t="s">
        <v>360</v>
      </c>
      <c r="BI78">
        <v>3615</v>
      </c>
      <c r="BJ78">
        <v>7</v>
      </c>
      <c r="BK78" t="s">
        <v>246</v>
      </c>
      <c r="BL78" t="s">
        <v>221</v>
      </c>
      <c r="BM78">
        <v>0.85680666651946058</v>
      </c>
      <c r="BN78" t="s">
        <v>69</v>
      </c>
      <c r="BO78" t="s">
        <v>178</v>
      </c>
      <c r="BP78">
        <v>2166.1529999999998</v>
      </c>
    </row>
    <row r="79" spans="1:68" ht="16.5">
      <c r="A79" s="125" t="str">
        <f t="shared" si="36"/>
        <v>미래교통</v>
      </c>
      <c r="B79" s="126" t="str">
        <f t="shared" si="35"/>
        <v>정해권</v>
      </c>
      <c r="C79" s="127" t="str">
        <f t="shared" si="37"/>
        <v>D</v>
      </c>
      <c r="D79" s="128">
        <f t="shared" si="38"/>
        <v>0.82586206896551728</v>
      </c>
      <c r="E79" s="129">
        <f t="shared" si="39"/>
        <v>9883</v>
      </c>
      <c r="F79" s="130" t="str">
        <f t="shared" si="40"/>
        <v>304</v>
      </c>
      <c r="G79" s="131" t="str">
        <f t="shared" si="41"/>
        <v>70바5930</v>
      </c>
      <c r="H79" s="132">
        <f t="shared" si="42"/>
        <v>1</v>
      </c>
      <c r="I79" s="133">
        <f t="shared" si="43"/>
        <v>4399.7550000000001</v>
      </c>
      <c r="J79" s="134">
        <f t="shared" si="44"/>
        <v>9.3142582238358636E-3</v>
      </c>
      <c r="K79" s="134">
        <f t="shared" si="45"/>
        <v>0.30326643825196531</v>
      </c>
      <c r="L79" s="134">
        <f t="shared" si="46"/>
        <v>0.18660129939053424</v>
      </c>
      <c r="M79" s="135">
        <f t="shared" si="47"/>
        <v>22.908999999999999</v>
      </c>
      <c r="N79" s="136">
        <f t="shared" si="48"/>
        <v>9.0914153174438114E-2</v>
      </c>
      <c r="O79" s="136">
        <f t="shared" si="49"/>
        <v>38.070301641795965</v>
      </c>
      <c r="P79" s="218">
        <f t="shared" si="50"/>
        <v>1</v>
      </c>
      <c r="Q79" s="219">
        <f t="shared" si="51"/>
        <v>4</v>
      </c>
      <c r="R79" s="219">
        <f t="shared" si="52"/>
        <v>1675</v>
      </c>
      <c r="T79">
        <v>510</v>
      </c>
      <c r="U79">
        <v>9883</v>
      </c>
      <c r="V79" t="s">
        <v>362</v>
      </c>
      <c r="W79">
        <v>4399.7550000000001</v>
      </c>
      <c r="X79">
        <v>1837.3530000000001</v>
      </c>
      <c r="Y79">
        <v>2.395</v>
      </c>
      <c r="Z79">
        <v>22.908999999999999</v>
      </c>
      <c r="AA79">
        <v>155.52413999999999</v>
      </c>
      <c r="AB79">
        <v>1.4485920000000001</v>
      </c>
      <c r="AC79">
        <v>47.165252000000002</v>
      </c>
      <c r="AD79" s="1">
        <v>821</v>
      </c>
      <c r="AE79">
        <v>4</v>
      </c>
      <c r="AF79">
        <v>1675</v>
      </c>
      <c r="AG79">
        <v>104</v>
      </c>
      <c r="AH79">
        <v>28.289852</v>
      </c>
      <c r="AI79">
        <v>39423.800000000003</v>
      </c>
      <c r="AJ79">
        <v>25645.599999999999</v>
      </c>
      <c r="AK79">
        <v>1</v>
      </c>
      <c r="AL79">
        <v>1439</v>
      </c>
      <c r="AM79" t="s">
        <v>363</v>
      </c>
      <c r="AN79" t="s">
        <v>558</v>
      </c>
      <c r="AO79">
        <v>4399.7550000000001</v>
      </c>
      <c r="AR79" t="s">
        <v>119</v>
      </c>
      <c r="AS79" t="s">
        <v>91</v>
      </c>
      <c r="AT79" t="s">
        <v>241</v>
      </c>
      <c r="AU79" t="s">
        <v>362</v>
      </c>
      <c r="AV79" t="s">
        <v>48</v>
      </c>
      <c r="AW79">
        <v>1</v>
      </c>
      <c r="BB79">
        <v>0.82586206896551728</v>
      </c>
      <c r="BC79" t="s">
        <v>67</v>
      </c>
      <c r="BF79" t="s">
        <v>119</v>
      </c>
      <c r="BG79" t="s">
        <v>91</v>
      </c>
      <c r="BH79" t="s">
        <v>362</v>
      </c>
      <c r="BI79">
        <v>9883</v>
      </c>
      <c r="BJ79">
        <v>1</v>
      </c>
      <c r="BK79" t="s">
        <v>241</v>
      </c>
      <c r="BL79" t="s">
        <v>175</v>
      </c>
      <c r="BM79">
        <v>0.82586206896551728</v>
      </c>
      <c r="BN79" t="s">
        <v>67</v>
      </c>
      <c r="BO79" t="s">
        <v>180</v>
      </c>
      <c r="BP79">
        <v>4399.7550000000001</v>
      </c>
    </row>
    <row r="80" spans="1:68" ht="16.5">
      <c r="A80" s="108" t="str">
        <f t="shared" si="36"/>
        <v>미래교통</v>
      </c>
      <c r="B80" s="109" t="str">
        <f t="shared" si="35"/>
        <v>지생규</v>
      </c>
      <c r="C80" s="110" t="str">
        <f t="shared" si="37"/>
        <v>D</v>
      </c>
      <c r="D80" s="111">
        <f t="shared" si="38"/>
        <v>0.81142857142857139</v>
      </c>
      <c r="E80" s="112">
        <f t="shared" si="39"/>
        <v>1641</v>
      </c>
      <c r="F80" s="113" t="str">
        <f t="shared" si="40"/>
        <v>111</v>
      </c>
      <c r="G80" s="114" t="str">
        <f t="shared" si="41"/>
        <v>70바6004</v>
      </c>
      <c r="H80" s="115">
        <f t="shared" si="42"/>
        <v>1</v>
      </c>
      <c r="I80" s="116">
        <f t="shared" si="43"/>
        <v>4202.8590000000004</v>
      </c>
      <c r="J80" s="117">
        <f t="shared" si="44"/>
        <v>2.2358192136815103E-2</v>
      </c>
      <c r="K80" s="117">
        <f t="shared" si="45"/>
        <v>0.27408141987697376</v>
      </c>
      <c r="L80" s="117">
        <f t="shared" si="46"/>
        <v>9.8742308509516971E-2</v>
      </c>
      <c r="M80" s="118">
        <f t="shared" si="47"/>
        <v>25.847000000000001</v>
      </c>
      <c r="N80" s="119">
        <f t="shared" si="48"/>
        <v>0.33310658292367168</v>
      </c>
      <c r="O80" s="119">
        <f t="shared" si="49"/>
        <v>17.10740236586571</v>
      </c>
      <c r="P80" s="220">
        <f t="shared" si="50"/>
        <v>33</v>
      </c>
      <c r="Q80" s="221">
        <f t="shared" si="51"/>
        <v>14</v>
      </c>
      <c r="R80" s="221">
        <f t="shared" si="52"/>
        <v>719</v>
      </c>
      <c r="T80">
        <v>510</v>
      </c>
      <c r="U80">
        <v>1641</v>
      </c>
      <c r="V80" t="s">
        <v>434</v>
      </c>
      <c r="W80">
        <v>4202.8590000000004</v>
      </c>
      <c r="X80">
        <v>1849.6969999999999</v>
      </c>
      <c r="Y80">
        <v>2.2719999999999998</v>
      </c>
      <c r="Z80">
        <v>25.847000000000001</v>
      </c>
      <c r="AA80">
        <v>141.69441699999999</v>
      </c>
      <c r="AB80">
        <v>3.168031</v>
      </c>
      <c r="AC80">
        <v>38.835807000000003</v>
      </c>
      <c r="AD80" s="1">
        <v>415</v>
      </c>
      <c r="AE80">
        <v>14</v>
      </c>
      <c r="AF80">
        <v>719</v>
      </c>
      <c r="AG80">
        <v>91</v>
      </c>
      <c r="AH80">
        <v>29.661428999999998</v>
      </c>
      <c r="AI80">
        <v>29365.5</v>
      </c>
      <c r="AJ80">
        <v>11080.3</v>
      </c>
      <c r="AK80">
        <v>33</v>
      </c>
      <c r="AL80">
        <v>5964</v>
      </c>
      <c r="AM80" t="s">
        <v>435</v>
      </c>
      <c r="AN80" t="s">
        <v>559</v>
      </c>
      <c r="AO80">
        <v>4202.8590000000004</v>
      </c>
      <c r="AR80" t="s">
        <v>119</v>
      </c>
      <c r="AS80" t="s">
        <v>120</v>
      </c>
      <c r="AT80" t="s">
        <v>397</v>
      </c>
      <c r="AU80" t="s">
        <v>434</v>
      </c>
      <c r="AV80" t="s">
        <v>48</v>
      </c>
      <c r="AW80">
        <v>1</v>
      </c>
      <c r="BB80">
        <v>0.81142857142857139</v>
      </c>
      <c r="BC80" t="s">
        <v>67</v>
      </c>
      <c r="BF80" t="s">
        <v>119</v>
      </c>
      <c r="BG80" t="s">
        <v>120</v>
      </c>
      <c r="BH80" t="s">
        <v>434</v>
      </c>
      <c r="BI80">
        <v>1641</v>
      </c>
      <c r="BJ80">
        <v>1</v>
      </c>
      <c r="BK80" t="s">
        <v>397</v>
      </c>
      <c r="BL80" t="s">
        <v>175</v>
      </c>
      <c r="BM80">
        <v>0.81142857142857139</v>
      </c>
      <c r="BN80" t="s">
        <v>67</v>
      </c>
      <c r="BO80" t="s">
        <v>180</v>
      </c>
      <c r="BP80">
        <v>4202.8590000000004</v>
      </c>
    </row>
    <row r="81" spans="1:68" ht="16.5">
      <c r="A81" s="125" t="str">
        <f t="shared" si="36"/>
        <v>미래교통</v>
      </c>
      <c r="B81" s="126" t="str">
        <f t="shared" si="35"/>
        <v>채익현</v>
      </c>
      <c r="C81" s="127" t="str">
        <f t="shared" si="37"/>
        <v>D</v>
      </c>
      <c r="D81" s="128">
        <f t="shared" si="38"/>
        <v>0.84880036270588599</v>
      </c>
      <c r="E81" s="129">
        <f t="shared" si="39"/>
        <v>9519</v>
      </c>
      <c r="F81" s="130" t="str">
        <f t="shared" si="40"/>
        <v>111</v>
      </c>
      <c r="G81" s="131" t="str">
        <f t="shared" si="41"/>
        <v>70바6093</v>
      </c>
      <c r="H81" s="132">
        <f t="shared" si="42"/>
        <v>3</v>
      </c>
      <c r="I81" s="133">
        <f t="shared" si="43"/>
        <v>3924.6770000000001</v>
      </c>
      <c r="J81" s="134">
        <f t="shared" si="44"/>
        <v>4.3562791055934358E-2</v>
      </c>
      <c r="K81" s="134">
        <f t="shared" si="45"/>
        <v>0.33734550854171591</v>
      </c>
      <c r="L81" s="134">
        <f t="shared" si="46"/>
        <v>0.13427856610875238</v>
      </c>
      <c r="M81" s="135">
        <f t="shared" si="47"/>
        <v>23.817</v>
      </c>
      <c r="N81" s="136">
        <f t="shared" si="48"/>
        <v>0</v>
      </c>
      <c r="O81" s="136">
        <f t="shared" si="49"/>
        <v>37.200513570925708</v>
      </c>
      <c r="P81" s="218">
        <f t="shared" si="50"/>
        <v>49</v>
      </c>
      <c r="Q81" s="219">
        <f t="shared" si="51"/>
        <v>0</v>
      </c>
      <c r="R81" s="219">
        <f t="shared" si="52"/>
        <v>1460</v>
      </c>
      <c r="T81">
        <v>510</v>
      </c>
      <c r="U81">
        <v>9519</v>
      </c>
      <c r="V81" t="s">
        <v>364</v>
      </c>
      <c r="W81">
        <v>3924.6770000000001</v>
      </c>
      <c r="X81">
        <v>1720.1569999999999</v>
      </c>
      <c r="Y81">
        <v>2.282</v>
      </c>
      <c r="Z81">
        <v>23.817</v>
      </c>
      <c r="AA81">
        <v>143.79581400000001</v>
      </c>
      <c r="AB81">
        <v>6.2641470000000004</v>
      </c>
      <c r="AC81">
        <v>48.508871999999997</v>
      </c>
      <c r="AD81" s="1">
        <v>527</v>
      </c>
      <c r="AE81">
        <v>0</v>
      </c>
      <c r="AF81">
        <v>1460</v>
      </c>
      <c r="AG81">
        <v>92</v>
      </c>
      <c r="AH81">
        <v>27.293402</v>
      </c>
      <c r="AI81">
        <v>43768.4</v>
      </c>
      <c r="AJ81">
        <v>20293.099999999999</v>
      </c>
      <c r="AK81">
        <v>49</v>
      </c>
      <c r="AL81">
        <v>25437</v>
      </c>
      <c r="AM81" t="s">
        <v>365</v>
      </c>
      <c r="AN81" t="s">
        <v>560</v>
      </c>
      <c r="AO81">
        <v>3112.3560000000002</v>
      </c>
      <c r="AR81" t="s">
        <v>119</v>
      </c>
      <c r="AS81" t="s">
        <v>120</v>
      </c>
      <c r="AT81" t="s">
        <v>209</v>
      </c>
      <c r="AU81" t="s">
        <v>364</v>
      </c>
      <c r="AV81" t="s">
        <v>48</v>
      </c>
      <c r="AW81">
        <v>3</v>
      </c>
      <c r="BB81">
        <v>0.84880036270588599</v>
      </c>
      <c r="BC81" t="s">
        <v>67</v>
      </c>
      <c r="BF81" t="s">
        <v>119</v>
      </c>
      <c r="BG81" t="s">
        <v>120</v>
      </c>
      <c r="BH81" t="s">
        <v>364</v>
      </c>
      <c r="BI81">
        <v>9519</v>
      </c>
      <c r="BJ81">
        <v>3</v>
      </c>
      <c r="BK81" t="s">
        <v>209</v>
      </c>
      <c r="BL81" t="s">
        <v>244</v>
      </c>
      <c r="BM81">
        <v>0.84880036270588599</v>
      </c>
      <c r="BN81" t="s">
        <v>67</v>
      </c>
      <c r="BO81" t="s">
        <v>180</v>
      </c>
      <c r="BP81">
        <v>3924.6770000000001</v>
      </c>
    </row>
    <row r="82" spans="1:68" ht="16.5">
      <c r="A82" s="108" t="str">
        <f t="shared" si="36"/>
        <v>미래교통</v>
      </c>
      <c r="B82" s="109" t="str">
        <f t="shared" si="35"/>
        <v>천병태</v>
      </c>
      <c r="C82" s="110" t="str">
        <f t="shared" si="37"/>
        <v>F</v>
      </c>
      <c r="D82" s="111">
        <f t="shared" si="38"/>
        <v>0.70148148148148137</v>
      </c>
      <c r="E82" s="112">
        <f t="shared" si="39"/>
        <v>9962</v>
      </c>
      <c r="F82" s="113" t="str">
        <f t="shared" si="40"/>
        <v>111</v>
      </c>
      <c r="G82" s="114" t="str">
        <f t="shared" si="41"/>
        <v>70바5931</v>
      </c>
      <c r="H82" s="115">
        <f t="shared" si="42"/>
        <v>1</v>
      </c>
      <c r="I82" s="116">
        <f t="shared" si="43"/>
        <v>3995.3690000000001</v>
      </c>
      <c r="J82" s="117">
        <f t="shared" si="44"/>
        <v>2.5602943260622246E-2</v>
      </c>
      <c r="K82" s="117">
        <f t="shared" si="45"/>
        <v>0.28686183284760902</v>
      </c>
      <c r="L82" s="117">
        <f t="shared" si="46"/>
        <v>0.16243806266705277</v>
      </c>
      <c r="M82" s="118">
        <f t="shared" si="47"/>
        <v>33.447000000000003</v>
      </c>
      <c r="N82" s="119">
        <f t="shared" si="48"/>
        <v>0.2002318183877384</v>
      </c>
      <c r="O82" s="119">
        <f t="shared" si="49"/>
        <v>49.382172209875982</v>
      </c>
      <c r="P82" s="220">
        <f t="shared" si="50"/>
        <v>7</v>
      </c>
      <c r="Q82" s="221">
        <f t="shared" si="51"/>
        <v>8</v>
      </c>
      <c r="R82" s="221">
        <f t="shared" si="52"/>
        <v>1973</v>
      </c>
      <c r="T82">
        <v>510</v>
      </c>
      <c r="U82">
        <v>9962</v>
      </c>
      <c r="V82" t="s">
        <v>366</v>
      </c>
      <c r="W82">
        <v>3995.3690000000001</v>
      </c>
      <c r="X82">
        <v>2109.1419999999998</v>
      </c>
      <c r="Y82">
        <v>1.8939999999999999</v>
      </c>
      <c r="Z82">
        <v>33.447000000000003</v>
      </c>
      <c r="AA82">
        <v>129.725515</v>
      </c>
      <c r="AB82">
        <v>3.3213550000000001</v>
      </c>
      <c r="AC82">
        <v>37.213298999999999</v>
      </c>
      <c r="AD82" s="1">
        <v>649</v>
      </c>
      <c r="AE82">
        <v>8</v>
      </c>
      <c r="AF82">
        <v>1973</v>
      </c>
      <c r="AG82">
        <v>94</v>
      </c>
      <c r="AH82">
        <v>30.798635999999998</v>
      </c>
      <c r="AI82">
        <v>26456.6</v>
      </c>
      <c r="AJ82">
        <v>12351.2</v>
      </c>
      <c r="AK82">
        <v>7</v>
      </c>
      <c r="AL82">
        <v>2718</v>
      </c>
      <c r="AM82" t="s">
        <v>367</v>
      </c>
      <c r="AN82" t="s">
        <v>561</v>
      </c>
      <c r="AO82">
        <v>3995.3690000000001</v>
      </c>
      <c r="AR82" t="s">
        <v>119</v>
      </c>
      <c r="AS82" t="s">
        <v>120</v>
      </c>
      <c r="AT82" t="s">
        <v>203</v>
      </c>
      <c r="AU82" t="s">
        <v>366</v>
      </c>
      <c r="AV82" t="s">
        <v>48</v>
      </c>
      <c r="AW82">
        <v>1</v>
      </c>
      <c r="BB82">
        <v>0.70148148148148137</v>
      </c>
      <c r="BC82" t="s">
        <v>70</v>
      </c>
      <c r="BF82" t="s">
        <v>119</v>
      </c>
      <c r="BG82" t="s">
        <v>120</v>
      </c>
      <c r="BH82" t="s">
        <v>366</v>
      </c>
      <c r="BI82">
        <v>9962</v>
      </c>
      <c r="BJ82">
        <v>1</v>
      </c>
      <c r="BK82" t="s">
        <v>203</v>
      </c>
      <c r="BL82" t="s">
        <v>175</v>
      </c>
      <c r="BM82">
        <v>0.70148148148148137</v>
      </c>
      <c r="BN82" t="s">
        <v>70</v>
      </c>
      <c r="BO82" t="s">
        <v>189</v>
      </c>
      <c r="BP82">
        <v>3995.3690000000001</v>
      </c>
    </row>
    <row r="83" spans="1:68" ht="16.5">
      <c r="A83" s="125" t="str">
        <f t="shared" si="36"/>
        <v>미래교통</v>
      </c>
      <c r="B83" s="126" t="str">
        <f t="shared" si="35"/>
        <v>천영석</v>
      </c>
      <c r="C83" s="127" t="str">
        <f t="shared" si="37"/>
        <v>C</v>
      </c>
      <c r="D83" s="128">
        <f t="shared" si="38"/>
        <v>0.87103448275862061</v>
      </c>
      <c r="E83" s="129">
        <f t="shared" si="39"/>
        <v>8736</v>
      </c>
      <c r="F83" s="130" t="str">
        <f t="shared" si="40"/>
        <v>304</v>
      </c>
      <c r="G83" s="131" t="str">
        <f t="shared" si="41"/>
        <v>70바5915</v>
      </c>
      <c r="H83" s="132">
        <f t="shared" si="42"/>
        <v>1</v>
      </c>
      <c r="I83" s="133">
        <f t="shared" si="43"/>
        <v>3880.9079999999999</v>
      </c>
      <c r="J83" s="134">
        <f t="shared" si="44"/>
        <v>1.8240833941014117E-3</v>
      </c>
      <c r="K83" s="134">
        <f t="shared" si="45"/>
        <v>0.29247510410244215</v>
      </c>
      <c r="L83" s="134">
        <f t="shared" si="46"/>
        <v>0.17264001104896071</v>
      </c>
      <c r="M83" s="135">
        <f t="shared" si="47"/>
        <v>19.545999999999999</v>
      </c>
      <c r="N83" s="136">
        <f t="shared" si="48"/>
        <v>0</v>
      </c>
      <c r="O83" s="136">
        <f t="shared" si="49"/>
        <v>2.2417434270536689</v>
      </c>
      <c r="P83" s="218">
        <f t="shared" si="50"/>
        <v>1</v>
      </c>
      <c r="Q83" s="219">
        <f t="shared" si="51"/>
        <v>0</v>
      </c>
      <c r="R83" s="219">
        <f t="shared" si="52"/>
        <v>87</v>
      </c>
      <c r="T83">
        <v>510</v>
      </c>
      <c r="U83">
        <v>8736</v>
      </c>
      <c r="V83" t="s">
        <v>368</v>
      </c>
      <c r="W83">
        <v>3880.9079999999999</v>
      </c>
      <c r="X83">
        <v>1536.6469999999999</v>
      </c>
      <c r="Y83">
        <v>2.5259999999999998</v>
      </c>
      <c r="Z83">
        <v>19.545999999999999</v>
      </c>
      <c r="AA83">
        <v>140.24358799999999</v>
      </c>
      <c r="AB83">
        <v>0.25581599999999999</v>
      </c>
      <c r="AC83">
        <v>41.017758000000001</v>
      </c>
      <c r="AD83" s="1">
        <v>670</v>
      </c>
      <c r="AE83">
        <v>0</v>
      </c>
      <c r="AF83">
        <v>87</v>
      </c>
      <c r="AG83">
        <v>93</v>
      </c>
      <c r="AH83">
        <v>27.672623000000002</v>
      </c>
      <c r="AI83">
        <v>33041.4</v>
      </c>
      <c r="AJ83">
        <v>8600.9</v>
      </c>
      <c r="AK83">
        <v>1</v>
      </c>
      <c r="AL83">
        <v>31</v>
      </c>
      <c r="AM83" t="s">
        <v>369</v>
      </c>
      <c r="AN83" t="s">
        <v>562</v>
      </c>
      <c r="AO83">
        <v>3880.9079999999999</v>
      </c>
      <c r="AR83" t="s">
        <v>119</v>
      </c>
      <c r="AS83" t="s">
        <v>91</v>
      </c>
      <c r="AT83" t="s">
        <v>239</v>
      </c>
      <c r="AU83" t="s">
        <v>368</v>
      </c>
      <c r="AV83" t="s">
        <v>48</v>
      </c>
      <c r="AW83">
        <v>1</v>
      </c>
      <c r="BB83">
        <v>0.87103448275862061</v>
      </c>
      <c r="BC83" t="s">
        <v>69</v>
      </c>
      <c r="BF83" t="s">
        <v>119</v>
      </c>
      <c r="BG83" t="s">
        <v>91</v>
      </c>
      <c r="BH83" t="s">
        <v>368</v>
      </c>
      <c r="BI83">
        <v>8736</v>
      </c>
      <c r="BJ83">
        <v>1</v>
      </c>
      <c r="BK83" t="s">
        <v>239</v>
      </c>
      <c r="BL83" t="s">
        <v>175</v>
      </c>
      <c r="BM83">
        <v>0.87103448275862061</v>
      </c>
      <c r="BN83" t="s">
        <v>69</v>
      </c>
      <c r="BO83" t="s">
        <v>178</v>
      </c>
      <c r="BP83">
        <v>3880.9079999999999</v>
      </c>
    </row>
    <row r="84" spans="1:68" ht="16.5">
      <c r="A84" s="108" t="str">
        <f t="shared" si="36"/>
        <v>미래교통</v>
      </c>
      <c r="B84" s="109" t="str">
        <f t="shared" si="35"/>
        <v>최봉근</v>
      </c>
      <c r="C84" s="110" t="str">
        <f t="shared" si="37"/>
        <v>C</v>
      </c>
      <c r="D84" s="111">
        <f t="shared" si="38"/>
        <v>0.8751724137931034</v>
      </c>
      <c r="E84" s="112">
        <f t="shared" si="39"/>
        <v>5509</v>
      </c>
      <c r="F84" s="113" t="str">
        <f t="shared" si="40"/>
        <v>304</v>
      </c>
      <c r="G84" s="114" t="str">
        <f t="shared" si="41"/>
        <v>70바6003</v>
      </c>
      <c r="H84" s="115">
        <f t="shared" si="42"/>
        <v>1</v>
      </c>
      <c r="I84" s="116">
        <f t="shared" si="43"/>
        <v>3906.509</v>
      </c>
      <c r="J84" s="117">
        <f t="shared" si="44"/>
        <v>7.6962395884185098E-3</v>
      </c>
      <c r="K84" s="117">
        <f t="shared" si="45"/>
        <v>0.30484951079991307</v>
      </c>
      <c r="L84" s="117">
        <f t="shared" si="46"/>
        <v>0.21809753926075687</v>
      </c>
      <c r="M84" s="118">
        <f t="shared" si="47"/>
        <v>20.667999999999999</v>
      </c>
      <c r="N84" s="119">
        <f t="shared" si="48"/>
        <v>5.1196605460271563E-2</v>
      </c>
      <c r="O84" s="119">
        <f t="shared" si="49"/>
        <v>0.35837623822190096</v>
      </c>
      <c r="P84" s="220">
        <f t="shared" si="50"/>
        <v>2</v>
      </c>
      <c r="Q84" s="221">
        <f t="shared" si="51"/>
        <v>2</v>
      </c>
      <c r="R84" s="221">
        <f t="shared" si="52"/>
        <v>14</v>
      </c>
      <c r="T84">
        <v>510</v>
      </c>
      <c r="U84">
        <v>5509</v>
      </c>
      <c r="V84" t="s">
        <v>370</v>
      </c>
      <c r="W84">
        <v>3906.509</v>
      </c>
      <c r="X84">
        <v>1539.308</v>
      </c>
      <c r="Y84">
        <v>2.5379999999999998</v>
      </c>
      <c r="Z84">
        <v>20.667999999999999</v>
      </c>
      <c r="AA84">
        <v>140.795253</v>
      </c>
      <c r="AB84">
        <v>1.0835939999999999</v>
      </c>
      <c r="AC84">
        <v>42.921363999999997</v>
      </c>
      <c r="AD84" s="1">
        <v>852</v>
      </c>
      <c r="AE84">
        <v>2</v>
      </c>
      <c r="AF84">
        <v>14</v>
      </c>
      <c r="AG84">
        <v>102</v>
      </c>
      <c r="AH84">
        <v>27.746027000000002</v>
      </c>
      <c r="AI84">
        <v>34178.5</v>
      </c>
      <c r="AJ84">
        <v>21880.7</v>
      </c>
      <c r="AK84">
        <v>2</v>
      </c>
      <c r="AL84">
        <v>650</v>
      </c>
      <c r="AM84" t="s">
        <v>371</v>
      </c>
      <c r="AN84" t="s">
        <v>563</v>
      </c>
      <c r="AO84">
        <v>3906.509</v>
      </c>
      <c r="AR84" t="s">
        <v>119</v>
      </c>
      <c r="AS84" t="s">
        <v>91</v>
      </c>
      <c r="AT84" t="s">
        <v>243</v>
      </c>
      <c r="AU84" t="s">
        <v>370</v>
      </c>
      <c r="AV84" t="s">
        <v>48</v>
      </c>
      <c r="AW84">
        <v>1</v>
      </c>
      <c r="BB84">
        <v>0.8751724137931034</v>
      </c>
      <c r="BC84" t="s">
        <v>69</v>
      </c>
      <c r="BF84" t="s">
        <v>119</v>
      </c>
      <c r="BG84" t="s">
        <v>91</v>
      </c>
      <c r="BH84" t="s">
        <v>370</v>
      </c>
      <c r="BI84">
        <v>5509</v>
      </c>
      <c r="BJ84">
        <v>1</v>
      </c>
      <c r="BK84" t="s">
        <v>243</v>
      </c>
      <c r="BL84" t="s">
        <v>175</v>
      </c>
      <c r="BM84">
        <v>0.8751724137931034</v>
      </c>
      <c r="BN84" t="s">
        <v>69</v>
      </c>
      <c r="BO84" t="s">
        <v>178</v>
      </c>
      <c r="BP84">
        <v>3906.509</v>
      </c>
    </row>
    <row r="85" spans="1:68" ht="16.5">
      <c r="A85" s="125" t="str">
        <f t="shared" si="36"/>
        <v>미래교통</v>
      </c>
      <c r="B85" s="126" t="str">
        <f t="shared" si="35"/>
        <v>최원진</v>
      </c>
      <c r="C85" s="127" t="str">
        <f t="shared" si="37"/>
        <v>D</v>
      </c>
      <c r="D85" s="128">
        <f t="shared" si="38"/>
        <v>0.81800000000000006</v>
      </c>
      <c r="E85" s="129">
        <f t="shared" si="39"/>
        <v>7878</v>
      </c>
      <c r="F85" s="130" t="str">
        <f t="shared" si="40"/>
        <v>111</v>
      </c>
      <c r="G85" s="131" t="str">
        <f t="shared" si="41"/>
        <v>70바5076</v>
      </c>
      <c r="H85" s="132">
        <f t="shared" si="42"/>
        <v>1</v>
      </c>
      <c r="I85" s="133">
        <f t="shared" si="43"/>
        <v>3731.663</v>
      </c>
      <c r="J85" s="134">
        <f t="shared" si="44"/>
        <v>6.9504663069066708E-3</v>
      </c>
      <c r="K85" s="134">
        <f t="shared" si="45"/>
        <v>0.2509504370350486</v>
      </c>
      <c r="L85" s="134">
        <f t="shared" si="46"/>
        <v>0.14283176160333877</v>
      </c>
      <c r="M85" s="135">
        <f t="shared" si="47"/>
        <v>23.102</v>
      </c>
      <c r="N85" s="136">
        <f t="shared" si="48"/>
        <v>8.039311159662596E-2</v>
      </c>
      <c r="O85" s="136">
        <f t="shared" si="49"/>
        <v>3.9660601721002138</v>
      </c>
      <c r="P85" s="218">
        <f t="shared" si="50"/>
        <v>5</v>
      </c>
      <c r="Q85" s="219">
        <f t="shared" si="51"/>
        <v>3</v>
      </c>
      <c r="R85" s="219">
        <f t="shared" si="52"/>
        <v>148</v>
      </c>
      <c r="T85">
        <v>510</v>
      </c>
      <c r="U85">
        <v>7878</v>
      </c>
      <c r="V85" t="s">
        <v>436</v>
      </c>
      <c r="W85">
        <v>3731.663</v>
      </c>
      <c r="X85">
        <v>1520.6</v>
      </c>
      <c r="Y85">
        <v>2.4540000000000002</v>
      </c>
      <c r="Z85">
        <v>23.102</v>
      </c>
      <c r="AA85">
        <v>114.37606700000001</v>
      </c>
      <c r="AB85">
        <v>0.79496699999999998</v>
      </c>
      <c r="AC85">
        <v>28.702724</v>
      </c>
      <c r="AD85" s="1">
        <v>533</v>
      </c>
      <c r="AE85">
        <v>3</v>
      </c>
      <c r="AF85">
        <v>148</v>
      </c>
      <c r="AG85">
        <v>91</v>
      </c>
      <c r="AH85">
        <v>32.626257000000003</v>
      </c>
      <c r="AI85">
        <v>23679.7</v>
      </c>
      <c r="AJ85">
        <v>8806.1</v>
      </c>
      <c r="AK85">
        <v>5</v>
      </c>
      <c r="AL85">
        <v>649</v>
      </c>
      <c r="AM85" t="s">
        <v>437</v>
      </c>
      <c r="AN85" t="s">
        <v>564</v>
      </c>
      <c r="AO85">
        <v>3731.663</v>
      </c>
      <c r="AR85" t="s">
        <v>119</v>
      </c>
      <c r="AS85" t="s">
        <v>120</v>
      </c>
      <c r="AT85" t="s">
        <v>394</v>
      </c>
      <c r="AU85" t="s">
        <v>436</v>
      </c>
      <c r="AV85" t="s">
        <v>48</v>
      </c>
      <c r="AW85">
        <v>1</v>
      </c>
      <c r="BB85">
        <v>0.81800000000000006</v>
      </c>
      <c r="BC85" t="s">
        <v>67</v>
      </c>
      <c r="BF85" t="s">
        <v>119</v>
      </c>
      <c r="BG85" t="s">
        <v>120</v>
      </c>
      <c r="BH85" t="s">
        <v>436</v>
      </c>
      <c r="BI85">
        <v>7878</v>
      </c>
      <c r="BJ85">
        <v>1</v>
      </c>
      <c r="BK85" t="s">
        <v>394</v>
      </c>
      <c r="BL85" t="s">
        <v>175</v>
      </c>
      <c r="BM85">
        <v>0.81800000000000006</v>
      </c>
      <c r="BN85" t="s">
        <v>67</v>
      </c>
      <c r="BO85" t="s">
        <v>180</v>
      </c>
      <c r="BP85">
        <v>3731.663</v>
      </c>
    </row>
    <row r="86" spans="1:68" ht="16.5">
      <c r="A86" s="108" t="str">
        <f t="shared" si="36"/>
        <v>미래교통</v>
      </c>
      <c r="B86" s="109" t="str">
        <f t="shared" si="35"/>
        <v>최익환</v>
      </c>
      <c r="C86" s="110" t="str">
        <f t="shared" si="37"/>
        <v>F</v>
      </c>
      <c r="D86" s="111">
        <f t="shared" si="38"/>
        <v>0.77229398556292339</v>
      </c>
      <c r="E86" s="112">
        <f t="shared" si="39"/>
        <v>6599</v>
      </c>
      <c r="F86" s="113" t="str">
        <f t="shared" si="40"/>
        <v>111</v>
      </c>
      <c r="G86" s="114" t="str">
        <f t="shared" si="41"/>
        <v>70바5994</v>
      </c>
      <c r="H86" s="115">
        <f t="shared" si="42"/>
        <v>10</v>
      </c>
      <c r="I86" s="116">
        <f t="shared" si="43"/>
        <v>3348.1909999999993</v>
      </c>
      <c r="J86" s="117">
        <f t="shared" si="44"/>
        <v>2.9466592250182506E-2</v>
      </c>
      <c r="K86" s="117">
        <f t="shared" si="45"/>
        <v>0.32910384360425077</v>
      </c>
      <c r="L86" s="117">
        <f t="shared" si="46"/>
        <v>0.19383601473153717</v>
      </c>
      <c r="M86" s="118">
        <f t="shared" si="47"/>
        <v>27.873000000000001</v>
      </c>
      <c r="N86" s="119">
        <f t="shared" si="48"/>
        <v>2.9506724287397854E-2</v>
      </c>
      <c r="O86" s="119">
        <f t="shared" si="49"/>
        <v>34.080266551944526</v>
      </c>
      <c r="P86" s="220">
        <f t="shared" si="50"/>
        <v>18</v>
      </c>
      <c r="Q86" s="221">
        <f t="shared" si="51"/>
        <v>1</v>
      </c>
      <c r="R86" s="221">
        <f t="shared" si="52"/>
        <v>1155</v>
      </c>
      <c r="T86">
        <v>510</v>
      </c>
      <c r="U86">
        <v>6599</v>
      </c>
      <c r="V86" t="s">
        <v>372</v>
      </c>
      <c r="W86">
        <v>3389.058</v>
      </c>
      <c r="X86">
        <v>1625.5309999999999</v>
      </c>
      <c r="Y86">
        <v>2.085</v>
      </c>
      <c r="Z86">
        <v>27.873000000000001</v>
      </c>
      <c r="AA86">
        <v>122.97275399999999</v>
      </c>
      <c r="AB86">
        <v>3.6235879999999998</v>
      </c>
      <c r="AC86">
        <v>40.470806000000003</v>
      </c>
      <c r="AD86" s="1">
        <v>649</v>
      </c>
      <c r="AE86">
        <v>1</v>
      </c>
      <c r="AF86">
        <v>1155</v>
      </c>
      <c r="AG86">
        <v>92</v>
      </c>
      <c r="AH86">
        <v>27.559421</v>
      </c>
      <c r="AI86">
        <v>31120.5</v>
      </c>
      <c r="AJ86">
        <v>18397.400000000001</v>
      </c>
      <c r="AK86">
        <v>18</v>
      </c>
      <c r="AL86">
        <v>4569</v>
      </c>
      <c r="AM86" t="s">
        <v>373</v>
      </c>
      <c r="AN86" t="s">
        <v>565</v>
      </c>
      <c r="AO86">
        <v>610.06100000000004</v>
      </c>
      <c r="AR86" t="s">
        <v>119</v>
      </c>
      <c r="AS86" t="s">
        <v>120</v>
      </c>
      <c r="AT86" t="s">
        <v>204</v>
      </c>
      <c r="AU86" t="s">
        <v>372</v>
      </c>
      <c r="AV86" t="s">
        <v>48</v>
      </c>
      <c r="AW86">
        <v>10</v>
      </c>
      <c r="BB86">
        <v>0.77229398556292339</v>
      </c>
      <c r="BC86" t="s">
        <v>70</v>
      </c>
      <c r="BF86" t="s">
        <v>119</v>
      </c>
      <c r="BG86" t="s">
        <v>120</v>
      </c>
      <c r="BH86" t="s">
        <v>372</v>
      </c>
      <c r="BI86">
        <v>6599</v>
      </c>
      <c r="BJ86">
        <v>10</v>
      </c>
      <c r="BK86" t="s">
        <v>204</v>
      </c>
      <c r="BL86" t="s">
        <v>239</v>
      </c>
      <c r="BM86">
        <v>0.77229398556292339</v>
      </c>
      <c r="BN86" t="s">
        <v>70</v>
      </c>
      <c r="BO86" t="s">
        <v>189</v>
      </c>
      <c r="BP86">
        <v>3348.1909999999993</v>
      </c>
    </row>
    <row r="87" spans="1:68" ht="16.5">
      <c r="A87" s="125" t="str">
        <f t="shared" si="36"/>
        <v>미래교통</v>
      </c>
      <c r="B87" s="126" t="str">
        <f t="shared" si="35"/>
        <v>최재근</v>
      </c>
      <c r="C87" s="127" t="str">
        <f t="shared" si="37"/>
        <v>C</v>
      </c>
      <c r="D87" s="128">
        <f t="shared" si="38"/>
        <v>0.85531497642796483</v>
      </c>
      <c r="E87" s="129">
        <f t="shared" si="39"/>
        <v>5006</v>
      </c>
      <c r="F87" s="130" t="str">
        <f t="shared" si="40"/>
        <v>111-2</v>
      </c>
      <c r="G87" s="131" t="str">
        <f t="shared" si="41"/>
        <v>72바1548</v>
      </c>
      <c r="H87" s="132">
        <f t="shared" si="42"/>
        <v>5</v>
      </c>
      <c r="I87" s="133">
        <f t="shared" si="43"/>
        <v>1438.8720000000001</v>
      </c>
      <c r="J87" s="134">
        <f t="shared" si="44"/>
        <v>5.5284488258965619E-2</v>
      </c>
      <c r="K87" s="134">
        <f t="shared" si="45"/>
        <v>0.38432334150434572</v>
      </c>
      <c r="L87" s="134">
        <f t="shared" si="46"/>
        <v>8.4093651137835748E-2</v>
      </c>
      <c r="M87" s="135">
        <f t="shared" si="47"/>
        <v>20.501999999999999</v>
      </c>
      <c r="N87" s="136">
        <f t="shared" si="48"/>
        <v>1.3156293477438601</v>
      </c>
      <c r="O87" s="136">
        <f t="shared" si="49"/>
        <v>33.219641030532472</v>
      </c>
      <c r="P87" s="218">
        <f t="shared" si="50"/>
        <v>3</v>
      </c>
      <c r="Q87" s="219">
        <f t="shared" si="51"/>
        <v>20</v>
      </c>
      <c r="R87" s="219">
        <f t="shared" si="52"/>
        <v>505</v>
      </c>
      <c r="T87">
        <v>510</v>
      </c>
      <c r="U87">
        <v>5006</v>
      </c>
      <c r="V87" t="s">
        <v>374</v>
      </c>
      <c r="W87">
        <v>1520.1849999999999</v>
      </c>
      <c r="X87">
        <v>861.78399999999999</v>
      </c>
      <c r="Y87">
        <v>1.764</v>
      </c>
      <c r="Z87">
        <v>20.501999999999999</v>
      </c>
      <c r="AA87">
        <v>94.887466000000003</v>
      </c>
      <c r="AB87">
        <v>5.2458049999999998</v>
      </c>
      <c r="AC87">
        <v>36.467467999999997</v>
      </c>
      <c r="AD87" s="1">
        <v>121</v>
      </c>
      <c r="AE87">
        <v>20</v>
      </c>
      <c r="AF87">
        <v>505</v>
      </c>
      <c r="AG87">
        <v>86</v>
      </c>
      <c r="AH87">
        <v>16.020924999999998</v>
      </c>
      <c r="AI87">
        <v>734.6</v>
      </c>
      <c r="AJ87">
        <v>18.100000000000001</v>
      </c>
      <c r="AK87">
        <v>3</v>
      </c>
      <c r="AL87">
        <v>498</v>
      </c>
      <c r="AM87" t="s">
        <v>375</v>
      </c>
      <c r="AN87" t="s">
        <v>566</v>
      </c>
      <c r="AO87">
        <v>1111.931</v>
      </c>
      <c r="AR87" t="s">
        <v>119</v>
      </c>
      <c r="AS87" t="s">
        <v>121</v>
      </c>
      <c r="AT87" t="s">
        <v>234</v>
      </c>
      <c r="AU87" t="s">
        <v>374</v>
      </c>
      <c r="AV87" t="s">
        <v>48</v>
      </c>
      <c r="AW87">
        <v>5</v>
      </c>
      <c r="BB87">
        <v>0.85531497642796483</v>
      </c>
      <c r="BC87" t="s">
        <v>69</v>
      </c>
      <c r="BF87" t="s">
        <v>119</v>
      </c>
      <c r="BG87" t="s">
        <v>121</v>
      </c>
      <c r="BH87" t="s">
        <v>374</v>
      </c>
      <c r="BI87">
        <v>5006</v>
      </c>
      <c r="BJ87">
        <v>5</v>
      </c>
      <c r="BK87" t="s">
        <v>234</v>
      </c>
      <c r="BL87" t="s">
        <v>229</v>
      </c>
      <c r="BM87">
        <v>0.85531497642796483</v>
      </c>
      <c r="BN87" t="s">
        <v>69</v>
      </c>
      <c r="BO87" t="s">
        <v>178</v>
      </c>
      <c r="BP87">
        <v>1438.8720000000001</v>
      </c>
    </row>
    <row r="88" spans="1:68" ht="16.5">
      <c r="A88" s="108" t="str">
        <f t="shared" ref="A88:A94" si="53">BF88</f>
        <v>미래교통</v>
      </c>
      <c r="B88" s="109" t="str">
        <f t="shared" si="35"/>
        <v>최재찬</v>
      </c>
      <c r="C88" s="110" t="str">
        <f t="shared" ref="C88:C94" si="54">BN88</f>
        <v>F</v>
      </c>
      <c r="D88" s="111">
        <f t="shared" ref="D88:D94" si="55">BM88</f>
        <v>0.79666666666666663</v>
      </c>
      <c r="E88" s="112">
        <f t="shared" ref="E88:E94" si="56">U88</f>
        <v>4591</v>
      </c>
      <c r="F88" s="113" t="str">
        <f t="shared" ref="F88:F94" si="57">BG88</f>
        <v>111-2</v>
      </c>
      <c r="G88" s="114" t="str">
        <f t="shared" ref="G88:G94" si="58">BK88</f>
        <v>72바1546</v>
      </c>
      <c r="H88" s="115">
        <f t="shared" ref="H88:H94" si="59">BJ88</f>
        <v>1</v>
      </c>
      <c r="I88" s="116">
        <f t="shared" ref="I88:I94" si="60">BP88</f>
        <v>1335.0440000000001</v>
      </c>
      <c r="J88" s="117">
        <f t="shared" ref="J88:J94" si="61">AB88/AA88</f>
        <v>5.3016556273322323E-2</v>
      </c>
      <c r="K88" s="117">
        <f t="shared" ref="K88:K94" si="62">AC88/AA88</f>
        <v>0.4020352435377883</v>
      </c>
      <c r="L88" s="117">
        <f t="shared" ref="L88:L94" si="63">AD88/I88</f>
        <v>0.14007028981816327</v>
      </c>
      <c r="M88" s="118">
        <f t="shared" ref="M88:M94" si="64">Z88</f>
        <v>19.419</v>
      </c>
      <c r="N88" s="119">
        <f t="shared" ref="N88:N94" si="65">AE88*100/W88</f>
        <v>0.14980779659696608</v>
      </c>
      <c r="O88" s="119">
        <f t="shared" ref="O88:O94" si="66">AF88*100/W88</f>
        <v>45.541570165477687</v>
      </c>
      <c r="P88" s="220">
        <f t="shared" ref="P88:P94" si="67">AK88</f>
        <v>25</v>
      </c>
      <c r="Q88" s="221">
        <f t="shared" ref="Q88:Q94" si="68">AE88</f>
        <v>2</v>
      </c>
      <c r="R88" s="221">
        <f t="shared" ref="R88:R94" si="69">AF88</f>
        <v>608</v>
      </c>
      <c r="T88">
        <v>510</v>
      </c>
      <c r="U88">
        <v>4591</v>
      </c>
      <c r="V88" t="s">
        <v>376</v>
      </c>
      <c r="W88">
        <v>1335.0440000000001</v>
      </c>
      <c r="X88">
        <v>797.84400000000005</v>
      </c>
      <c r="Y88">
        <v>1.673</v>
      </c>
      <c r="Z88">
        <v>19.419</v>
      </c>
      <c r="AA88">
        <v>89.798590000000004</v>
      </c>
      <c r="AB88">
        <v>4.7608119999999996</v>
      </c>
      <c r="AC88">
        <v>36.102198000000001</v>
      </c>
      <c r="AD88" s="1">
        <v>187</v>
      </c>
      <c r="AE88">
        <v>2</v>
      </c>
      <c r="AF88">
        <v>608</v>
      </c>
      <c r="AG88">
        <v>78</v>
      </c>
      <c r="AH88">
        <v>14.867093000000001</v>
      </c>
      <c r="AI88">
        <v>601.5</v>
      </c>
      <c r="AJ88">
        <v>0</v>
      </c>
      <c r="AK88">
        <v>25</v>
      </c>
      <c r="AL88">
        <v>15898</v>
      </c>
      <c r="AM88" t="s">
        <v>377</v>
      </c>
      <c r="AN88" t="s">
        <v>567</v>
      </c>
      <c r="AO88">
        <v>1335.0440000000001</v>
      </c>
      <c r="AR88" t="s">
        <v>119</v>
      </c>
      <c r="AS88" t="s">
        <v>121</v>
      </c>
      <c r="AT88" t="s">
        <v>232</v>
      </c>
      <c r="AU88" t="s">
        <v>376</v>
      </c>
      <c r="AV88" t="s">
        <v>48</v>
      </c>
      <c r="AW88">
        <v>1</v>
      </c>
      <c r="BB88">
        <v>0.79666666666666663</v>
      </c>
      <c r="BC88" t="s">
        <v>70</v>
      </c>
      <c r="BF88" t="s">
        <v>119</v>
      </c>
      <c r="BG88" t="s">
        <v>121</v>
      </c>
      <c r="BH88" t="s">
        <v>376</v>
      </c>
      <c r="BI88">
        <v>4591</v>
      </c>
      <c r="BJ88">
        <v>1</v>
      </c>
      <c r="BK88" t="s">
        <v>232</v>
      </c>
      <c r="BL88" t="s">
        <v>175</v>
      </c>
      <c r="BM88">
        <v>0.79666666666666663</v>
      </c>
      <c r="BN88" t="s">
        <v>70</v>
      </c>
      <c r="BO88" t="s">
        <v>189</v>
      </c>
      <c r="BP88">
        <v>1335.0440000000001</v>
      </c>
    </row>
    <row r="89" spans="1:68" ht="16.5">
      <c r="A89" s="125" t="str">
        <f t="shared" si="53"/>
        <v>미래교통</v>
      </c>
      <c r="B89" s="126" t="str">
        <f t="shared" si="35"/>
        <v>편무길</v>
      </c>
      <c r="C89" s="127" t="str">
        <f t="shared" si="54"/>
        <v>C</v>
      </c>
      <c r="D89" s="128">
        <f t="shared" si="55"/>
        <v>0.89897252136128458</v>
      </c>
      <c r="E89" s="129">
        <f t="shared" si="56"/>
        <v>7389</v>
      </c>
      <c r="F89" s="130" t="str">
        <f t="shared" si="57"/>
        <v>111-2</v>
      </c>
      <c r="G89" s="131" t="str">
        <f t="shared" si="58"/>
        <v>70바6053</v>
      </c>
      <c r="H89" s="132">
        <f t="shared" si="59"/>
        <v>2</v>
      </c>
      <c r="I89" s="133">
        <f t="shared" si="60"/>
        <v>1030.7260000000001</v>
      </c>
      <c r="J89" s="134">
        <f t="shared" si="61"/>
        <v>5.4390020461742385E-2</v>
      </c>
      <c r="K89" s="134">
        <f t="shared" si="62"/>
        <v>0.38636140318584838</v>
      </c>
      <c r="L89" s="134">
        <f t="shared" si="63"/>
        <v>0.22120330718348036</v>
      </c>
      <c r="M89" s="135">
        <f t="shared" si="64"/>
        <v>19.227</v>
      </c>
      <c r="N89" s="136">
        <f t="shared" si="65"/>
        <v>0.48509497189359729</v>
      </c>
      <c r="O89" s="136">
        <f t="shared" si="66"/>
        <v>27.941470381071202</v>
      </c>
      <c r="P89" s="218">
        <f t="shared" si="67"/>
        <v>16</v>
      </c>
      <c r="Q89" s="219">
        <f t="shared" si="68"/>
        <v>5</v>
      </c>
      <c r="R89" s="219">
        <f t="shared" si="69"/>
        <v>288</v>
      </c>
      <c r="T89">
        <v>510</v>
      </c>
      <c r="U89">
        <v>7389</v>
      </c>
      <c r="V89" t="s">
        <v>378</v>
      </c>
      <c r="W89">
        <v>1030.7260000000001</v>
      </c>
      <c r="X89">
        <v>603.58199999999999</v>
      </c>
      <c r="Y89">
        <v>1.708</v>
      </c>
      <c r="Z89">
        <v>19.227</v>
      </c>
      <c r="AA89">
        <v>62.955537999999997</v>
      </c>
      <c r="AB89">
        <v>3.424153</v>
      </c>
      <c r="AC89">
        <v>24.323589999999999</v>
      </c>
      <c r="AD89" s="1">
        <v>228</v>
      </c>
      <c r="AE89">
        <v>5</v>
      </c>
      <c r="AF89">
        <v>288</v>
      </c>
      <c r="AG89">
        <v>90</v>
      </c>
      <c r="AH89">
        <v>16.372284000000001</v>
      </c>
      <c r="AI89">
        <v>756.5</v>
      </c>
      <c r="AJ89">
        <v>90.9</v>
      </c>
      <c r="AK89">
        <v>16</v>
      </c>
      <c r="AL89">
        <v>5161</v>
      </c>
      <c r="AM89" t="s">
        <v>379</v>
      </c>
      <c r="AN89" t="s">
        <v>568</v>
      </c>
      <c r="AO89">
        <v>922.303</v>
      </c>
      <c r="AR89" t="s">
        <v>119</v>
      </c>
      <c r="AS89" t="s">
        <v>121</v>
      </c>
      <c r="AT89" t="s">
        <v>229</v>
      </c>
      <c r="AU89" t="s">
        <v>378</v>
      </c>
      <c r="AV89" t="s">
        <v>48</v>
      </c>
      <c r="AW89">
        <v>2</v>
      </c>
      <c r="BB89">
        <v>0.89897252136128458</v>
      </c>
      <c r="BC89" t="s">
        <v>69</v>
      </c>
      <c r="BF89" t="s">
        <v>119</v>
      </c>
      <c r="BG89" t="s">
        <v>121</v>
      </c>
      <c r="BH89" t="s">
        <v>378</v>
      </c>
      <c r="BI89">
        <v>7389</v>
      </c>
      <c r="BJ89">
        <v>2</v>
      </c>
      <c r="BK89" t="s">
        <v>229</v>
      </c>
      <c r="BL89" t="s">
        <v>221</v>
      </c>
      <c r="BM89">
        <v>0.89897252136128458</v>
      </c>
      <c r="BN89" t="s">
        <v>69</v>
      </c>
      <c r="BO89" t="s">
        <v>178</v>
      </c>
      <c r="BP89">
        <v>1030.7260000000001</v>
      </c>
    </row>
    <row r="90" spans="1:68" ht="16.5">
      <c r="A90" s="108" t="str">
        <f t="shared" si="53"/>
        <v>미래교통</v>
      </c>
      <c r="B90" s="109" t="str">
        <f t="shared" si="35"/>
        <v>허재선</v>
      </c>
      <c r="C90" s="110" t="str">
        <f t="shared" si="54"/>
        <v>D</v>
      </c>
      <c r="D90" s="111">
        <f t="shared" si="55"/>
        <v>0.80496107109709125</v>
      </c>
      <c r="E90" s="112">
        <f t="shared" si="56"/>
        <v>4400</v>
      </c>
      <c r="F90" s="113" t="str">
        <f t="shared" si="57"/>
        <v>111</v>
      </c>
      <c r="G90" s="114" t="str">
        <f t="shared" si="58"/>
        <v>70바5080</v>
      </c>
      <c r="H90" s="115">
        <f t="shared" si="59"/>
        <v>13</v>
      </c>
      <c r="I90" s="116">
        <f t="shared" si="60"/>
        <v>3102.5860000000002</v>
      </c>
      <c r="J90" s="117">
        <f t="shared" si="61"/>
        <v>2.3264022248356175E-2</v>
      </c>
      <c r="K90" s="117">
        <f t="shared" si="62"/>
        <v>0.30276046334393525</v>
      </c>
      <c r="L90" s="117">
        <f t="shared" si="63"/>
        <v>0.18210615273839306</v>
      </c>
      <c r="M90" s="118">
        <f t="shared" si="64"/>
        <v>23.338999999999999</v>
      </c>
      <c r="N90" s="119">
        <f t="shared" si="65"/>
        <v>3.1790528393551482E-2</v>
      </c>
      <c r="O90" s="119">
        <f t="shared" si="66"/>
        <v>10.331921727904232</v>
      </c>
      <c r="P90" s="220">
        <f t="shared" si="67"/>
        <v>21</v>
      </c>
      <c r="Q90" s="221">
        <f t="shared" si="68"/>
        <v>1</v>
      </c>
      <c r="R90" s="221">
        <f t="shared" si="69"/>
        <v>325</v>
      </c>
      <c r="T90">
        <v>510</v>
      </c>
      <c r="U90">
        <v>4400</v>
      </c>
      <c r="V90" t="s">
        <v>380</v>
      </c>
      <c r="W90">
        <v>3145.5909999999999</v>
      </c>
      <c r="X90">
        <v>1495.873</v>
      </c>
      <c r="Y90">
        <v>2.1030000000000002</v>
      </c>
      <c r="Z90">
        <v>23.338999999999999</v>
      </c>
      <c r="AA90">
        <v>119.317759</v>
      </c>
      <c r="AB90">
        <v>2.775811</v>
      </c>
      <c r="AC90">
        <v>36.124699999999997</v>
      </c>
      <c r="AD90" s="1">
        <v>565</v>
      </c>
      <c r="AE90">
        <v>1</v>
      </c>
      <c r="AF90">
        <v>325</v>
      </c>
      <c r="AG90">
        <v>93</v>
      </c>
      <c r="AH90">
        <v>26.363140999999999</v>
      </c>
      <c r="AI90">
        <v>26000.400000000001</v>
      </c>
      <c r="AJ90">
        <v>15018.2</v>
      </c>
      <c r="AK90">
        <v>21</v>
      </c>
      <c r="AL90">
        <v>3889</v>
      </c>
      <c r="AM90" t="s">
        <v>381</v>
      </c>
      <c r="AN90" t="s">
        <v>569</v>
      </c>
      <c r="AO90">
        <v>381.18799999999999</v>
      </c>
      <c r="AR90" t="s">
        <v>119</v>
      </c>
      <c r="AS90" t="s">
        <v>120</v>
      </c>
      <c r="AT90" t="s">
        <v>199</v>
      </c>
      <c r="AU90" t="s">
        <v>380</v>
      </c>
      <c r="AV90" t="s">
        <v>48</v>
      </c>
      <c r="AW90">
        <v>13</v>
      </c>
      <c r="BB90">
        <v>0.80496107109709125</v>
      </c>
      <c r="BC90" t="s">
        <v>67</v>
      </c>
      <c r="BF90" t="s">
        <v>119</v>
      </c>
      <c r="BG90" t="s">
        <v>120</v>
      </c>
      <c r="BH90" t="s">
        <v>380</v>
      </c>
      <c r="BI90">
        <v>4400</v>
      </c>
      <c r="BJ90">
        <v>13</v>
      </c>
      <c r="BK90" t="s">
        <v>199</v>
      </c>
      <c r="BL90" t="s">
        <v>209</v>
      </c>
      <c r="BM90">
        <v>0.80496107109709125</v>
      </c>
      <c r="BN90" t="s">
        <v>67</v>
      </c>
      <c r="BO90" t="s">
        <v>180</v>
      </c>
      <c r="BP90">
        <v>3102.5860000000002</v>
      </c>
    </row>
    <row r="91" spans="1:68" ht="16.5">
      <c r="A91" s="125" t="str">
        <f t="shared" si="53"/>
        <v>미래교통</v>
      </c>
      <c r="B91" s="126" t="str">
        <f t="shared" si="35"/>
        <v>홍인기</v>
      </c>
      <c r="C91" s="127" t="str">
        <f t="shared" si="54"/>
        <v>F</v>
      </c>
      <c r="D91" s="128">
        <f t="shared" si="55"/>
        <v>0.74281047633455488</v>
      </c>
      <c r="E91" s="129">
        <f t="shared" si="56"/>
        <v>9911</v>
      </c>
      <c r="F91" s="130" t="str">
        <f t="shared" si="57"/>
        <v>111</v>
      </c>
      <c r="G91" s="131" t="str">
        <f t="shared" si="58"/>
        <v>70바6092</v>
      </c>
      <c r="H91" s="132">
        <f t="shared" si="59"/>
        <v>9</v>
      </c>
      <c r="I91" s="133">
        <f t="shared" si="60"/>
        <v>3767.5950000000003</v>
      </c>
      <c r="J91" s="134">
        <f t="shared" si="61"/>
        <v>4.8787399305191728E-2</v>
      </c>
      <c r="K91" s="134">
        <f t="shared" si="62"/>
        <v>0.32384195557127904</v>
      </c>
      <c r="L91" s="134">
        <f t="shared" si="63"/>
        <v>0.15394435973080969</v>
      </c>
      <c r="M91" s="135">
        <f t="shared" si="64"/>
        <v>30.048999999999999</v>
      </c>
      <c r="N91" s="136">
        <f t="shared" si="65"/>
        <v>0.18579284575451402</v>
      </c>
      <c r="O91" s="136">
        <f t="shared" si="66"/>
        <v>65.558332716235668</v>
      </c>
      <c r="P91" s="218">
        <f t="shared" si="67"/>
        <v>46</v>
      </c>
      <c r="Q91" s="219">
        <f t="shared" si="68"/>
        <v>7</v>
      </c>
      <c r="R91" s="219">
        <f t="shared" si="69"/>
        <v>2470</v>
      </c>
      <c r="T91">
        <v>510</v>
      </c>
      <c r="U91">
        <v>9911</v>
      </c>
      <c r="V91" t="s">
        <v>382</v>
      </c>
      <c r="W91">
        <v>3767.6370000000002</v>
      </c>
      <c r="X91">
        <v>1818.2249999999999</v>
      </c>
      <c r="Y91">
        <v>2.0720000000000001</v>
      </c>
      <c r="Z91">
        <v>30.048999999999999</v>
      </c>
      <c r="AA91">
        <v>130.00248199999999</v>
      </c>
      <c r="AB91">
        <v>6.3424829999999996</v>
      </c>
      <c r="AC91">
        <v>42.100257999999997</v>
      </c>
      <c r="AD91" s="1">
        <v>580</v>
      </c>
      <c r="AE91">
        <v>7</v>
      </c>
      <c r="AF91">
        <v>2470</v>
      </c>
      <c r="AG91">
        <v>95</v>
      </c>
      <c r="AH91">
        <v>28.981269000000001</v>
      </c>
      <c r="AI91">
        <v>42848.4</v>
      </c>
      <c r="AJ91">
        <v>23568.1</v>
      </c>
      <c r="AK91">
        <v>46</v>
      </c>
      <c r="AL91">
        <v>21619</v>
      </c>
      <c r="AM91" t="s">
        <v>383</v>
      </c>
      <c r="AN91" t="s">
        <v>570</v>
      </c>
      <c r="AO91">
        <v>947.29300000000001</v>
      </c>
      <c r="AR91" t="s">
        <v>119</v>
      </c>
      <c r="AS91" t="s">
        <v>120</v>
      </c>
      <c r="AT91" t="s">
        <v>208</v>
      </c>
      <c r="AU91" t="s">
        <v>382</v>
      </c>
      <c r="AV91" t="s">
        <v>48</v>
      </c>
      <c r="AW91">
        <v>9</v>
      </c>
      <c r="BB91">
        <v>0.74281047633455488</v>
      </c>
      <c r="BC91" t="s">
        <v>70</v>
      </c>
      <c r="BF91" t="s">
        <v>119</v>
      </c>
      <c r="BG91" t="s">
        <v>120</v>
      </c>
      <c r="BH91" t="s">
        <v>382</v>
      </c>
      <c r="BI91">
        <v>9911</v>
      </c>
      <c r="BJ91">
        <v>9</v>
      </c>
      <c r="BK91" t="s">
        <v>208</v>
      </c>
      <c r="BL91" t="s">
        <v>199</v>
      </c>
      <c r="BM91">
        <v>0.74281047633455488</v>
      </c>
      <c r="BN91" t="s">
        <v>70</v>
      </c>
      <c r="BO91" t="s">
        <v>189</v>
      </c>
      <c r="BP91">
        <v>3767.5950000000003</v>
      </c>
    </row>
    <row r="92" spans="1:68" ht="16.5">
      <c r="A92" s="108" t="str">
        <f t="shared" si="53"/>
        <v>미래교통</v>
      </c>
      <c r="B92" s="109" t="str">
        <f t="shared" si="35"/>
        <v>홍재영</v>
      </c>
      <c r="C92" s="110" t="str">
        <f t="shared" si="54"/>
        <v>D</v>
      </c>
      <c r="D92" s="111">
        <f t="shared" si="55"/>
        <v>0.83210781079445573</v>
      </c>
      <c r="E92" s="112">
        <f t="shared" si="56"/>
        <v>1800</v>
      </c>
      <c r="F92" s="113" t="str">
        <f t="shared" si="57"/>
        <v>111</v>
      </c>
      <c r="G92" s="114" t="str">
        <f t="shared" si="58"/>
        <v>70바6092</v>
      </c>
      <c r="H92" s="115">
        <f t="shared" si="59"/>
        <v>10</v>
      </c>
      <c r="I92" s="116">
        <f t="shared" si="60"/>
        <v>3684.6419999999998</v>
      </c>
      <c r="J92" s="117">
        <f t="shared" si="61"/>
        <v>2.0657472080654143E-2</v>
      </c>
      <c r="K92" s="117">
        <f t="shared" si="62"/>
        <v>0.27916039355264588</v>
      </c>
      <c r="L92" s="117">
        <f t="shared" si="63"/>
        <v>0.10340217584232064</v>
      </c>
      <c r="M92" s="118">
        <f t="shared" si="64"/>
        <v>24.297999999999998</v>
      </c>
      <c r="N92" s="119">
        <f t="shared" si="65"/>
        <v>5.4146894025864888E-2</v>
      </c>
      <c r="O92" s="119">
        <f t="shared" si="66"/>
        <v>18.626531544897521</v>
      </c>
      <c r="P92" s="220">
        <f t="shared" si="67"/>
        <v>6</v>
      </c>
      <c r="Q92" s="221">
        <f t="shared" si="68"/>
        <v>2</v>
      </c>
      <c r="R92" s="221">
        <f t="shared" si="69"/>
        <v>688</v>
      </c>
      <c r="T92">
        <v>510</v>
      </c>
      <c r="U92">
        <v>1800</v>
      </c>
      <c r="V92" t="s">
        <v>384</v>
      </c>
      <c r="W92">
        <v>3693.6559999999999</v>
      </c>
      <c r="X92">
        <v>1593.3910000000001</v>
      </c>
      <c r="Y92">
        <v>2.3180000000000001</v>
      </c>
      <c r="Z92">
        <v>24.297999999999998</v>
      </c>
      <c r="AA92">
        <v>122.123026</v>
      </c>
      <c r="AB92">
        <v>2.5227529999999998</v>
      </c>
      <c r="AC92">
        <v>34.091912000000001</v>
      </c>
      <c r="AD92" s="1">
        <v>381</v>
      </c>
      <c r="AE92">
        <v>2</v>
      </c>
      <c r="AF92">
        <v>688</v>
      </c>
      <c r="AG92">
        <v>93</v>
      </c>
      <c r="AH92">
        <v>30.245369</v>
      </c>
      <c r="AI92">
        <v>28580.2</v>
      </c>
      <c r="AJ92">
        <v>16011.1</v>
      </c>
      <c r="AK92">
        <v>6</v>
      </c>
      <c r="AL92">
        <v>6736</v>
      </c>
      <c r="AM92" t="s">
        <v>385</v>
      </c>
      <c r="AN92" t="s">
        <v>571</v>
      </c>
      <c r="AO92">
        <v>648.67200000000003</v>
      </c>
      <c r="AR92" t="s">
        <v>119</v>
      </c>
      <c r="AS92" t="s">
        <v>120</v>
      </c>
      <c r="AT92" t="s">
        <v>208</v>
      </c>
      <c r="AU92" t="s">
        <v>384</v>
      </c>
      <c r="AV92" t="s">
        <v>48</v>
      </c>
      <c r="AW92">
        <v>10</v>
      </c>
      <c r="BB92">
        <v>0.83210781079445573</v>
      </c>
      <c r="BC92" t="s">
        <v>67</v>
      </c>
      <c r="BF92" t="s">
        <v>119</v>
      </c>
      <c r="BG92" t="s">
        <v>120</v>
      </c>
      <c r="BH92" t="s">
        <v>384</v>
      </c>
      <c r="BI92">
        <v>1800</v>
      </c>
      <c r="BJ92">
        <v>10</v>
      </c>
      <c r="BK92" t="s">
        <v>208</v>
      </c>
      <c r="BL92" t="s">
        <v>210</v>
      </c>
      <c r="BM92">
        <v>0.83210781079445573</v>
      </c>
      <c r="BN92" t="s">
        <v>67</v>
      </c>
      <c r="BO92" t="s">
        <v>180</v>
      </c>
      <c r="BP92">
        <v>3684.6419999999998</v>
      </c>
    </row>
    <row r="93" spans="1:68" ht="16.5">
      <c r="A93" s="125" t="str">
        <f t="shared" si="53"/>
        <v>미래교통</v>
      </c>
      <c r="B93" s="126" t="str">
        <f t="shared" si="35"/>
        <v>홍재웅</v>
      </c>
      <c r="C93" s="127" t="str">
        <f t="shared" si="54"/>
        <v>D</v>
      </c>
      <c r="D93" s="128">
        <f t="shared" si="55"/>
        <v>0.82455815345093941</v>
      </c>
      <c r="E93" s="129">
        <f t="shared" si="56"/>
        <v>2876</v>
      </c>
      <c r="F93" s="130" t="str">
        <f t="shared" si="57"/>
        <v>111</v>
      </c>
      <c r="G93" s="131" t="str">
        <f t="shared" si="58"/>
        <v>72바1606</v>
      </c>
      <c r="H93" s="132">
        <f t="shared" si="59"/>
        <v>3</v>
      </c>
      <c r="I93" s="133">
        <f t="shared" si="60"/>
        <v>3135.34</v>
      </c>
      <c r="J93" s="134">
        <f t="shared" si="61"/>
        <v>4.2810477887329029E-2</v>
      </c>
      <c r="K93" s="134">
        <f t="shared" si="62"/>
        <v>0.33134218845422381</v>
      </c>
      <c r="L93" s="134">
        <f t="shared" si="63"/>
        <v>0.15054188700428023</v>
      </c>
      <c r="M93" s="135">
        <f t="shared" si="64"/>
        <v>25.648</v>
      </c>
      <c r="N93" s="136">
        <f t="shared" si="65"/>
        <v>3.1894467585652592E-2</v>
      </c>
      <c r="O93" s="136">
        <f t="shared" si="66"/>
        <v>58.36687568174424</v>
      </c>
      <c r="P93" s="218">
        <f t="shared" si="67"/>
        <v>37</v>
      </c>
      <c r="Q93" s="219">
        <f t="shared" si="68"/>
        <v>1</v>
      </c>
      <c r="R93" s="219">
        <f t="shared" si="69"/>
        <v>1830</v>
      </c>
      <c r="T93">
        <v>510</v>
      </c>
      <c r="U93">
        <v>2876</v>
      </c>
      <c r="V93" t="s">
        <v>386</v>
      </c>
      <c r="W93">
        <v>3135.34</v>
      </c>
      <c r="X93">
        <v>1405.77</v>
      </c>
      <c r="Y93">
        <v>2.23</v>
      </c>
      <c r="Z93">
        <v>25.648</v>
      </c>
      <c r="AA93">
        <v>109.88970999999999</v>
      </c>
      <c r="AB93">
        <v>4.7044309999999996</v>
      </c>
      <c r="AC93">
        <v>36.411096999999998</v>
      </c>
      <c r="AD93" s="1">
        <v>472</v>
      </c>
      <c r="AE93">
        <v>1</v>
      </c>
      <c r="AF93">
        <v>1830</v>
      </c>
      <c r="AG93">
        <v>92</v>
      </c>
      <c r="AH93">
        <v>28.531697000000001</v>
      </c>
      <c r="AI93">
        <v>36925.1</v>
      </c>
      <c r="AJ93">
        <v>19865.2</v>
      </c>
      <c r="AK93">
        <v>37</v>
      </c>
      <c r="AL93">
        <v>17035</v>
      </c>
      <c r="AM93" t="s">
        <v>387</v>
      </c>
      <c r="AN93" t="s">
        <v>572</v>
      </c>
      <c r="AO93">
        <v>2796.1179999999999</v>
      </c>
      <c r="AR93" t="s">
        <v>119</v>
      </c>
      <c r="AS93" t="s">
        <v>120</v>
      </c>
      <c r="AT93" t="s">
        <v>214</v>
      </c>
      <c r="AU93" t="s">
        <v>386</v>
      </c>
      <c r="AV93" t="s">
        <v>48</v>
      </c>
      <c r="AW93">
        <v>3</v>
      </c>
      <c r="BB93">
        <v>0.82455815345093941</v>
      </c>
      <c r="BC93" t="s">
        <v>67</v>
      </c>
      <c r="BF93" t="s">
        <v>119</v>
      </c>
      <c r="BG93" t="s">
        <v>120</v>
      </c>
      <c r="BH93" t="s">
        <v>386</v>
      </c>
      <c r="BI93">
        <v>2876</v>
      </c>
      <c r="BJ93">
        <v>3</v>
      </c>
      <c r="BK93" t="s">
        <v>214</v>
      </c>
      <c r="BL93" t="s">
        <v>202</v>
      </c>
      <c r="BM93">
        <v>0.82455815345093941</v>
      </c>
      <c r="BN93" t="s">
        <v>67</v>
      </c>
      <c r="BO93" t="s">
        <v>180</v>
      </c>
      <c r="BP93">
        <v>3135.34</v>
      </c>
    </row>
    <row r="94" spans="1:68" ht="16.5">
      <c r="A94" s="108" t="str">
        <f t="shared" si="53"/>
        <v>미래교통</v>
      </c>
      <c r="B94" s="109" t="str">
        <f t="shared" si="35"/>
        <v>황재훈</v>
      </c>
      <c r="C94" s="110" t="str">
        <f t="shared" si="54"/>
        <v>F</v>
      </c>
      <c r="D94" s="111">
        <f t="shared" si="55"/>
        <v>0.75111111111111106</v>
      </c>
      <c r="E94" s="112">
        <f t="shared" si="56"/>
        <v>558</v>
      </c>
      <c r="F94" s="113" t="str">
        <f t="shared" si="57"/>
        <v>111</v>
      </c>
      <c r="G94" s="114" t="str">
        <f t="shared" si="58"/>
        <v>72바1606</v>
      </c>
      <c r="H94" s="115">
        <f t="shared" si="59"/>
        <v>1</v>
      </c>
      <c r="I94" s="116">
        <f t="shared" si="60"/>
        <v>3495.3209999999999</v>
      </c>
      <c r="J94" s="117">
        <f t="shared" si="61"/>
        <v>2.4053128972121529E-2</v>
      </c>
      <c r="K94" s="117">
        <f t="shared" si="62"/>
        <v>0.34771204647405191</v>
      </c>
      <c r="L94" s="117">
        <f t="shared" si="63"/>
        <v>0.19883724556342608</v>
      </c>
      <c r="M94" s="118">
        <f t="shared" si="64"/>
        <v>27.67</v>
      </c>
      <c r="N94" s="119">
        <f t="shared" si="65"/>
        <v>0.22887740496509476</v>
      </c>
      <c r="O94" s="119">
        <f t="shared" si="66"/>
        <v>52.956509573798805</v>
      </c>
      <c r="P94" s="220">
        <f t="shared" si="67"/>
        <v>33</v>
      </c>
      <c r="Q94" s="221">
        <f t="shared" si="68"/>
        <v>8</v>
      </c>
      <c r="R94" s="221">
        <f t="shared" si="69"/>
        <v>1851</v>
      </c>
      <c r="S94" s="108"/>
      <c r="T94" s="109">
        <v>510</v>
      </c>
      <c r="U94" s="110">
        <v>558</v>
      </c>
      <c r="V94" s="111" t="s">
        <v>388</v>
      </c>
      <c r="W94" s="112">
        <v>3495.3209999999999</v>
      </c>
      <c r="X94" s="113">
        <v>1723.54</v>
      </c>
      <c r="Y94" s="114">
        <v>2.028</v>
      </c>
      <c r="Z94" s="115">
        <v>27.67</v>
      </c>
      <c r="AA94" s="116">
        <v>125.808871</v>
      </c>
      <c r="AB94" s="117">
        <v>3.026097</v>
      </c>
      <c r="AC94" s="117">
        <v>43.745260000000002</v>
      </c>
      <c r="AD94" s="117">
        <v>695</v>
      </c>
      <c r="AE94" s="118">
        <v>8</v>
      </c>
      <c r="AF94" s="119">
        <v>1851</v>
      </c>
      <c r="AG94" s="119">
        <v>95</v>
      </c>
      <c r="AH94" s="220">
        <v>27.782786000000002</v>
      </c>
      <c r="AI94" s="221">
        <v>43488.5</v>
      </c>
      <c r="AJ94" s="221">
        <v>22763.3</v>
      </c>
      <c r="AK94" s="108">
        <v>33</v>
      </c>
      <c r="AL94" s="109">
        <v>12332</v>
      </c>
      <c r="AM94" s="110" t="s">
        <v>389</v>
      </c>
      <c r="AN94" s="111" t="s">
        <v>573</v>
      </c>
      <c r="AO94" s="112">
        <v>3495.3209999999999</v>
      </c>
      <c r="AP94" s="113"/>
      <c r="AQ94" s="114"/>
      <c r="AR94" s="115" t="s">
        <v>119</v>
      </c>
      <c r="AS94" s="116" t="s">
        <v>120</v>
      </c>
      <c r="AT94" s="117" t="s">
        <v>214</v>
      </c>
      <c r="AU94" s="117" t="s">
        <v>388</v>
      </c>
      <c r="AV94" s="117" t="s">
        <v>48</v>
      </c>
      <c r="AW94" s="118">
        <v>1</v>
      </c>
      <c r="AX94" s="119"/>
      <c r="AY94" s="119"/>
      <c r="AZ94" s="220"/>
      <c r="BA94" s="221"/>
      <c r="BB94" s="221">
        <v>0.75111111111111106</v>
      </c>
      <c r="BC94" s="108" t="s">
        <v>70</v>
      </c>
      <c r="BD94" s="109"/>
      <c r="BE94" s="110"/>
      <c r="BF94" s="111" t="s">
        <v>119</v>
      </c>
      <c r="BG94" s="112" t="s">
        <v>120</v>
      </c>
      <c r="BH94" s="113" t="s">
        <v>388</v>
      </c>
      <c r="BI94" s="114">
        <v>558</v>
      </c>
      <c r="BJ94" s="115">
        <v>1</v>
      </c>
      <c r="BK94" s="116" t="s">
        <v>214</v>
      </c>
      <c r="BL94" s="117" t="s">
        <v>175</v>
      </c>
      <c r="BM94" s="117">
        <v>0.75111111111111106</v>
      </c>
      <c r="BN94" s="117" t="s">
        <v>70</v>
      </c>
      <c r="BO94" s="118" t="s">
        <v>189</v>
      </c>
      <c r="BP94" s="119">
        <v>3495.3209999999999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4 U94:V94 AM94:AN94 BE94:BF94 BW94:BX94 CO94:CP94 DG94:DH94 DY94:DZ94 EQ94:ER94 FI94:FJ94 GA94:GB94 GS94:GT94 HK94:HL94 IC94:ID94 IU94:IV94 JM94:JN94 KE94:KF94 KW94:KX94 LO94:LP94 MG94:MH94 MY94:MZ94 NQ94:NR94 OI94:OJ94 PA94:PB94 PS94:PT94 QK94:QL94 RC94:RD94 RU94:RV94 SM94:SN94 TE94:TF94 TW94:TX94 UO94:UP94 VG94:VH94 VY94:VZ94 WQ94:WR94 XI94:XJ94 YA94:YB94 YS94:YT94 ZK94:ZL94 AAC94:AAD94 AAU94:AAV94 ABM94:ABN94 ACE94:ACF94 ACW94:ACX94 ADO94:ADP94 AEG94:AEH94 AEY94:AEZ94 AFQ94:AFR94 AGI94:AGJ94 AHA94:AHB94 AHS94:AHT94 AIK94:AIL94 AJC94:AJD94 AJU94:AJV94 AKM94:AKN94 ALE94:ALF94 ALW94:ALX94 AMO94:AMP94 ANG94:ANH94 ANY94:ANZ94 AOQ94:AOR94 API94:APJ94 AQA94:AQB94 AQS94:AQT94 ARK94:ARL94 ASC94:ASD94 ASU94:ASV94 ATM94:ATN94 AUE94:AUF94 AUW94:AUX94 AVO94:AVP94 AWG94:AWH94 AWY94:AWZ94 AXQ94:AXR94 AYI94:AYJ94 AZA94:AZB94 AZS94:AZT94 BAK94:BAL94 BBC94:BBD94 BBU94:BBV94 BCM94:BCN94 BDE94:BDF94 BDW94:BDX94 BEO94:BEP94 BFG94:BFH94 BFY94:BFZ94 BGQ94:BGR94 BHI94:BHJ94 BIA94:BIB94 BIS94:BIT94 BJK94:BJL94 BKC94:BKD94 BKU94:BKV94 BLM94:BLN94 BME94:BMF94 BMW94:BMX94 BNO94:BNP94 BOG94:BOH94 BOY94:BOZ94 BPQ94:BPR94 BQI94:BQJ94 BRA94:BRB94 BRS94:BRT94 BSK94:BSL94 BTC94:BTD94 BTU94:BTV94 BUM94:BUN94 BVE94:BVF94 BVW94:BVX94 BWO94:BWP94 BXG94:BXH94 BXY94:BXZ94 BYQ94:BYR94 BZI94:BZJ94 CAA94:CAB94 CAS94:CAT94 CBK94:CBL94 CCC94:CCD94 CCU94:CCV94 CDM94:CDN94 CEE94:CEF94 CEW94:CEX94 CFO94:CFP94 CGG94:CGH94 CGY94:CGZ94 CHQ94:CHR94 CII94:CIJ94 CJA94:CJB94 CJS94:CJT94 CKK94:CKL94 CLC94:CLD94 CLU94:CLV94 CMM94:CMN94 CNE94:CNF94 CNW94:CNX94 COO94:COP94 CPG94:CPH94 CPY94:CPZ94 CQQ94:CQR94 CRI94:CRJ94 CSA94:CSB94 CSS94:CST94 CTK94:CTL94 CUC94:CUD94 CUU94:CUV94 CVM94:CVN94 CWE94:CWF94 CWW94:CWX94 CXO94:CXP94 CYG94:CYH94 CYY94:CYZ94 CZQ94:CZR94 DAI94:DAJ94 DBA94:DBB94 DBS94:DBT94 DCK94:DCL94 DDC94:DDD94 DDU94:DDV94 DEM94:DEN94 DFE94:DFF94 DFW94:DFX94 DGO94:DGP94 DHG94:DHH94 DHY94:DHZ94 DIQ94:DIR94 DJI94:DJJ94 DKA94:DKB94 DKS94:DKT94 DLK94:DLL94 DMC94:DMD94 DMU94:DMV94 DNM94:DNN94 DOE94:DOF94 DOW94:DOX94 DPO94:DPP94 DQG94:DQH94 DQY94:DQZ94 DRQ94:DRR94 DSI94:DSJ94 DTA94:DTB94 DTS94:DTT94 DUK94:DUL94 DVC94:DVD94 DVU94:DVV94 DWM94:DWN94 DXE94:DXF94 DXW94:DXX94 DYO94:DYP94 DZG94:DZH94 DZY94:DZZ94 EAQ94:EAR94 EBI94:EBJ94 ECA94:ECB94 ECS94:ECT94 EDK94:EDL94 EEC94:EED94 EEU94:EEV94 EFM94:EFN94 EGE94:EGF94 EGW94:EGX94 EHO94:EHP94 EIG94:EIH94 EIY94:EIZ94 EJQ94:EJR94 EKI94:EKJ94 ELA94:ELB94 ELS94:ELT94 EMK94:EML94 ENC94:END94 ENU94:ENV94 EOM94:EON94 EPE94:EPF94 EPW94:EPX94 EQO94:EQP94 ERG94:ERH94 ERY94:ERZ94 ESQ94:ESR94 ETI94:ETJ94 EUA94:EUB94 EUS94:EUT94 EVK94:EVL94 EWC94:EWD94 EWU94:EWV94 EXM94:EXN94 EYE94:EYF94 EYW94:EYX94 EZO94:EZP94 FAG94:FAH94 FAY94:FAZ94 FBQ94:FBR94 FCI94:FCJ94 FDA94:FDB94 FDS94:FDT94 FEK94:FEL94 FFC94:FFD94 FFU94:FFV94 FGM94:FGN94 FHE94:FHF94 FHW94:FHX94 FIO94:FIP94 FJG94:FJH94 FJY94:FJZ94 FKQ94:FKR94 FLI94:FLJ94 FMA94:FMB94 FMS94:FMT94 FNK94:FNL94 FOC94:FOD94 FOU94:FOV94 FPM94:FPN94 FQE94:FQF94 FQW94:FQX94 FRO94:FRP94 FSG94:FSH94 FSY94:FSZ94 FTQ94:FTR94 FUI94:FUJ94 FVA94:FVB94 FVS94:FVT94 FWK94:FWL94 FXC94:FXD94 FXU94:FXV94 FYM94:FYN94 FZE94:FZF94 FZW94:FZX94 GAO94:GAP94 GBG94:GBH94 GBY94:GBZ94 GCQ94:GCR94 GDI94:GDJ94 GEA94:GEB94 GES94:GET94 GFK94:GFL94 GGC94:GGD94 GGU94:GGV94 GHM94:GHN94 GIE94:GIF94 GIW94:GIX94 GJO94:GJP94 GKG94:GKH94 GKY94:GKZ94 GLQ94:GLR94 GMI94:GMJ94 GNA94:GNB94 GNS94:GNT94 GOK94:GOL94 GPC94:GPD94 GPU94:GPV94 GQM94:GQN94 GRE94:GRF94 GRW94:GRX94 GSO94:GSP94 GTG94:GTH94 GTY94:GTZ94 GUQ94:GUR94 GVI94:GVJ94 GWA94:GWB94 GWS94:GWT94 GXK94:GXL94 GYC94:GYD94 GYU94:GYV94 GZM94:GZN94 HAE94:HAF94 HAW94:HAX94 HBO94:HBP94 HCG94:HCH94 HCY94:HCZ94 HDQ94:HDR94 HEI94:HEJ94 HFA94:HFB94 HFS94:HFT94 HGK94:HGL94 HHC94:HHD94 HHU94:HHV94 HIM94:HIN94 HJE94:HJF94 HJW94:HJX94 HKO94:HKP94 HLG94:HLH94 HLY94:HLZ94 HMQ94:HMR94 HNI94:HNJ94 HOA94:HOB94 HOS94:HOT94 HPK94:HPL94 HQC94:HQD94 HQU94:HQV94 HRM94:HRN94 HSE94:HSF94 HSW94:HSX94 HTO94:HTP94 HUG94:HUH94 HUY94:HUZ94 HVQ94:HVR94 HWI94:HWJ94 HXA94:HXB94 HXS94:HXT94 HYK94:HYL94 HZC94:HZD94 HZU94:HZV94 IAM94:IAN94 IBE94:IBF94 IBW94:IBX94 ICO94:ICP94 IDG94:IDH94 IDY94:IDZ94 IEQ94:IER94 IFI94:IFJ94 IGA94:IGB94 IGS94:IGT94 IHK94:IHL94 IIC94:IID94 IIU94:IIV94 IJM94:IJN94 IKE94:IKF94 IKW94:IKX94 ILO94:ILP94 IMG94:IMH94 IMY94:IMZ94 INQ94:INR94 IOI94:IOJ94 IPA94:IPB94 IPS94:IPT94 IQK94:IQL94 IRC94:IRD94 IRU94:IRV94 ISM94:ISN94 ITE94:ITF94 ITW94:ITX94 IUO94:IUP94 IVG94:IVH94 IVY94:IVZ94 IWQ94:IWR94 IXI94:IXJ94 IYA94:IYB94 IYS94:IYT94 IZK94:IZL94 JAC94:JAD94 JAU94:JAV94 JBM94:JBN94 JCE94:JCF94 JCW94:JCX94 JDO94:JDP94 JEG94:JEH94 JEY94:JEZ94 JFQ94:JFR94 JGI94:JGJ94 JHA94:JHB94 JHS94:JHT94 JIK94:JIL94 JJC94:JJD94 JJU94:JJV94 JKM94:JKN94 JLE94:JLF94 JLW94:JLX94 JMO94:JMP94 JNG94:JNH94 JNY94:JNZ94 JOQ94:JOR94 JPI94:JPJ94 JQA94:JQB94 JQS94:JQT94 JRK94:JRL94 JSC94:JSD94 JSU94:JSV94 JTM94:JTN94 JUE94:JUF94 JUW94:JUX94 JVO94:JVP94 JWG94:JWH94 JWY94:JWZ94 JXQ94:JXR94 JYI94:JYJ94 JZA94:JZB94 JZS94:JZT94 KAK94:KAL94 KBC94:KBD94 KBU94:KBV94 KCM94:KCN94 KDE94:KDF94 KDW94:KDX94 KEO94:KEP94 KFG94:KFH94 KFY94:KFZ94 KGQ94:KGR94 KHI94:KHJ94 KIA94:KIB94 KIS94:KIT94 KJK94:KJL94 KKC94:KKD94 KKU94:KKV94 KLM94:KLN94 KME94:KMF94 KMW94:KMX94 KNO94:KNP94 KOG94:KOH94 KOY94:KOZ94 KPQ94:KPR94 KQI94:KQJ94 KRA94:KRB94 KRS94:KRT94 KSK94:KSL94 KTC94:KTD94 KTU94:KTV94 KUM94:KUN94 KVE94:KVF94 KVW94:KVX94 KWO94:KWP94 KXG94:KXH94 KXY94:KXZ94 KYQ94:KYR94 KZI94:KZJ94 LAA94:LAB94 LAS94:LAT94 LBK94:LBL94 LCC94:LCD94 LCU94:LCV94 LDM94:LDN94 LEE94:LEF94 LEW94:LEX94 LFO94:LFP94 LGG94:LGH94 LGY94:LGZ94 LHQ94:LHR94 LII94:LIJ94 LJA94:LJB94 LJS94:LJT94 LKK94:LKL94 LLC94:LLD94 LLU94:LLV94 LMM94:LMN94 LNE94:LNF94 LNW94:LNX94 LOO94:LOP94 LPG94:LPH94 LPY94:LPZ94 LQQ94:LQR94 LRI94:LRJ94 LSA94:LSB94 LSS94:LST94 LTK94:LTL94 LUC94:LUD94 LUU94:LUV94 LVM94:LVN94 LWE94:LWF94 LWW94:LWX94 LXO94:LXP94 LYG94:LYH94 LYY94:LYZ94 LZQ94:LZR94 MAI94:MAJ94 MBA94:MBB94 MBS94:MBT94 MCK94:MCL94 MDC94:MDD94 MDU94:MDV94 MEM94:MEN94 MFE94:MFF94 MFW94:MFX94 MGO94:MGP94 MHG94:MHH94 MHY94:MHZ94 MIQ94:MIR94 MJI94:MJJ94 MKA94:MKB94 MKS94:MKT94 MLK94:MLL94 MMC94:MMD94 MMU94:MMV94 MNM94:MNN94 MOE94:MOF94 MOW94:MOX94 MPO94:MPP94 MQG94:MQH94 MQY94:MQZ94 MRQ94:MRR94 MSI94:MSJ94 MTA94:MTB94 MTS94:MTT94 MUK94:MUL94 MVC94:MVD94 MVU94:MVV94 MWM94:MWN94 MXE94:MXF94 MXW94:MXX94 MYO94:MYP94 MZG94:MZH94 MZY94:MZZ94 NAQ94:NAR94 NBI94:NBJ94 NCA94:NCB94 NCS94:NCT94 NDK94:NDL94 NEC94:NED94 NEU94:NEV94 NFM94:NFN94 NGE94:NGF94 NGW94:NGX94 NHO94:NHP94 NIG94:NIH94 NIY94:NIZ94 NJQ94:NJR94 NKI94:NKJ94 NLA94:NLB94 NLS94:NLT94 NMK94:NML94 NNC94:NND94 NNU94:NNV94 NOM94:NON94 NPE94:NPF94 NPW94:NPX94 NQO94:NQP94 NRG94:NRH94 NRY94:NRZ94 NSQ94:NSR94 NTI94:NTJ94 NUA94:NUB94 NUS94:NUT94 NVK94:NVL94 NWC94:NWD94 NWU94:NWV94 NXM94:NXN94 NYE94:NYF94 NYW94:NYX94 NZO94:NZP94 OAG94:OAH94 OAY94:OAZ94 OBQ94:OBR94 OCI94:OCJ94 ODA94:ODB94 ODS94:ODT94 OEK94:OEL94 OFC94:OFD94 OFU94:OFV94 OGM94:OGN94 OHE94:OHF94 OHW94:OHX94 OIO94:OIP94 OJG94:OJH94 OJY94:OJZ94 OKQ94:OKR94 OLI94:OLJ94 OMA94:OMB94 OMS94:OMT94 ONK94:ONL94 OOC94:OOD94 OOU94:OOV94 OPM94:OPN94 OQE94:OQF94 OQW94:OQX94 ORO94:ORP94 OSG94:OSH94 OSY94:OSZ94 OTQ94:OTR94 OUI94:OUJ94 OVA94:OVB94 OVS94:OVT94 OWK94:OWL94 OXC94:OXD94 OXU94:OXV94 OYM94:OYN94 OZE94:OZF94 OZW94:OZX94 PAO94:PAP94 PBG94:PBH94 PBY94:PBZ94 PCQ94:PCR94 PDI94:PDJ94 PEA94:PEB94 PES94:PET94 PFK94:PFL94 PGC94:PGD94 PGU94:PGV94 PHM94:PHN94 PIE94:PIF94 PIW94:PIX94 PJO94:PJP94 PKG94:PKH94 PKY94:PKZ94 PLQ94:PLR94 PMI94:PMJ94 PNA94:PNB94 PNS94:PNT94 POK94:POL94 PPC94:PPD94 PPU94:PPV94 PQM94:PQN94 PRE94:PRF94 PRW94:PRX94 PSO94:PSP94 PTG94:PTH94 PTY94:PTZ94 PUQ94:PUR94 PVI94:PVJ94 PWA94:PWB94 PWS94:PWT94 PXK94:PXL94 PYC94:PYD94 PYU94:PYV94 PZM94:PZN94 QAE94:QAF94 QAW94:QAX94 QBO94:QBP94 QCG94:QCH94 QCY94:QCZ94 QDQ94:QDR94 QEI94:QEJ94 QFA94:QFB94 QFS94:QFT94 QGK94:QGL94 QHC94:QHD94 QHU94:QHV94 QIM94:QIN94 QJE94:QJF94 QJW94:QJX94 QKO94:QKP94 QLG94:QLH94 QLY94:QLZ94 QMQ94:QMR94 QNI94:QNJ94 QOA94:QOB94 QOS94:QOT94 QPK94:QPL94 QQC94:QQD94 QQU94:QQV94 QRM94:QRN94 QSE94:QSF94 QSW94:QSX94 QTO94:QTP94 QUG94:QUH94 QUY94:QUZ94 QVQ94:QVR94 QWI94:QWJ94 QXA94:QXB94 QXS94:QXT94 QYK94:QYL94 QZC94:QZD94 QZU94:QZV94 RAM94:RAN94 RBE94:RBF94 RBW94:RBX94 RCO94:RCP94 RDG94:RDH94 RDY94:RDZ94 REQ94:RER94 RFI94:RFJ94 RGA94:RGB94 RGS94:RGT94 RHK94:RHL94 RIC94:RID94 RIU94:RIV94 RJM94:RJN94 RKE94:RKF94 RKW94:RKX94 RLO94:RLP94 RMG94:RMH94 RMY94:RMZ94 RNQ94:RNR94 ROI94:ROJ94 RPA94:RPB94 RPS94:RPT94 RQK94:RQL94 RRC94:RRD94 RRU94:RRV94 RSM94:RSN94 RTE94:RTF94 RTW94:RTX94 RUO94:RUP94 RVG94:RVH94 RVY94:RVZ94 RWQ94:RWR94 RXI94:RXJ94 RYA94:RYB94 RYS94:RYT94 RZK94:RZL94 SAC94:SAD94 SAU94:SAV94 SBM94:SBN94 SCE94:SCF94 SCW94:SCX94 SDO94:SDP94 SEG94:SEH94 SEY94:SEZ94 SFQ94:SFR94 SGI94:SGJ94 SHA94:SHB94 SHS94:SHT94 SIK94:SIL94 SJC94:SJD94 SJU94:SJV94 SKM94:SKN94 SLE94:SLF94 SLW94:SLX94 SMO94:SMP94 SNG94:SNH94 SNY94:SNZ94 SOQ94:SOR94 SPI94:SPJ94 SQA94:SQB94 SQS94:SQT94 SRK94:SRL94 SSC94:SSD94 SSU94:SSV94 STM94:STN94 SUE94:SUF94 SUW94:SUX94 SVO94:SVP94 SWG94:SWH94 SWY94:SWZ94 SXQ94:SXR94 SYI94:SYJ94 SZA94:SZB94 SZS94:SZT94 TAK94:TAL94 TBC94:TBD94 TBU94:TBV94 TCM94:TCN94 TDE94:TDF94 TDW94:TDX94 TEO94:TEP94 TFG94:TFH94 TFY94:TFZ94 TGQ94:TGR94 THI94:THJ94 TIA94:TIB94 TIS94:TIT94 TJK94:TJL94 TKC94:TKD94 TKU94:TKV94 TLM94:TLN94 TME94:TMF94 TMW94:TMX94 TNO94:TNP94 TOG94:TOH94 TOY94:TOZ94 TPQ94:TPR94 TQI94:TQJ94 TRA94:TRB94 TRS94:TRT94 TSK94:TSL94 TTC94:TTD94 TTU94:TTV94 TUM94:TUN94 TVE94:TVF94 TVW94:TVX94 TWO94:TWP94 TXG94:TXH94 TXY94:TXZ94 TYQ94:TYR94 TZI94:TZJ94 UAA94:UAB94 UAS94:UAT94 UBK94:UBL94 UCC94:UCD94 UCU94:UCV94 UDM94:UDN94 UEE94:UEF94 UEW94:UEX94 UFO94:UFP94 UGG94:UGH94 UGY94:UGZ94 UHQ94:UHR94 UII94:UIJ94 UJA94:UJB94 UJS94:UJT94 UKK94:UKL94 ULC94:ULD94 ULU94:ULV94 UMM94:UMN94 UNE94:UNF94 UNW94:UNX94 UOO94:UOP94 UPG94:UPH94 UPY94:UPZ94 UQQ94:UQR94 URI94:URJ94 USA94:USB94 USS94:UST94 UTK94:UTL94 UUC94:UUD94 UUU94:UUV94 UVM94:UVN94 UWE94:UWF94 UWW94:UWX94 UXO94:UXP94 UYG94:UYH94 UYY94:UYZ94 UZQ94:UZR94 VAI94:VAJ94 VBA94:VBB94 VBS94:VBT94 VCK94:VCL94 VDC94:VDD94 VDU94:VDV94 VEM94:VEN94 VFE94:VFF94 VFW94:VFX94 VGO94:VGP94 VHG94:VHH94 VHY94:VHZ94 VIQ94:VIR94 VJI94:VJJ94 VKA94:VKB94 VKS94:VKT94 VLK94:VLL94 VMC94:VMD94 VMU94:VMV94 VNM94:VNN94 VOE94:VOF94 VOW94:VOX94 VPO94:VPP94 VQG94:VQH94 VQY94:VQZ94 VRQ94:VRR94 VSI94:VSJ94 VTA94:VTB94 VTS94:VTT94 VUK94:VUL94 VVC94:VVD94 VVU94:VVV94 VWM94:VWN94 VXE94:VXF94 VXW94:VXX94 VYO94:VYP94 VZG94:VZH94 VZY94:VZZ94 WAQ94:WAR94 WBI94:WBJ94 WCA94:WCB94 WCS94:WCT94 WDK94:WDL94 WEC94:WED94 WEU94:WEV94 WFM94:WFN94 WGE94:WGF94 WGW94:WGX94 WHO94:WHP94 WIG94:WIH94 WIY94:WIZ94 WJQ94:WJR94 WKI94:WKJ94 WLA94:WLB94 WLS94:WLT94 WMK94:WML94 WNC94:WND94 WNU94:WNV94 WOM94:WON94 WPE94:WPF94 WPW94:WPX94 WQO94:WQP94 WRG94:WRH94 WRY94:WRZ94 WSQ94:WSR94 WTI94:WTJ94 WUA94:WUB94 WUS94:WUT94 WVK94:WVL94 WWC94:WWD94 WWU94:WWV94 WXM94:WXN94 WYE94:WYF94 WYW94:WYX94 WZO94:WZP94 XAG94:XAH94 XAY94:XAZ94 XBQ94:XBR94 XCI94:XCJ94 XDA94:XDB94 XDS94:XDT94 XEK94:XEL94 XFC94:XFD94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2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2" spans="1:18" ht="41.25">
      <c r="A2" s="279" t="s">
        <v>453</v>
      </c>
      <c r="B2" s="280"/>
      <c r="C2" s="281"/>
      <c r="D2" s="282"/>
      <c r="E2" s="279"/>
      <c r="F2" s="283"/>
      <c r="G2" s="279"/>
      <c r="H2" s="279"/>
      <c r="I2" s="279"/>
      <c r="J2" s="279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84" t="s">
        <v>454</v>
      </c>
      <c r="B4" s="285"/>
      <c r="C4" s="286"/>
      <c r="D4" s="287"/>
      <c r="E4" s="288"/>
      <c r="F4" s="289"/>
      <c r="G4" s="246"/>
      <c r="H4" s="288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 t="s">
        <v>455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456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193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457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90" t="s">
        <v>0</v>
      </c>
      <c r="B13" s="291" t="s">
        <v>74</v>
      </c>
      <c r="C13" s="292" t="s">
        <v>65</v>
      </c>
      <c r="D13" s="292" t="s">
        <v>159</v>
      </c>
      <c r="E13" s="293" t="s">
        <v>145</v>
      </c>
      <c r="F13" s="291" t="s">
        <v>150</v>
      </c>
      <c r="G13" s="293" t="s">
        <v>148</v>
      </c>
      <c r="H13" s="293" t="s">
        <v>152</v>
      </c>
      <c r="I13" s="230" t="s">
        <v>154</v>
      </c>
      <c r="J13" s="293" t="s">
        <v>11</v>
      </c>
      <c r="K13" s="293" t="s">
        <v>12</v>
      </c>
      <c r="L13" s="293" t="s">
        <v>13</v>
      </c>
      <c r="M13" s="293" t="s">
        <v>107</v>
      </c>
      <c r="N13" s="293" t="s">
        <v>6</v>
      </c>
      <c r="O13" s="293" t="s">
        <v>7</v>
      </c>
      <c r="P13" s="293" t="s">
        <v>181</v>
      </c>
      <c r="Q13" s="294" t="s">
        <v>183</v>
      </c>
      <c r="R13" s="294" t="s">
        <v>184</v>
      </c>
    </row>
    <row r="14" spans="1:18" ht="16.5">
      <c r="A14" s="295" t="s">
        <v>119</v>
      </c>
      <c r="B14" s="296">
        <v>7594</v>
      </c>
      <c r="C14" s="297" t="s">
        <v>70</v>
      </c>
      <c r="D14" s="298">
        <v>0.70473761127963608</v>
      </c>
      <c r="E14" s="299">
        <v>7594</v>
      </c>
      <c r="F14" s="236" t="s">
        <v>91</v>
      </c>
      <c r="G14" s="300" t="s">
        <v>239</v>
      </c>
      <c r="H14" s="301">
        <v>9</v>
      </c>
      <c r="I14" s="238">
        <v>2741.4070000000002</v>
      </c>
      <c r="J14" s="302">
        <v>1.6271936710333848E-2</v>
      </c>
      <c r="K14" s="302">
        <v>0.32515614829781542</v>
      </c>
      <c r="L14" s="302">
        <v>0.12730452190039024</v>
      </c>
      <c r="M14" s="303">
        <v>29.843</v>
      </c>
      <c r="N14" s="304">
        <v>3.6477618974490103E-2</v>
      </c>
      <c r="O14" s="304">
        <v>30.604722319597197</v>
      </c>
      <c r="P14" s="305">
        <v>10</v>
      </c>
      <c r="Q14" s="306">
        <v>1</v>
      </c>
      <c r="R14" s="306">
        <v>951</v>
      </c>
    </row>
    <row r="15" spans="1:18" ht="16.5">
      <c r="A15" s="295" t="s">
        <v>119</v>
      </c>
      <c r="B15" s="296" t="s">
        <v>252</v>
      </c>
      <c r="C15" s="297" t="s">
        <v>70</v>
      </c>
      <c r="D15" s="298">
        <v>0.77581502242485911</v>
      </c>
      <c r="E15" s="299">
        <v>7022</v>
      </c>
      <c r="F15" s="236" t="s">
        <v>120</v>
      </c>
      <c r="G15" s="300" t="s">
        <v>212</v>
      </c>
      <c r="H15" s="301">
        <v>2</v>
      </c>
      <c r="I15" s="238">
        <v>4324.3649999999998</v>
      </c>
      <c r="J15" s="302">
        <v>2.9166499178787574E-2</v>
      </c>
      <c r="K15" s="302">
        <v>0.32234742881024492</v>
      </c>
      <c r="L15" s="302">
        <v>0.17089214254578419</v>
      </c>
      <c r="M15" s="303">
        <v>24.959</v>
      </c>
      <c r="N15" s="304">
        <v>6.9374347447544324E-2</v>
      </c>
      <c r="O15" s="304">
        <v>53.950117531706972</v>
      </c>
      <c r="P15" s="305">
        <v>55</v>
      </c>
      <c r="Q15" s="306">
        <v>3</v>
      </c>
      <c r="R15" s="306">
        <v>2333</v>
      </c>
    </row>
    <row r="16" spans="1:18" ht="16.5">
      <c r="A16" s="295" t="s">
        <v>119</v>
      </c>
      <c r="B16" s="296" t="s">
        <v>254</v>
      </c>
      <c r="C16" s="297" t="s">
        <v>70</v>
      </c>
      <c r="D16" s="298">
        <v>0.79740740740740734</v>
      </c>
      <c r="E16" s="299">
        <v>6459</v>
      </c>
      <c r="F16" s="236" t="s">
        <v>120</v>
      </c>
      <c r="G16" s="300" t="s">
        <v>199</v>
      </c>
      <c r="H16" s="301">
        <v>1</v>
      </c>
      <c r="I16" s="238">
        <v>4014.578</v>
      </c>
      <c r="J16" s="302">
        <v>3.9397018637093634E-2</v>
      </c>
      <c r="K16" s="302">
        <v>0.28153760640001552</v>
      </c>
      <c r="L16" s="302">
        <v>0.12803338233806891</v>
      </c>
      <c r="M16" s="303">
        <v>26.033000000000001</v>
      </c>
      <c r="N16" s="304">
        <v>4.9818436707419811E-2</v>
      </c>
      <c r="O16" s="304">
        <v>5.2807542909864997</v>
      </c>
      <c r="P16" s="305">
        <v>12</v>
      </c>
      <c r="Q16" s="306">
        <v>2</v>
      </c>
      <c r="R16" s="306">
        <v>212</v>
      </c>
    </row>
    <row r="17" spans="1:18" ht="16.5">
      <c r="A17" s="295" t="s">
        <v>119</v>
      </c>
      <c r="B17" s="296" t="s">
        <v>260</v>
      </c>
      <c r="C17" s="297" t="s">
        <v>67</v>
      </c>
      <c r="D17" s="298">
        <v>0.81896551724137934</v>
      </c>
      <c r="E17" s="299">
        <v>868</v>
      </c>
      <c r="F17" s="236" t="s">
        <v>91</v>
      </c>
      <c r="G17" s="300" t="s">
        <v>239</v>
      </c>
      <c r="H17" s="301">
        <v>1</v>
      </c>
      <c r="I17" s="238">
        <v>4128.6120000000001</v>
      </c>
      <c r="J17" s="302">
        <v>2.8238076572503015E-2</v>
      </c>
      <c r="K17" s="302">
        <v>0.30026637978493154</v>
      </c>
      <c r="L17" s="302">
        <v>0.13418553257123703</v>
      </c>
      <c r="M17" s="303">
        <v>22.751999999999999</v>
      </c>
      <c r="N17" s="304">
        <v>0</v>
      </c>
      <c r="O17" s="304">
        <v>12.716138014422279</v>
      </c>
      <c r="P17" s="305">
        <v>3</v>
      </c>
      <c r="Q17" s="306">
        <v>0</v>
      </c>
      <c r="R17" s="306">
        <v>525</v>
      </c>
    </row>
    <row r="18" spans="1:18" ht="16.5">
      <c r="A18" s="295" t="s">
        <v>119</v>
      </c>
      <c r="B18" s="296" t="s">
        <v>262</v>
      </c>
      <c r="C18" s="297" t="s">
        <v>70</v>
      </c>
      <c r="D18" s="298">
        <v>0.76821428571428574</v>
      </c>
      <c r="E18" s="299">
        <v>923</v>
      </c>
      <c r="F18" s="236" t="s">
        <v>120</v>
      </c>
      <c r="G18" s="300" t="s">
        <v>200</v>
      </c>
      <c r="H18" s="301">
        <v>1</v>
      </c>
      <c r="I18" s="238">
        <v>3880.5680000000002</v>
      </c>
      <c r="J18" s="302">
        <v>7.9517126834012353E-2</v>
      </c>
      <c r="K18" s="302">
        <v>0.26886441950091966</v>
      </c>
      <c r="L18" s="302">
        <v>0.13400100191518355</v>
      </c>
      <c r="M18" s="303">
        <v>27.562999999999999</v>
      </c>
      <c r="N18" s="304">
        <v>5.1538846890455209E-2</v>
      </c>
      <c r="O18" s="304">
        <v>39.169523636745957</v>
      </c>
      <c r="P18" s="305">
        <v>15</v>
      </c>
      <c r="Q18" s="306">
        <v>2</v>
      </c>
      <c r="R18" s="306">
        <v>1520</v>
      </c>
    </row>
    <row r="19" spans="1:18" ht="16.5">
      <c r="A19" s="295" t="s">
        <v>119</v>
      </c>
      <c r="B19" s="296" t="s">
        <v>264</v>
      </c>
      <c r="C19" s="297" t="s">
        <v>70</v>
      </c>
      <c r="D19" s="298">
        <v>0.78001776527452882</v>
      </c>
      <c r="E19" s="299">
        <v>2279</v>
      </c>
      <c r="F19" s="236" t="s">
        <v>120</v>
      </c>
      <c r="G19" s="300" t="s">
        <v>204</v>
      </c>
      <c r="H19" s="301">
        <v>6</v>
      </c>
      <c r="I19" s="238">
        <v>2480.88</v>
      </c>
      <c r="J19" s="302">
        <v>7.2284943082007683E-2</v>
      </c>
      <c r="K19" s="302">
        <v>0.29624668988687541</v>
      </c>
      <c r="L19" s="302">
        <v>0.16568202482737102</v>
      </c>
      <c r="M19" s="303">
        <v>27.538</v>
      </c>
      <c r="N19" s="304">
        <v>8.061655541582019E-2</v>
      </c>
      <c r="O19" s="304">
        <v>13.543581309857792</v>
      </c>
      <c r="P19" s="305">
        <v>22</v>
      </c>
      <c r="Q19" s="306">
        <v>2</v>
      </c>
      <c r="R19" s="306">
        <v>336</v>
      </c>
    </row>
    <row r="20" spans="1:18" ht="16.5">
      <c r="A20" s="295" t="s">
        <v>119</v>
      </c>
      <c r="B20" s="296" t="s">
        <v>406</v>
      </c>
      <c r="C20" s="297" t="s">
        <v>67</v>
      </c>
      <c r="D20" s="298">
        <v>0.83666666666666656</v>
      </c>
      <c r="E20" s="299">
        <v>3470</v>
      </c>
      <c r="F20" s="236" t="s">
        <v>120</v>
      </c>
      <c r="G20" s="300" t="s">
        <v>394</v>
      </c>
      <c r="H20" s="301">
        <v>1</v>
      </c>
      <c r="I20" s="238">
        <v>2421.1019999999999</v>
      </c>
      <c r="J20" s="302">
        <v>1.9268938238582837E-2</v>
      </c>
      <c r="K20" s="302">
        <v>0.30868541318691772</v>
      </c>
      <c r="L20" s="302">
        <v>0.12804086734057468</v>
      </c>
      <c r="M20" s="303">
        <v>21.472999999999999</v>
      </c>
      <c r="N20" s="304">
        <v>0</v>
      </c>
      <c r="O20" s="304">
        <v>5.865097794310195</v>
      </c>
      <c r="P20" s="305">
        <v>31</v>
      </c>
      <c r="Q20" s="306">
        <v>0</v>
      </c>
      <c r="R20" s="306">
        <v>142</v>
      </c>
    </row>
    <row r="21" spans="1:18" ht="16.5">
      <c r="A21" s="295" t="s">
        <v>119</v>
      </c>
      <c r="B21" s="296" t="s">
        <v>268</v>
      </c>
      <c r="C21" s="297" t="s">
        <v>67</v>
      </c>
      <c r="D21" s="298">
        <v>0.81536876559927518</v>
      </c>
      <c r="E21" s="299">
        <v>1219</v>
      </c>
      <c r="F21" s="236" t="s">
        <v>121</v>
      </c>
      <c r="G21" s="300" t="s">
        <v>223</v>
      </c>
      <c r="H21" s="301">
        <v>5</v>
      </c>
      <c r="I21" s="238">
        <v>2092.6719999999996</v>
      </c>
      <c r="J21" s="302">
        <v>5.0918879281031976E-2</v>
      </c>
      <c r="K21" s="302">
        <v>0.37414235678146274</v>
      </c>
      <c r="L21" s="302">
        <v>5.495366689094134E-2</v>
      </c>
      <c r="M21" s="303">
        <v>20.157</v>
      </c>
      <c r="N21" s="304">
        <v>9.5571594592941483E-2</v>
      </c>
      <c r="O21" s="304">
        <v>23.128325891491841</v>
      </c>
      <c r="P21" s="305">
        <v>16</v>
      </c>
      <c r="Q21" s="306">
        <v>2</v>
      </c>
      <c r="R21" s="306">
        <v>484</v>
      </c>
    </row>
    <row r="22" spans="1:18" ht="16.5">
      <c r="A22" s="295" t="s">
        <v>119</v>
      </c>
      <c r="B22" s="296" t="s">
        <v>270</v>
      </c>
      <c r="C22" s="297" t="s">
        <v>67</v>
      </c>
      <c r="D22" s="298">
        <v>0.81114418594146565</v>
      </c>
      <c r="E22" s="299">
        <v>7716</v>
      </c>
      <c r="F22" s="236" t="s">
        <v>120</v>
      </c>
      <c r="G22" s="300" t="s">
        <v>203</v>
      </c>
      <c r="H22" s="301">
        <v>8</v>
      </c>
      <c r="I22" s="238">
        <v>2493.8020000000001</v>
      </c>
      <c r="J22" s="302">
        <v>3.2023132054930313E-2</v>
      </c>
      <c r="K22" s="302">
        <v>0.32764837061026714</v>
      </c>
      <c r="L22" s="302">
        <v>6.5396173207347336E-2</v>
      </c>
      <c r="M22" s="303">
        <v>26.495000000000001</v>
      </c>
      <c r="N22" s="304">
        <v>0</v>
      </c>
      <c r="O22" s="304">
        <v>26.064619404427454</v>
      </c>
      <c r="P22" s="305">
        <v>18</v>
      </c>
      <c r="Q22" s="306">
        <v>0</v>
      </c>
      <c r="R22" s="306">
        <v>652</v>
      </c>
    </row>
    <row r="23" spans="1:18" ht="16.5">
      <c r="A23" s="295" t="s">
        <v>119</v>
      </c>
      <c r="B23" s="296" t="s">
        <v>272</v>
      </c>
      <c r="C23" s="297" t="s">
        <v>67</v>
      </c>
      <c r="D23" s="298">
        <v>0.82807208369393681</v>
      </c>
      <c r="E23" s="299">
        <v>8816</v>
      </c>
      <c r="F23" s="236" t="s">
        <v>120</v>
      </c>
      <c r="G23" s="300" t="s">
        <v>200</v>
      </c>
      <c r="H23" s="301">
        <v>2</v>
      </c>
      <c r="I23" s="238">
        <v>3928.6000000000004</v>
      </c>
      <c r="J23" s="302">
        <v>6.2477590500990755E-2</v>
      </c>
      <c r="K23" s="302">
        <v>0.30127776129628947</v>
      </c>
      <c r="L23" s="302">
        <v>0.20668940589522986</v>
      </c>
      <c r="M23" s="303">
        <v>24.433</v>
      </c>
      <c r="N23" s="304">
        <v>2.5454360331924858E-2</v>
      </c>
      <c r="O23" s="304">
        <v>19.218042050603266</v>
      </c>
      <c r="P23" s="305">
        <v>22</v>
      </c>
      <c r="Q23" s="306">
        <v>1</v>
      </c>
      <c r="R23" s="306">
        <v>755</v>
      </c>
    </row>
    <row r="24" spans="1:18" ht="16.5">
      <c r="A24" s="295" t="s">
        <v>119</v>
      </c>
      <c r="B24" s="296" t="s">
        <v>274</v>
      </c>
      <c r="C24" s="297" t="s">
        <v>67</v>
      </c>
      <c r="D24" s="298">
        <v>0.83799999999999997</v>
      </c>
      <c r="E24" s="299">
        <v>925</v>
      </c>
      <c r="F24" s="236" t="s">
        <v>121</v>
      </c>
      <c r="G24" s="300" t="s">
        <v>230</v>
      </c>
      <c r="H24" s="301">
        <v>1</v>
      </c>
      <c r="I24" s="238">
        <v>1928.5070000000001</v>
      </c>
      <c r="J24" s="302">
        <v>4.9358081160675298E-2</v>
      </c>
      <c r="K24" s="302">
        <v>0.39027526989553379</v>
      </c>
      <c r="L24" s="302">
        <v>0.22556309103363378</v>
      </c>
      <c r="M24" s="303">
        <v>20.259</v>
      </c>
      <c r="N24" s="304">
        <v>0.20741433658265176</v>
      </c>
      <c r="O24" s="304">
        <v>17.007975599777446</v>
      </c>
      <c r="P24" s="305">
        <v>22</v>
      </c>
      <c r="Q24" s="306">
        <v>4</v>
      </c>
      <c r="R24" s="306">
        <v>328</v>
      </c>
    </row>
    <row r="25" spans="1:18" ht="16.5">
      <c r="A25" s="295" t="s">
        <v>119</v>
      </c>
      <c r="B25" s="296" t="s">
        <v>276</v>
      </c>
      <c r="C25" s="297" t="s">
        <v>67</v>
      </c>
      <c r="D25" s="298">
        <v>0.83807692307692294</v>
      </c>
      <c r="E25" s="299">
        <v>622</v>
      </c>
      <c r="F25" s="236" t="s">
        <v>120</v>
      </c>
      <c r="G25" s="300" t="s">
        <v>204</v>
      </c>
      <c r="H25" s="301">
        <v>1</v>
      </c>
      <c r="I25" s="238">
        <v>3701.1350000000002</v>
      </c>
      <c r="J25" s="302">
        <v>7.7716250280726387E-2</v>
      </c>
      <c r="K25" s="302">
        <v>0.25815985713978623</v>
      </c>
      <c r="L25" s="302">
        <v>0.1777833016088308</v>
      </c>
      <c r="M25" s="303">
        <v>28.292999999999999</v>
      </c>
      <c r="N25" s="304">
        <v>2.7018738846326867E-2</v>
      </c>
      <c r="O25" s="304">
        <v>12.455638608156686</v>
      </c>
      <c r="P25" s="305">
        <v>18</v>
      </c>
      <c r="Q25" s="306">
        <v>1</v>
      </c>
      <c r="R25" s="306">
        <v>461</v>
      </c>
    </row>
    <row r="26" spans="1:18" ht="16.5" customHeight="1">
      <c r="A26" s="295" t="s">
        <v>119</v>
      </c>
      <c r="B26" s="296" t="s">
        <v>278</v>
      </c>
      <c r="C26" s="297" t="s">
        <v>70</v>
      </c>
      <c r="D26" s="298">
        <v>0.77430078378810596</v>
      </c>
      <c r="E26" s="299">
        <v>9768</v>
      </c>
      <c r="F26" s="236" t="s">
        <v>120</v>
      </c>
      <c r="G26" s="300" t="s">
        <v>195</v>
      </c>
      <c r="H26" s="301">
        <v>2</v>
      </c>
      <c r="I26" s="238">
        <v>4164.6459999999997</v>
      </c>
      <c r="J26" s="302">
        <v>6.6823692915419189E-2</v>
      </c>
      <c r="K26" s="302">
        <v>0.26162497674020202</v>
      </c>
      <c r="L26" s="302">
        <v>3.6977932818299565E-2</v>
      </c>
      <c r="M26" s="303">
        <v>29.940999999999999</v>
      </c>
      <c r="N26" s="304">
        <v>0</v>
      </c>
      <c r="O26" s="304">
        <v>13.926753918580356</v>
      </c>
      <c r="P26" s="305">
        <v>18</v>
      </c>
      <c r="Q26" s="306">
        <v>0</v>
      </c>
      <c r="R26" s="306">
        <v>580</v>
      </c>
    </row>
    <row r="27" spans="1:18" ht="16.5">
      <c r="A27" s="295" t="s">
        <v>119</v>
      </c>
      <c r="B27" s="296" t="s">
        <v>410</v>
      </c>
      <c r="C27" s="297" t="s">
        <v>67</v>
      </c>
      <c r="D27" s="298">
        <v>0.84161645214046732</v>
      </c>
      <c r="E27" s="299">
        <v>5728</v>
      </c>
      <c r="F27" s="236" t="s">
        <v>121</v>
      </c>
      <c r="G27" s="300" t="s">
        <v>232</v>
      </c>
      <c r="H27" s="301">
        <v>6</v>
      </c>
      <c r="I27" s="238">
        <v>397.48899999999998</v>
      </c>
      <c r="J27" s="302">
        <v>3.4375270719432416E-2</v>
      </c>
      <c r="K27" s="302">
        <v>0.40132910450666398</v>
      </c>
      <c r="L27" s="302">
        <v>0.13347070669226807</v>
      </c>
      <c r="M27" s="303">
        <v>19.573</v>
      </c>
      <c r="N27" s="304">
        <v>0</v>
      </c>
      <c r="O27" s="304">
        <v>54.341126421108513</v>
      </c>
      <c r="P27" s="305">
        <v>4</v>
      </c>
      <c r="Q27" s="306">
        <v>0</v>
      </c>
      <c r="R27" s="306">
        <v>226</v>
      </c>
    </row>
    <row r="28" spans="1:18" ht="16.5">
      <c r="A28" s="295" t="s">
        <v>119</v>
      </c>
      <c r="B28" s="296" t="s">
        <v>288</v>
      </c>
      <c r="C28" s="297" t="s">
        <v>67</v>
      </c>
      <c r="D28" s="298">
        <v>0.81533304171951326</v>
      </c>
      <c r="E28" s="299">
        <v>5011</v>
      </c>
      <c r="F28" s="236" t="s">
        <v>120</v>
      </c>
      <c r="G28" s="300" t="s">
        <v>210</v>
      </c>
      <c r="H28" s="301">
        <v>3</v>
      </c>
      <c r="I28" s="238">
        <v>5408.2179999999998</v>
      </c>
      <c r="J28" s="302">
        <v>4.8169173627675393E-2</v>
      </c>
      <c r="K28" s="302">
        <v>0.33545665215127513</v>
      </c>
      <c r="L28" s="302">
        <v>0.17214542756967269</v>
      </c>
      <c r="M28" s="303">
        <v>27.57</v>
      </c>
      <c r="N28" s="304">
        <v>5.5471136703439103E-2</v>
      </c>
      <c r="O28" s="304">
        <v>52.605127973761412</v>
      </c>
      <c r="P28" s="305">
        <v>49</v>
      </c>
      <c r="Q28" s="306">
        <v>3</v>
      </c>
      <c r="R28" s="306">
        <v>2845</v>
      </c>
    </row>
    <row r="29" spans="1:18" ht="16.5">
      <c r="A29" s="295" t="s">
        <v>119</v>
      </c>
      <c r="B29" s="296" t="s">
        <v>290</v>
      </c>
      <c r="C29" s="297" t="s">
        <v>70</v>
      </c>
      <c r="D29" s="298">
        <v>0.74851851851851847</v>
      </c>
      <c r="E29" s="299">
        <v>3131</v>
      </c>
      <c r="F29" s="236" t="s">
        <v>120</v>
      </c>
      <c r="G29" s="300" t="s">
        <v>195</v>
      </c>
      <c r="H29" s="301">
        <v>1</v>
      </c>
      <c r="I29" s="238">
        <v>4253.9870000000001</v>
      </c>
      <c r="J29" s="302">
        <v>4.2454712744067938E-2</v>
      </c>
      <c r="K29" s="302">
        <v>0.38774495755999283</v>
      </c>
      <c r="L29" s="302">
        <v>0.1292904750296604</v>
      </c>
      <c r="M29" s="303">
        <v>33.048000000000002</v>
      </c>
      <c r="N29" s="304">
        <v>0</v>
      </c>
      <c r="O29" s="304">
        <v>44.334879255625367</v>
      </c>
      <c r="P29" s="305">
        <v>75</v>
      </c>
      <c r="Q29" s="306">
        <v>0</v>
      </c>
      <c r="R29" s="306">
        <v>1886</v>
      </c>
    </row>
    <row r="30" spans="1:18" ht="16.5">
      <c r="A30" s="295" t="s">
        <v>119</v>
      </c>
      <c r="B30" s="296" t="s">
        <v>292</v>
      </c>
      <c r="C30" s="297" t="s">
        <v>67</v>
      </c>
      <c r="D30" s="298">
        <v>0.82199543126462826</v>
      </c>
      <c r="E30" s="299">
        <v>8987</v>
      </c>
      <c r="F30" s="236" t="s">
        <v>120</v>
      </c>
      <c r="G30" s="300" t="s">
        <v>212</v>
      </c>
      <c r="H30" s="301">
        <v>2</v>
      </c>
      <c r="I30" s="238">
        <v>3831.91</v>
      </c>
      <c r="J30" s="302">
        <v>4.1873207556346645E-2</v>
      </c>
      <c r="K30" s="302">
        <v>0.30039137003682131</v>
      </c>
      <c r="L30" s="302">
        <v>0.18867875289346567</v>
      </c>
      <c r="M30" s="303">
        <v>23.899000000000001</v>
      </c>
      <c r="N30" s="304">
        <v>0</v>
      </c>
      <c r="O30" s="304">
        <v>36.16995179949425</v>
      </c>
      <c r="P30" s="305">
        <v>26</v>
      </c>
      <c r="Q30" s="306">
        <v>0</v>
      </c>
      <c r="R30" s="306">
        <v>1386</v>
      </c>
    </row>
    <row r="31" spans="1:18" ht="16.5">
      <c r="A31" s="295" t="s">
        <v>119</v>
      </c>
      <c r="B31" s="296" t="s">
        <v>294</v>
      </c>
      <c r="C31" s="297" t="s">
        <v>67</v>
      </c>
      <c r="D31" s="298">
        <v>0.83840224753833459</v>
      </c>
      <c r="E31" s="299">
        <v>8644</v>
      </c>
      <c r="F31" s="236" t="s">
        <v>121</v>
      </c>
      <c r="G31" s="300" t="s">
        <v>225</v>
      </c>
      <c r="H31" s="301">
        <v>3</v>
      </c>
      <c r="I31" s="238">
        <v>519.30499999999995</v>
      </c>
      <c r="J31" s="302">
        <v>4.7006199456667529E-2</v>
      </c>
      <c r="K31" s="302">
        <v>0.37634741894090729</v>
      </c>
      <c r="L31" s="302">
        <v>0.13094424278603134</v>
      </c>
      <c r="M31" s="303">
        <v>21.59</v>
      </c>
      <c r="N31" s="304">
        <v>0</v>
      </c>
      <c r="O31" s="304">
        <v>35.23940651447608</v>
      </c>
      <c r="P31" s="305">
        <v>11</v>
      </c>
      <c r="Q31" s="306">
        <v>0</v>
      </c>
      <c r="R31" s="306">
        <v>183</v>
      </c>
    </row>
    <row r="32" spans="1:18" ht="16.5">
      <c r="A32" s="295" t="s">
        <v>119</v>
      </c>
      <c r="B32" s="296" t="s">
        <v>296</v>
      </c>
      <c r="C32" s="297" t="s">
        <v>67</v>
      </c>
      <c r="D32" s="298">
        <v>0.82379310344827583</v>
      </c>
      <c r="E32" s="299">
        <v>7235</v>
      </c>
      <c r="F32" s="236" t="s">
        <v>120</v>
      </c>
      <c r="G32" s="300" t="s">
        <v>205</v>
      </c>
      <c r="H32" s="301">
        <v>1</v>
      </c>
      <c r="I32" s="238">
        <v>3305.2849999999999</v>
      </c>
      <c r="J32" s="302">
        <v>3.7980467109206446E-2</v>
      </c>
      <c r="K32" s="302">
        <v>0.32458565748366086</v>
      </c>
      <c r="L32" s="302">
        <v>0.15006270261112128</v>
      </c>
      <c r="M32" s="303">
        <v>24.516999999999999</v>
      </c>
      <c r="N32" s="304">
        <v>0</v>
      </c>
      <c r="O32" s="304">
        <v>20.149548374799753</v>
      </c>
      <c r="P32" s="305">
        <v>31</v>
      </c>
      <c r="Q32" s="306">
        <v>0</v>
      </c>
      <c r="R32" s="306">
        <v>666</v>
      </c>
    </row>
    <row r="33" spans="1:18" ht="16.5">
      <c r="A33" s="295" t="s">
        <v>119</v>
      </c>
      <c r="B33" s="296" t="s">
        <v>298</v>
      </c>
      <c r="C33" s="297" t="s">
        <v>70</v>
      </c>
      <c r="D33" s="298">
        <v>0.79142857142857159</v>
      </c>
      <c r="E33" s="299">
        <v>6849</v>
      </c>
      <c r="F33" s="236" t="s">
        <v>120</v>
      </c>
      <c r="G33" s="300" t="s">
        <v>208</v>
      </c>
      <c r="H33" s="301">
        <v>1</v>
      </c>
      <c r="I33" s="238">
        <v>4362.2690000000002</v>
      </c>
      <c r="J33" s="302">
        <v>4.5171970400329976E-2</v>
      </c>
      <c r="K33" s="302">
        <v>0.33398238173905842</v>
      </c>
      <c r="L33" s="302">
        <v>0.14533047898771134</v>
      </c>
      <c r="M33" s="303">
        <v>24.940999999999999</v>
      </c>
      <c r="N33" s="304">
        <v>6.8771549851694147E-2</v>
      </c>
      <c r="O33" s="304">
        <v>52.449768686892071</v>
      </c>
      <c r="P33" s="305">
        <v>36</v>
      </c>
      <c r="Q33" s="306">
        <v>3</v>
      </c>
      <c r="R33" s="306">
        <v>2288</v>
      </c>
    </row>
    <row r="34" spans="1:18" ht="16.5">
      <c r="A34" s="295" t="s">
        <v>119</v>
      </c>
      <c r="B34" s="296" t="s">
        <v>302</v>
      </c>
      <c r="C34" s="297" t="s">
        <v>67</v>
      </c>
      <c r="D34" s="298">
        <v>0.83995300747669199</v>
      </c>
      <c r="E34" s="299">
        <v>7293</v>
      </c>
      <c r="F34" s="236" t="s">
        <v>91</v>
      </c>
      <c r="G34" s="300" t="s">
        <v>242</v>
      </c>
      <c r="H34" s="301">
        <v>3</v>
      </c>
      <c r="I34" s="238">
        <v>3813.1329999999998</v>
      </c>
      <c r="J34" s="302">
        <v>5.3779096632342045E-2</v>
      </c>
      <c r="K34" s="302">
        <v>0.30625412063121754</v>
      </c>
      <c r="L34" s="302">
        <v>0.11303041357330049</v>
      </c>
      <c r="M34" s="303">
        <v>21.824999999999999</v>
      </c>
      <c r="N34" s="304">
        <v>2.622515396132262E-2</v>
      </c>
      <c r="O34" s="304">
        <v>3.5141706308172309</v>
      </c>
      <c r="P34" s="305">
        <v>7</v>
      </c>
      <c r="Q34" s="306">
        <v>1</v>
      </c>
      <c r="R34" s="306">
        <v>134</v>
      </c>
    </row>
    <row r="35" spans="1:18" ht="16.5">
      <c r="A35" s="295" t="s">
        <v>119</v>
      </c>
      <c r="B35" s="296" t="s">
        <v>304</v>
      </c>
      <c r="C35" s="297" t="s">
        <v>70</v>
      </c>
      <c r="D35" s="298">
        <v>0.79473611894450269</v>
      </c>
      <c r="E35" s="299">
        <v>3877</v>
      </c>
      <c r="F35" s="236" t="s">
        <v>91</v>
      </c>
      <c r="G35" s="300" t="s">
        <v>239</v>
      </c>
      <c r="H35" s="301">
        <v>6</v>
      </c>
      <c r="I35" s="238">
        <v>4171.16</v>
      </c>
      <c r="J35" s="302">
        <v>4.2618576761307828E-2</v>
      </c>
      <c r="K35" s="302">
        <v>0.33090488017267938</v>
      </c>
      <c r="L35" s="302">
        <v>0.13617315087409737</v>
      </c>
      <c r="M35" s="303">
        <v>23.837</v>
      </c>
      <c r="N35" s="304">
        <v>0</v>
      </c>
      <c r="O35" s="304">
        <v>8.6067185147536893</v>
      </c>
      <c r="P35" s="305">
        <v>23</v>
      </c>
      <c r="Q35" s="306">
        <v>0</v>
      </c>
      <c r="R35" s="306">
        <v>359</v>
      </c>
    </row>
    <row r="36" spans="1:18" ht="16.5">
      <c r="A36" s="295" t="s">
        <v>119</v>
      </c>
      <c r="B36" s="296" t="s">
        <v>418</v>
      </c>
      <c r="C36" s="297" t="s">
        <v>67</v>
      </c>
      <c r="D36" s="298">
        <v>0.84450000000000003</v>
      </c>
      <c r="E36" s="299">
        <v>6253</v>
      </c>
      <c r="F36" s="236" t="s">
        <v>121</v>
      </c>
      <c r="G36" s="300" t="s">
        <v>226</v>
      </c>
      <c r="H36" s="301">
        <v>1</v>
      </c>
      <c r="I36" s="238">
        <v>1187.3019999999999</v>
      </c>
      <c r="J36" s="302">
        <v>3.5214775649181192E-2</v>
      </c>
      <c r="K36" s="302">
        <v>0.36778516802285977</v>
      </c>
      <c r="L36" s="302">
        <v>0.22993307515695249</v>
      </c>
      <c r="M36" s="303">
        <v>19.279</v>
      </c>
      <c r="N36" s="304">
        <v>0.33689827861824545</v>
      </c>
      <c r="O36" s="304">
        <v>33.437154152860856</v>
      </c>
      <c r="P36" s="305">
        <v>12</v>
      </c>
      <c r="Q36" s="306">
        <v>4</v>
      </c>
      <c r="R36" s="306">
        <v>397</v>
      </c>
    </row>
    <row r="37" spans="1:18" ht="16.5">
      <c r="A37" s="295" t="s">
        <v>119</v>
      </c>
      <c r="B37" s="296" t="s">
        <v>310</v>
      </c>
      <c r="C37" s="297" t="s">
        <v>67</v>
      </c>
      <c r="D37" s="298">
        <v>0.84492272633040566</v>
      </c>
      <c r="E37" s="299">
        <v>6530</v>
      </c>
      <c r="F37" s="236" t="s">
        <v>120</v>
      </c>
      <c r="G37" s="300" t="s">
        <v>210</v>
      </c>
      <c r="H37" s="301">
        <v>2</v>
      </c>
      <c r="I37" s="238">
        <v>2341.627</v>
      </c>
      <c r="J37" s="302">
        <v>3.9838365345769268E-2</v>
      </c>
      <c r="K37" s="302">
        <v>0.29315914191565429</v>
      </c>
      <c r="L37" s="302">
        <v>0.16655086399328331</v>
      </c>
      <c r="M37" s="303">
        <v>24.905999999999999</v>
      </c>
      <c r="N37" s="304">
        <v>8.5410699483735031E-2</v>
      </c>
      <c r="O37" s="304">
        <v>17.466488044423812</v>
      </c>
      <c r="P37" s="305">
        <v>3</v>
      </c>
      <c r="Q37" s="306">
        <v>2</v>
      </c>
      <c r="R37" s="306">
        <v>409</v>
      </c>
    </row>
    <row r="38" spans="1:18" ht="16.5">
      <c r="A38" s="295" t="s">
        <v>119</v>
      </c>
      <c r="B38" s="296" t="s">
        <v>316</v>
      </c>
      <c r="C38" s="297" t="s">
        <v>70</v>
      </c>
      <c r="D38" s="298">
        <v>0.74895161195655646</v>
      </c>
      <c r="E38" s="299">
        <v>2018</v>
      </c>
      <c r="F38" s="236" t="s">
        <v>120</v>
      </c>
      <c r="G38" s="300" t="s">
        <v>204</v>
      </c>
      <c r="H38" s="301">
        <v>3</v>
      </c>
      <c r="I38" s="238">
        <v>715.13800000000003</v>
      </c>
      <c r="J38" s="302">
        <v>2.9089846001646488E-2</v>
      </c>
      <c r="K38" s="302">
        <v>0.33080160214073612</v>
      </c>
      <c r="L38" s="302">
        <v>0.14542647712749146</v>
      </c>
      <c r="M38" s="303">
        <v>32.957000000000001</v>
      </c>
      <c r="N38" s="304">
        <v>0</v>
      </c>
      <c r="O38" s="304">
        <v>11.466318388898365</v>
      </c>
      <c r="P38" s="305">
        <v>7</v>
      </c>
      <c r="Q38" s="306">
        <v>0</v>
      </c>
      <c r="R38" s="306">
        <v>82</v>
      </c>
    </row>
    <row r="39" spans="1:18" ht="16.5">
      <c r="A39" s="295" t="s">
        <v>119</v>
      </c>
      <c r="B39" s="296" t="s">
        <v>318</v>
      </c>
      <c r="C39" s="297" t="s">
        <v>67</v>
      </c>
      <c r="D39" s="298">
        <v>0.82428270780137369</v>
      </c>
      <c r="E39" s="299">
        <v>9346</v>
      </c>
      <c r="F39" s="236" t="s">
        <v>121</v>
      </c>
      <c r="G39" s="300" t="s">
        <v>234</v>
      </c>
      <c r="H39" s="301">
        <v>3</v>
      </c>
      <c r="I39" s="238">
        <v>1779.9950000000001</v>
      </c>
      <c r="J39" s="302">
        <v>3.1381166366735824E-2</v>
      </c>
      <c r="K39" s="302">
        <v>0.42068155795798073</v>
      </c>
      <c r="L39" s="302">
        <v>0.23523814697742715</v>
      </c>
      <c r="M39" s="303">
        <v>21.248000000000001</v>
      </c>
      <c r="N39" s="304">
        <v>0.89887892943519498</v>
      </c>
      <c r="O39" s="304">
        <v>42.41584948272326</v>
      </c>
      <c r="P39" s="305">
        <v>29</v>
      </c>
      <c r="Q39" s="306">
        <v>16</v>
      </c>
      <c r="R39" s="306">
        <v>799</v>
      </c>
    </row>
    <row r="40" spans="1:18" ht="16.5">
      <c r="A40" s="295" t="s">
        <v>119</v>
      </c>
      <c r="B40" s="296" t="s">
        <v>320</v>
      </c>
      <c r="C40" s="297" t="s">
        <v>67</v>
      </c>
      <c r="D40" s="298">
        <v>0.80890139239987524</v>
      </c>
      <c r="E40" s="299">
        <v>2238</v>
      </c>
      <c r="F40" s="236" t="s">
        <v>120</v>
      </c>
      <c r="G40" s="300" t="s">
        <v>198</v>
      </c>
      <c r="H40" s="301">
        <v>9</v>
      </c>
      <c r="I40" s="238">
        <v>2176.3659999999995</v>
      </c>
      <c r="J40" s="302">
        <v>3.5622546831623136E-2</v>
      </c>
      <c r="K40" s="302">
        <v>0.32694850181140811</v>
      </c>
      <c r="L40" s="302">
        <v>0.13620891480604391</v>
      </c>
      <c r="M40" s="303">
        <v>25.170999999999999</v>
      </c>
      <c r="N40" s="304">
        <v>4.5948153941019122E-2</v>
      </c>
      <c r="O40" s="304">
        <v>28.671648059195931</v>
      </c>
      <c r="P40" s="305">
        <v>12</v>
      </c>
      <c r="Q40" s="306">
        <v>1</v>
      </c>
      <c r="R40" s="306">
        <v>626</v>
      </c>
    </row>
    <row r="41" spans="1:18" ht="16.5">
      <c r="A41" s="295" t="s">
        <v>119</v>
      </c>
      <c r="B41" s="296" t="s">
        <v>420</v>
      </c>
      <c r="C41" s="297" t="s">
        <v>67</v>
      </c>
      <c r="D41" s="298">
        <v>0.84110449763388406</v>
      </c>
      <c r="E41" s="299">
        <v>75</v>
      </c>
      <c r="F41" s="236" t="s">
        <v>120</v>
      </c>
      <c r="G41" s="300" t="s">
        <v>202</v>
      </c>
      <c r="H41" s="301">
        <v>10</v>
      </c>
      <c r="I41" s="238">
        <v>1669.625</v>
      </c>
      <c r="J41" s="302">
        <v>6.0384290272227593E-3</v>
      </c>
      <c r="K41" s="302">
        <v>0.36292225214339119</v>
      </c>
      <c r="L41" s="302">
        <v>0.2221442143608513</v>
      </c>
      <c r="M41" s="303">
        <v>21.245999999999999</v>
      </c>
      <c r="N41" s="304">
        <v>5.9893688702552968E-2</v>
      </c>
      <c r="O41" s="304">
        <v>36.834618552070076</v>
      </c>
      <c r="P41" s="305">
        <v>11</v>
      </c>
      <c r="Q41" s="306">
        <v>1</v>
      </c>
      <c r="R41" s="306">
        <v>616</v>
      </c>
    </row>
    <row r="42" spans="1:18" ht="16.5">
      <c r="A42" s="295" t="s">
        <v>119</v>
      </c>
      <c r="B42" s="296" t="s">
        <v>322</v>
      </c>
      <c r="C42" s="297" t="s">
        <v>70</v>
      </c>
      <c r="D42" s="298">
        <v>0.77103448275862074</v>
      </c>
      <c r="E42" s="299">
        <v>7953</v>
      </c>
      <c r="F42" s="236" t="s">
        <v>120</v>
      </c>
      <c r="G42" s="300" t="s">
        <v>205</v>
      </c>
      <c r="H42" s="301">
        <v>1</v>
      </c>
      <c r="I42" s="238">
        <v>2730.1869999999999</v>
      </c>
      <c r="J42" s="302">
        <v>3.9908775576273925E-2</v>
      </c>
      <c r="K42" s="302">
        <v>0.35969650656337121</v>
      </c>
      <c r="L42" s="302">
        <v>0.12013829089362743</v>
      </c>
      <c r="M42" s="303">
        <v>28.969000000000001</v>
      </c>
      <c r="N42" s="304">
        <v>0</v>
      </c>
      <c r="O42" s="304">
        <v>48.861121967103351</v>
      </c>
      <c r="P42" s="305">
        <v>41</v>
      </c>
      <c r="Q42" s="306">
        <v>0</v>
      </c>
      <c r="R42" s="306">
        <v>1334</v>
      </c>
    </row>
    <row r="43" spans="1:18" ht="16.5">
      <c r="A43" s="295" t="s">
        <v>119</v>
      </c>
      <c r="B43" s="296" t="s">
        <v>324</v>
      </c>
      <c r="C43" s="297" t="s">
        <v>67</v>
      </c>
      <c r="D43" s="298">
        <v>0.8287722037649462</v>
      </c>
      <c r="E43" s="299">
        <v>8157</v>
      </c>
      <c r="F43" s="236" t="s">
        <v>121</v>
      </c>
      <c r="G43" s="300" t="s">
        <v>223</v>
      </c>
      <c r="H43" s="301">
        <v>2</v>
      </c>
      <c r="I43" s="238">
        <v>1576.9579999999999</v>
      </c>
      <c r="J43" s="302">
        <v>2.0484478046053287E-2</v>
      </c>
      <c r="K43" s="302">
        <v>0.39228735831765271</v>
      </c>
      <c r="L43" s="302">
        <v>0.25365291910120624</v>
      </c>
      <c r="M43" s="303">
        <v>18.8</v>
      </c>
      <c r="N43" s="304">
        <v>0.19023968932590471</v>
      </c>
      <c r="O43" s="304">
        <v>14.838695767420568</v>
      </c>
      <c r="P43" s="305">
        <v>6</v>
      </c>
      <c r="Q43" s="306">
        <v>3</v>
      </c>
      <c r="R43" s="306">
        <v>234</v>
      </c>
    </row>
    <row r="44" spans="1:18" ht="16.5">
      <c r="A44" s="295" t="s">
        <v>119</v>
      </c>
      <c r="B44" s="296" t="s">
        <v>326</v>
      </c>
      <c r="C44" s="297" t="s">
        <v>67</v>
      </c>
      <c r="D44" s="298">
        <v>0.8107692307692308</v>
      </c>
      <c r="E44" s="299">
        <v>3079</v>
      </c>
      <c r="F44" s="236" t="s">
        <v>120</v>
      </c>
      <c r="G44" s="300" t="s">
        <v>204</v>
      </c>
      <c r="H44" s="301">
        <v>1</v>
      </c>
      <c r="I44" s="238">
        <v>4582.6620000000003</v>
      </c>
      <c r="J44" s="302">
        <v>1.8584107820735343E-2</v>
      </c>
      <c r="K44" s="302">
        <v>0.25899934609003289</v>
      </c>
      <c r="L44" s="302">
        <v>0.19770168517774167</v>
      </c>
      <c r="M44" s="303">
        <v>29.902999999999999</v>
      </c>
      <c r="N44" s="304">
        <v>6.5464134164815113E-2</v>
      </c>
      <c r="O44" s="304">
        <v>30.135323093869893</v>
      </c>
      <c r="P44" s="305">
        <v>1</v>
      </c>
      <c r="Q44" s="306">
        <v>3</v>
      </c>
      <c r="R44" s="306">
        <v>1381</v>
      </c>
    </row>
    <row r="45" spans="1:18" ht="16.5">
      <c r="A45" s="295" t="s">
        <v>119</v>
      </c>
      <c r="B45" s="296" t="s">
        <v>328</v>
      </c>
      <c r="C45" s="297" t="s">
        <v>67</v>
      </c>
      <c r="D45" s="298">
        <v>0.82466677395503962</v>
      </c>
      <c r="E45" s="299">
        <v>6037</v>
      </c>
      <c r="F45" s="236" t="s">
        <v>120</v>
      </c>
      <c r="G45" s="300" t="s">
        <v>209</v>
      </c>
      <c r="H45" s="301">
        <v>4</v>
      </c>
      <c r="I45" s="238">
        <v>4174.2479999999996</v>
      </c>
      <c r="J45" s="302">
        <v>8.2729410847462714E-2</v>
      </c>
      <c r="K45" s="302">
        <v>0.31454287785375179</v>
      </c>
      <c r="L45" s="302">
        <v>0.12193807270767204</v>
      </c>
      <c r="M45" s="303">
        <v>25.256</v>
      </c>
      <c r="N45" s="304">
        <v>2.3956410831364117E-2</v>
      </c>
      <c r="O45" s="304">
        <v>30.544423809989251</v>
      </c>
      <c r="P45" s="305">
        <v>60</v>
      </c>
      <c r="Q45" s="306">
        <v>1</v>
      </c>
      <c r="R45" s="306">
        <v>1275</v>
      </c>
    </row>
    <row r="46" spans="1:18" ht="16.5">
      <c r="A46" s="295" t="s">
        <v>119</v>
      </c>
      <c r="B46" s="296" t="s">
        <v>330</v>
      </c>
      <c r="C46" s="297" t="s">
        <v>67</v>
      </c>
      <c r="D46" s="298">
        <v>0.84050000000000002</v>
      </c>
      <c r="E46" s="299">
        <v>7026</v>
      </c>
      <c r="F46" s="236" t="s">
        <v>121</v>
      </c>
      <c r="G46" s="300" t="s">
        <v>224</v>
      </c>
      <c r="H46" s="301">
        <v>1</v>
      </c>
      <c r="I46" s="238">
        <v>642.17899999999997</v>
      </c>
      <c r="J46" s="302">
        <v>1.8151664039009703E-2</v>
      </c>
      <c r="K46" s="302">
        <v>0.4111072406774634</v>
      </c>
      <c r="L46" s="302">
        <v>0.20555016591947106</v>
      </c>
      <c r="M46" s="303">
        <v>20.321999999999999</v>
      </c>
      <c r="N46" s="304">
        <v>0</v>
      </c>
      <c r="O46" s="304">
        <v>18.374939074619384</v>
      </c>
      <c r="P46" s="305">
        <v>9</v>
      </c>
      <c r="Q46" s="306">
        <v>0</v>
      </c>
      <c r="R46" s="306">
        <v>118</v>
      </c>
    </row>
    <row r="47" spans="1:18" ht="16.5">
      <c r="A47" s="295" t="s">
        <v>119</v>
      </c>
      <c r="B47" s="296" t="s">
        <v>334</v>
      </c>
      <c r="C47" s="297" t="s">
        <v>70</v>
      </c>
      <c r="D47" s="298">
        <v>0.76444444444444437</v>
      </c>
      <c r="E47" s="299">
        <v>3126</v>
      </c>
      <c r="F47" s="236" t="s">
        <v>120</v>
      </c>
      <c r="G47" s="300" t="s">
        <v>203</v>
      </c>
      <c r="H47" s="301">
        <v>1</v>
      </c>
      <c r="I47" s="238">
        <v>4159.6719999999996</v>
      </c>
      <c r="J47" s="302">
        <v>7.4707079074258928E-2</v>
      </c>
      <c r="K47" s="302">
        <v>0.2811765499467479</v>
      </c>
      <c r="L47" s="302">
        <v>0.10433514950217229</v>
      </c>
      <c r="M47" s="303">
        <v>30.064</v>
      </c>
      <c r="N47" s="304">
        <v>7.21210710844509E-2</v>
      </c>
      <c r="O47" s="304">
        <v>24.0403570281503</v>
      </c>
      <c r="P47" s="305">
        <v>9</v>
      </c>
      <c r="Q47" s="306">
        <v>3</v>
      </c>
      <c r="R47" s="306">
        <v>1000</v>
      </c>
    </row>
    <row r="48" spans="1:18" ht="16.5">
      <c r="A48" s="295" t="s">
        <v>119</v>
      </c>
      <c r="B48" s="296" t="s">
        <v>428</v>
      </c>
      <c r="C48" s="297" t="s">
        <v>67</v>
      </c>
      <c r="D48" s="298">
        <v>0.84051359804207437</v>
      </c>
      <c r="E48" s="299">
        <v>7049</v>
      </c>
      <c r="F48" s="236" t="s">
        <v>120</v>
      </c>
      <c r="G48" s="300" t="s">
        <v>207</v>
      </c>
      <c r="H48" s="301">
        <v>10</v>
      </c>
      <c r="I48" s="238">
        <v>2012.7890000000002</v>
      </c>
      <c r="J48" s="302">
        <v>2.6828250566138242E-2</v>
      </c>
      <c r="K48" s="302">
        <v>0.30117872879369956</v>
      </c>
      <c r="L48" s="302">
        <v>0.1845692655444979</v>
      </c>
      <c r="M48" s="303">
        <v>21.091000000000001</v>
      </c>
      <c r="N48" s="304">
        <v>0.19872922596456954</v>
      </c>
      <c r="O48" s="304">
        <v>15.401515012254139</v>
      </c>
      <c r="P48" s="305">
        <v>8</v>
      </c>
      <c r="Q48" s="306">
        <v>4</v>
      </c>
      <c r="R48" s="306">
        <v>348</v>
      </c>
    </row>
    <row r="49" spans="1:18" ht="16.5">
      <c r="A49" s="295" t="s">
        <v>119</v>
      </c>
      <c r="B49" s="296" t="s">
        <v>336</v>
      </c>
      <c r="C49" s="297" t="s">
        <v>70</v>
      </c>
      <c r="D49" s="298">
        <v>0.77275312448872335</v>
      </c>
      <c r="E49" s="299">
        <v>2740</v>
      </c>
      <c r="F49" s="236" t="s">
        <v>120</v>
      </c>
      <c r="G49" s="300" t="s">
        <v>397</v>
      </c>
      <c r="H49" s="301">
        <v>9</v>
      </c>
      <c r="I49" s="238">
        <v>2583.9209999999998</v>
      </c>
      <c r="J49" s="302">
        <v>4.2261608315709707E-2</v>
      </c>
      <c r="K49" s="302">
        <v>0.32204236427021948</v>
      </c>
      <c r="L49" s="302">
        <v>0.11589238871924279</v>
      </c>
      <c r="M49" s="303">
        <v>26.087</v>
      </c>
      <c r="N49" s="304">
        <v>0</v>
      </c>
      <c r="O49" s="304">
        <v>49.730622569343261</v>
      </c>
      <c r="P49" s="305">
        <v>19</v>
      </c>
      <c r="Q49" s="306">
        <v>0</v>
      </c>
      <c r="R49" s="306">
        <v>1286</v>
      </c>
    </row>
    <row r="50" spans="1:18" ht="16.5">
      <c r="A50" s="295" t="s">
        <v>119</v>
      </c>
      <c r="B50" s="296" t="s">
        <v>458</v>
      </c>
      <c r="C50" s="297" t="s">
        <v>70</v>
      </c>
      <c r="D50" s="298">
        <v>0.72131345733489027</v>
      </c>
      <c r="E50" s="299">
        <v>8930</v>
      </c>
      <c r="F50" s="236" t="s">
        <v>120</v>
      </c>
      <c r="G50" s="300" t="s">
        <v>212</v>
      </c>
      <c r="H50" s="301">
        <v>2</v>
      </c>
      <c r="I50" s="238">
        <v>493.86</v>
      </c>
      <c r="J50" s="302">
        <v>1.0290889844943188E-2</v>
      </c>
      <c r="K50" s="302">
        <v>0.34302091956787406</v>
      </c>
      <c r="L50" s="302">
        <v>0.13364111286599442</v>
      </c>
      <c r="M50" s="303">
        <v>26.536999999999999</v>
      </c>
      <c r="N50" s="304">
        <v>0.20248653464544608</v>
      </c>
      <c r="O50" s="304">
        <v>15.99643623699024</v>
      </c>
      <c r="P50" s="305">
        <v>3</v>
      </c>
      <c r="Q50" s="306">
        <v>1</v>
      </c>
      <c r="R50" s="306">
        <v>79</v>
      </c>
    </row>
    <row r="51" spans="1:18" ht="16.5">
      <c r="A51" s="295" t="s">
        <v>119</v>
      </c>
      <c r="B51" s="296" t="s">
        <v>338</v>
      </c>
      <c r="C51" s="297" t="s">
        <v>70</v>
      </c>
      <c r="D51" s="298">
        <v>0.78321428571428575</v>
      </c>
      <c r="E51" s="299">
        <v>6211</v>
      </c>
      <c r="F51" s="236" t="s">
        <v>120</v>
      </c>
      <c r="G51" s="300" t="s">
        <v>198</v>
      </c>
      <c r="H51" s="301">
        <v>1</v>
      </c>
      <c r="I51" s="238">
        <v>3841.817</v>
      </c>
      <c r="J51" s="302">
        <v>4.9396899943082877E-2</v>
      </c>
      <c r="K51" s="302">
        <v>0.34206968616307737</v>
      </c>
      <c r="L51" s="302">
        <v>0.18610985374889016</v>
      </c>
      <c r="M51" s="303">
        <v>27.827999999999999</v>
      </c>
      <c r="N51" s="304">
        <v>7.8088050524009869E-2</v>
      </c>
      <c r="O51" s="304">
        <v>22.80171075301088</v>
      </c>
      <c r="P51" s="305">
        <v>44</v>
      </c>
      <c r="Q51" s="306">
        <v>3</v>
      </c>
      <c r="R51" s="306">
        <v>876</v>
      </c>
    </row>
    <row r="52" spans="1:18" ht="16.5">
      <c r="A52" s="295" t="s">
        <v>119</v>
      </c>
      <c r="B52" s="296" t="s">
        <v>346</v>
      </c>
      <c r="C52" s="297" t="s">
        <v>67</v>
      </c>
      <c r="D52" s="298">
        <v>0.82599999999999996</v>
      </c>
      <c r="E52" s="299">
        <v>814</v>
      </c>
      <c r="F52" s="236" t="s">
        <v>121</v>
      </c>
      <c r="G52" s="300" t="s">
        <v>224</v>
      </c>
      <c r="H52" s="301">
        <v>1</v>
      </c>
      <c r="I52" s="238">
        <v>741.58100000000002</v>
      </c>
      <c r="J52" s="302">
        <v>2.0681617620717661E-2</v>
      </c>
      <c r="K52" s="302">
        <v>0.42264420092277444</v>
      </c>
      <c r="L52" s="302">
        <v>0.23733078382536768</v>
      </c>
      <c r="M52" s="303">
        <v>22.341000000000001</v>
      </c>
      <c r="N52" s="304">
        <v>0</v>
      </c>
      <c r="O52" s="304">
        <v>79.69459843226835</v>
      </c>
      <c r="P52" s="305">
        <v>17</v>
      </c>
      <c r="Q52" s="306">
        <v>0</v>
      </c>
      <c r="R52" s="306">
        <v>591</v>
      </c>
    </row>
    <row r="53" spans="1:18" ht="16.5">
      <c r="A53" s="295" t="s">
        <v>119</v>
      </c>
      <c r="B53" s="296" t="s">
        <v>348</v>
      </c>
      <c r="C53" s="297" t="s">
        <v>67</v>
      </c>
      <c r="D53" s="298">
        <v>0.84664096532400834</v>
      </c>
      <c r="E53" s="299">
        <v>7566</v>
      </c>
      <c r="F53" s="236" t="s">
        <v>121</v>
      </c>
      <c r="G53" s="300" t="s">
        <v>232</v>
      </c>
      <c r="H53" s="301">
        <v>3</v>
      </c>
      <c r="I53" s="238">
        <v>2208.886</v>
      </c>
      <c r="J53" s="302">
        <v>3.0074315427171462E-2</v>
      </c>
      <c r="K53" s="302">
        <v>0.42174270165780808</v>
      </c>
      <c r="L53" s="302">
        <v>0.16388351413336857</v>
      </c>
      <c r="M53" s="303">
        <v>17.774000000000001</v>
      </c>
      <c r="N53" s="304">
        <v>9.0543377974236783E-2</v>
      </c>
      <c r="O53" s="304">
        <v>33.908495051351679</v>
      </c>
      <c r="P53" s="305">
        <v>38</v>
      </c>
      <c r="Q53" s="306">
        <v>2</v>
      </c>
      <c r="R53" s="306">
        <v>749</v>
      </c>
    </row>
    <row r="54" spans="1:18" ht="16.5">
      <c r="A54" s="295" t="s">
        <v>119</v>
      </c>
      <c r="B54" s="296" t="s">
        <v>354</v>
      </c>
      <c r="C54" s="297" t="s">
        <v>70</v>
      </c>
      <c r="D54" s="298">
        <v>0.76949381486446677</v>
      </c>
      <c r="E54" s="299">
        <v>7042</v>
      </c>
      <c r="F54" s="236" t="s">
        <v>120</v>
      </c>
      <c r="G54" s="300" t="s">
        <v>207</v>
      </c>
      <c r="H54" s="301">
        <v>2</v>
      </c>
      <c r="I54" s="238">
        <v>2450.0679999999998</v>
      </c>
      <c r="J54" s="302">
        <v>3.0651806706981793E-2</v>
      </c>
      <c r="K54" s="302">
        <v>0.3419878772026691</v>
      </c>
      <c r="L54" s="302">
        <v>0.10489504781091789</v>
      </c>
      <c r="M54" s="303">
        <v>27.815000000000001</v>
      </c>
      <c r="N54" s="304">
        <v>8.1630387401492532E-2</v>
      </c>
      <c r="O54" s="304">
        <v>32.733785347998506</v>
      </c>
      <c r="P54" s="305">
        <v>22</v>
      </c>
      <c r="Q54" s="306">
        <v>2</v>
      </c>
      <c r="R54" s="306">
        <v>802</v>
      </c>
    </row>
    <row r="55" spans="1:18" ht="16.5">
      <c r="A55" s="295" t="s">
        <v>119</v>
      </c>
      <c r="B55" s="296" t="s">
        <v>432</v>
      </c>
      <c r="C55" s="297" t="s">
        <v>67</v>
      </c>
      <c r="D55" s="298">
        <v>0.82750000000000001</v>
      </c>
      <c r="E55" s="299">
        <v>3455</v>
      </c>
      <c r="F55" s="236" t="s">
        <v>121</v>
      </c>
      <c r="G55" s="300" t="s">
        <v>401</v>
      </c>
      <c r="H55" s="301">
        <v>1</v>
      </c>
      <c r="I55" s="238">
        <v>694.87099999999998</v>
      </c>
      <c r="J55" s="302">
        <v>2.8972846206103246E-2</v>
      </c>
      <c r="K55" s="302">
        <v>0.37386388913431845</v>
      </c>
      <c r="L55" s="302">
        <v>0.29070143954777217</v>
      </c>
      <c r="M55" s="303">
        <v>18.878</v>
      </c>
      <c r="N55" s="304">
        <v>0</v>
      </c>
      <c r="O55" s="304">
        <v>27.774939521148532</v>
      </c>
      <c r="P55" s="305">
        <v>6</v>
      </c>
      <c r="Q55" s="306">
        <v>0</v>
      </c>
      <c r="R55" s="306">
        <v>193</v>
      </c>
    </row>
    <row r="56" spans="1:18" ht="16.5">
      <c r="A56" s="295" t="s">
        <v>119</v>
      </c>
      <c r="B56" s="296" t="s">
        <v>358</v>
      </c>
      <c r="C56" s="297" t="s">
        <v>70</v>
      </c>
      <c r="D56" s="298">
        <v>0.7741639115980512</v>
      </c>
      <c r="E56" s="299">
        <v>6526</v>
      </c>
      <c r="F56" s="236" t="s">
        <v>120</v>
      </c>
      <c r="G56" s="300" t="s">
        <v>397</v>
      </c>
      <c r="H56" s="301">
        <v>9</v>
      </c>
      <c r="I56" s="238">
        <v>3006.8290000000002</v>
      </c>
      <c r="J56" s="302">
        <v>2.8308711891299347E-2</v>
      </c>
      <c r="K56" s="302">
        <v>0.29723289931398256</v>
      </c>
      <c r="L56" s="302">
        <v>0.21151851335742736</v>
      </c>
      <c r="M56" s="303">
        <v>28.280999999999999</v>
      </c>
      <c r="N56" s="304">
        <v>0.63189492984137108</v>
      </c>
      <c r="O56" s="304">
        <v>47.259089226557279</v>
      </c>
      <c r="P56" s="305">
        <v>19</v>
      </c>
      <c r="Q56" s="306">
        <v>19</v>
      </c>
      <c r="R56" s="306">
        <v>1421</v>
      </c>
    </row>
    <row r="57" spans="1:18" ht="16.5">
      <c r="A57" s="295" t="s">
        <v>119</v>
      </c>
      <c r="B57" s="296" t="s">
        <v>362</v>
      </c>
      <c r="C57" s="297" t="s">
        <v>67</v>
      </c>
      <c r="D57" s="298">
        <v>0.82586206896551728</v>
      </c>
      <c r="E57" s="299">
        <v>9883</v>
      </c>
      <c r="F57" s="236" t="s">
        <v>91</v>
      </c>
      <c r="G57" s="300" t="s">
        <v>241</v>
      </c>
      <c r="H57" s="301">
        <v>1</v>
      </c>
      <c r="I57" s="238">
        <v>4399.7550000000001</v>
      </c>
      <c r="J57" s="302">
        <v>9.3142582238358636E-3</v>
      </c>
      <c r="K57" s="302">
        <v>0.30326643825196531</v>
      </c>
      <c r="L57" s="302">
        <v>0.18660129939053424</v>
      </c>
      <c r="M57" s="303">
        <v>22.908999999999999</v>
      </c>
      <c r="N57" s="304">
        <v>9.0914153174438114E-2</v>
      </c>
      <c r="O57" s="304">
        <v>38.070301641795965</v>
      </c>
      <c r="P57" s="305">
        <v>1</v>
      </c>
      <c r="Q57" s="306">
        <v>4</v>
      </c>
      <c r="R57" s="306">
        <v>1675</v>
      </c>
    </row>
    <row r="58" spans="1:18" ht="16.5">
      <c r="A58" s="295" t="s">
        <v>119</v>
      </c>
      <c r="B58" s="296" t="s">
        <v>434</v>
      </c>
      <c r="C58" s="297" t="s">
        <v>67</v>
      </c>
      <c r="D58" s="298">
        <v>0.81142857142857139</v>
      </c>
      <c r="E58" s="299">
        <v>1641</v>
      </c>
      <c r="F58" s="236" t="s">
        <v>120</v>
      </c>
      <c r="G58" s="300" t="s">
        <v>397</v>
      </c>
      <c r="H58" s="301">
        <v>1</v>
      </c>
      <c r="I58" s="238">
        <v>4202.8590000000004</v>
      </c>
      <c r="J58" s="302">
        <v>2.2358192136815103E-2</v>
      </c>
      <c r="K58" s="302">
        <v>0.27408141987697376</v>
      </c>
      <c r="L58" s="302">
        <v>9.8742308509516971E-2</v>
      </c>
      <c r="M58" s="303">
        <v>25.847000000000001</v>
      </c>
      <c r="N58" s="304">
        <v>0.33310658292367168</v>
      </c>
      <c r="O58" s="304">
        <v>17.10740236586571</v>
      </c>
      <c r="P58" s="305">
        <v>33</v>
      </c>
      <c r="Q58" s="306">
        <v>14</v>
      </c>
      <c r="R58" s="306">
        <v>719</v>
      </c>
    </row>
    <row r="59" spans="1:18" ht="16.5">
      <c r="A59" s="295" t="s">
        <v>119</v>
      </c>
      <c r="B59" s="296" t="s">
        <v>364</v>
      </c>
      <c r="C59" s="297" t="s">
        <v>67</v>
      </c>
      <c r="D59" s="298">
        <v>0.84880036270588599</v>
      </c>
      <c r="E59" s="299">
        <v>9519</v>
      </c>
      <c r="F59" s="236" t="s">
        <v>120</v>
      </c>
      <c r="G59" s="300" t="s">
        <v>209</v>
      </c>
      <c r="H59" s="301">
        <v>3</v>
      </c>
      <c r="I59" s="238">
        <v>3924.6770000000001</v>
      </c>
      <c r="J59" s="302">
        <v>4.3562791055934358E-2</v>
      </c>
      <c r="K59" s="302">
        <v>0.33734550854171591</v>
      </c>
      <c r="L59" s="302">
        <v>0.13427856610875238</v>
      </c>
      <c r="M59" s="303">
        <v>23.817</v>
      </c>
      <c r="N59" s="304">
        <v>0</v>
      </c>
      <c r="O59" s="304">
        <v>37.200513570925708</v>
      </c>
      <c r="P59" s="305">
        <v>49</v>
      </c>
      <c r="Q59" s="306">
        <v>0</v>
      </c>
      <c r="R59" s="306">
        <v>1460</v>
      </c>
    </row>
    <row r="60" spans="1:18" ht="16.5">
      <c r="A60" s="295" t="s">
        <v>119</v>
      </c>
      <c r="B60" s="296" t="s">
        <v>366</v>
      </c>
      <c r="C60" s="297" t="s">
        <v>70</v>
      </c>
      <c r="D60" s="298">
        <v>0.70148148148148137</v>
      </c>
      <c r="E60" s="299">
        <v>9962</v>
      </c>
      <c r="F60" s="236" t="s">
        <v>120</v>
      </c>
      <c r="G60" s="300" t="s">
        <v>203</v>
      </c>
      <c r="H60" s="301">
        <v>1</v>
      </c>
      <c r="I60" s="238">
        <v>3995.3690000000001</v>
      </c>
      <c r="J60" s="302">
        <v>2.5602943260622246E-2</v>
      </c>
      <c r="K60" s="302">
        <v>0.28686183284760902</v>
      </c>
      <c r="L60" s="302">
        <v>0.16243806266705277</v>
      </c>
      <c r="M60" s="303">
        <v>33.447000000000003</v>
      </c>
      <c r="N60" s="304">
        <v>0.2002318183877384</v>
      </c>
      <c r="O60" s="304">
        <v>49.382172209875982</v>
      </c>
      <c r="P60" s="305">
        <v>7</v>
      </c>
      <c r="Q60" s="306">
        <v>8</v>
      </c>
      <c r="R60" s="306">
        <v>1973</v>
      </c>
    </row>
    <row r="61" spans="1:18" ht="16.5">
      <c r="A61" s="295" t="s">
        <v>119</v>
      </c>
      <c r="B61" s="296" t="s">
        <v>436</v>
      </c>
      <c r="C61" s="297" t="s">
        <v>67</v>
      </c>
      <c r="D61" s="298">
        <v>0.81800000000000006</v>
      </c>
      <c r="E61" s="299">
        <v>7878</v>
      </c>
      <c r="F61" s="236" t="s">
        <v>120</v>
      </c>
      <c r="G61" s="300" t="s">
        <v>394</v>
      </c>
      <c r="H61" s="301">
        <v>1</v>
      </c>
      <c r="I61" s="238">
        <v>3731.663</v>
      </c>
      <c r="J61" s="302">
        <v>6.9504663069066708E-3</v>
      </c>
      <c r="K61" s="302">
        <v>0.2509504370350486</v>
      </c>
      <c r="L61" s="302">
        <v>0.14283176160333877</v>
      </c>
      <c r="M61" s="303">
        <v>23.102</v>
      </c>
      <c r="N61" s="304">
        <v>8.039311159662596E-2</v>
      </c>
      <c r="O61" s="304">
        <v>3.9660601721002138</v>
      </c>
      <c r="P61" s="305">
        <v>5</v>
      </c>
      <c r="Q61" s="306">
        <v>3</v>
      </c>
      <c r="R61" s="306">
        <v>148</v>
      </c>
    </row>
    <row r="62" spans="1:18" ht="16.5">
      <c r="A62" s="295" t="s">
        <v>119</v>
      </c>
      <c r="B62" s="296" t="s">
        <v>372</v>
      </c>
      <c r="C62" s="297" t="s">
        <v>70</v>
      </c>
      <c r="D62" s="298">
        <v>0.77229398556292339</v>
      </c>
      <c r="E62" s="299">
        <v>6599</v>
      </c>
      <c r="F62" s="236" t="s">
        <v>120</v>
      </c>
      <c r="G62" s="300" t="s">
        <v>204</v>
      </c>
      <c r="H62" s="301">
        <v>10</v>
      </c>
      <c r="I62" s="238">
        <v>3348.1909999999993</v>
      </c>
      <c r="J62" s="302">
        <v>2.9466592250182506E-2</v>
      </c>
      <c r="K62" s="302">
        <v>0.32910384360425077</v>
      </c>
      <c r="L62" s="302">
        <v>0.19149864062521207</v>
      </c>
      <c r="M62" s="303">
        <v>27.873000000000001</v>
      </c>
      <c r="N62" s="304">
        <v>2.9866874380822365E-2</v>
      </c>
      <c r="O62" s="304">
        <v>33.98850304537585</v>
      </c>
      <c r="P62" s="305">
        <v>18</v>
      </c>
      <c r="Q62" s="306">
        <v>1</v>
      </c>
      <c r="R62" s="306">
        <v>1155</v>
      </c>
    </row>
    <row r="63" spans="1:18" ht="16.5">
      <c r="A63" s="295" t="s">
        <v>119</v>
      </c>
      <c r="B63" s="296" t="s">
        <v>376</v>
      </c>
      <c r="C63" s="297" t="s">
        <v>70</v>
      </c>
      <c r="D63" s="298">
        <v>0.79666666666666663</v>
      </c>
      <c r="E63" s="299">
        <v>4591</v>
      </c>
      <c r="F63" s="236" t="s">
        <v>121</v>
      </c>
      <c r="G63" s="300" t="s">
        <v>232</v>
      </c>
      <c r="H63" s="301">
        <v>1</v>
      </c>
      <c r="I63" s="238">
        <v>1335.0440000000001</v>
      </c>
      <c r="J63" s="302">
        <v>5.3016556273322323E-2</v>
      </c>
      <c r="K63" s="302">
        <v>0.4020352435377883</v>
      </c>
      <c r="L63" s="302">
        <v>0.14007028981816327</v>
      </c>
      <c r="M63" s="303">
        <v>19.419</v>
      </c>
      <c r="N63" s="304">
        <v>0.14980779659696608</v>
      </c>
      <c r="O63" s="304">
        <v>45.541570165477687</v>
      </c>
      <c r="P63" s="305">
        <v>25</v>
      </c>
      <c r="Q63" s="306">
        <v>2</v>
      </c>
      <c r="R63" s="306">
        <v>608</v>
      </c>
    </row>
    <row r="64" spans="1:18" ht="16.5">
      <c r="A64" s="295" t="s">
        <v>119</v>
      </c>
      <c r="B64" s="296" t="s">
        <v>380</v>
      </c>
      <c r="C64" s="297" t="s">
        <v>67</v>
      </c>
      <c r="D64" s="298">
        <v>0.80496107109709125</v>
      </c>
      <c r="E64" s="299">
        <v>4400</v>
      </c>
      <c r="F64" s="236" t="s">
        <v>120</v>
      </c>
      <c r="G64" s="300" t="s">
        <v>199</v>
      </c>
      <c r="H64" s="301">
        <v>13</v>
      </c>
      <c r="I64" s="238">
        <v>3102.5860000000002</v>
      </c>
      <c r="J64" s="302">
        <v>2.3264022248356175E-2</v>
      </c>
      <c r="K64" s="302">
        <v>0.30276046334393525</v>
      </c>
      <c r="L64" s="302">
        <v>0.17961648542356587</v>
      </c>
      <c r="M64" s="303">
        <v>23.338999999999999</v>
      </c>
      <c r="N64" s="304">
        <v>3.2231177475821778E-2</v>
      </c>
      <c r="O64" s="304">
        <v>10.410670324690434</v>
      </c>
      <c r="P64" s="305">
        <v>21</v>
      </c>
      <c r="Q64" s="306">
        <v>1</v>
      </c>
      <c r="R64" s="306">
        <v>325</v>
      </c>
    </row>
    <row r="65" spans="1:18" ht="16.5">
      <c r="A65" s="295" t="s">
        <v>119</v>
      </c>
      <c r="B65" s="296" t="s">
        <v>382</v>
      </c>
      <c r="C65" s="297" t="s">
        <v>70</v>
      </c>
      <c r="D65" s="298">
        <v>0.74281047633455488</v>
      </c>
      <c r="E65" s="299">
        <v>9911</v>
      </c>
      <c r="F65" s="236" t="s">
        <v>120</v>
      </c>
      <c r="G65" s="300" t="s">
        <v>208</v>
      </c>
      <c r="H65" s="301">
        <v>9</v>
      </c>
      <c r="I65" s="238">
        <v>3767.5950000000003</v>
      </c>
      <c r="J65" s="302">
        <v>4.8787399305191728E-2</v>
      </c>
      <c r="K65" s="302">
        <v>0.32384195557127904</v>
      </c>
      <c r="L65" s="302">
        <v>0.15394264362516877</v>
      </c>
      <c r="M65" s="303">
        <v>30.048999999999999</v>
      </c>
      <c r="N65" s="304">
        <v>0.18579491691649447</v>
      </c>
      <c r="O65" s="304">
        <v>65.559063540534481</v>
      </c>
      <c r="P65" s="305">
        <v>46</v>
      </c>
      <c r="Q65" s="306">
        <v>7</v>
      </c>
      <c r="R65" s="306">
        <v>2470</v>
      </c>
    </row>
    <row r="66" spans="1:18" ht="16.5">
      <c r="A66" s="295" t="s">
        <v>119</v>
      </c>
      <c r="B66" s="296" t="s">
        <v>384</v>
      </c>
      <c r="C66" s="297" t="s">
        <v>67</v>
      </c>
      <c r="D66" s="298">
        <v>0.83210781079445573</v>
      </c>
      <c r="E66" s="299">
        <v>1800</v>
      </c>
      <c r="F66" s="236" t="s">
        <v>120</v>
      </c>
      <c r="G66" s="300" t="s">
        <v>208</v>
      </c>
      <c r="H66" s="301">
        <v>10</v>
      </c>
      <c r="I66" s="238">
        <v>3684.6419999999998</v>
      </c>
      <c r="J66" s="302">
        <v>2.0657472080654143E-2</v>
      </c>
      <c r="K66" s="302">
        <v>0.27916039355264588</v>
      </c>
      <c r="L66" s="302">
        <v>0.10314983311927262</v>
      </c>
      <c r="M66" s="303">
        <v>24.297999999999998</v>
      </c>
      <c r="N66" s="304">
        <v>5.4279357397543644E-2</v>
      </c>
      <c r="O66" s="304">
        <v>18.454981515164839</v>
      </c>
      <c r="P66" s="305">
        <v>6</v>
      </c>
      <c r="Q66" s="306">
        <v>2</v>
      </c>
      <c r="R66" s="306">
        <v>688</v>
      </c>
    </row>
    <row r="67" spans="1:18" ht="16.5">
      <c r="A67" s="295" t="s">
        <v>119</v>
      </c>
      <c r="B67" s="296" t="s">
        <v>386</v>
      </c>
      <c r="C67" s="297" t="s">
        <v>67</v>
      </c>
      <c r="D67" s="298">
        <v>0.82455815345093941</v>
      </c>
      <c r="E67" s="299">
        <v>2876</v>
      </c>
      <c r="F67" s="236" t="s">
        <v>120</v>
      </c>
      <c r="G67" s="300" t="s">
        <v>214</v>
      </c>
      <c r="H67" s="301">
        <v>3</v>
      </c>
      <c r="I67" s="238">
        <v>3135.34</v>
      </c>
      <c r="J67" s="302">
        <v>4.2810477887329029E-2</v>
      </c>
      <c r="K67" s="302">
        <v>0.33134218845422381</v>
      </c>
      <c r="L67" s="302">
        <v>0.15054188700428023</v>
      </c>
      <c r="M67" s="303">
        <v>25.648</v>
      </c>
      <c r="N67" s="304">
        <v>3.1894467585652592E-2</v>
      </c>
      <c r="O67" s="304">
        <v>58.36687568174424</v>
      </c>
      <c r="P67" s="305">
        <v>37</v>
      </c>
      <c r="Q67" s="306">
        <v>1</v>
      </c>
      <c r="R67" s="306">
        <v>1830</v>
      </c>
    </row>
    <row r="68" spans="1:18" ht="16.5">
      <c r="A68" s="295" t="s">
        <v>119</v>
      </c>
      <c r="B68" s="296" t="s">
        <v>388</v>
      </c>
      <c r="C68" s="297" t="s">
        <v>70</v>
      </c>
      <c r="D68" s="298">
        <v>0.75111111111111106</v>
      </c>
      <c r="E68" s="299">
        <v>558</v>
      </c>
      <c r="F68" s="236" t="s">
        <v>120</v>
      </c>
      <c r="G68" s="300" t="s">
        <v>214</v>
      </c>
      <c r="H68" s="301">
        <v>1</v>
      </c>
      <c r="I68" s="238">
        <v>3495.3209999999999</v>
      </c>
      <c r="J68" s="302">
        <v>2.4053128972121529E-2</v>
      </c>
      <c r="K68" s="302">
        <v>0.34771204647405191</v>
      </c>
      <c r="L68" s="302">
        <v>0.19883724556342608</v>
      </c>
      <c r="M68" s="303">
        <v>27.67</v>
      </c>
      <c r="N68" s="304">
        <v>0.22887740496509476</v>
      </c>
      <c r="O68" s="304">
        <v>52.956509573798805</v>
      </c>
      <c r="P68" s="305">
        <v>33</v>
      </c>
      <c r="Q68" s="306">
        <v>8</v>
      </c>
      <c r="R68" s="306">
        <v>1851</v>
      </c>
    </row>
  </sheetData>
  <phoneticPr fontId="2" type="noConversion"/>
  <conditionalFormatting sqref="C14:D68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57"/>
  <sheetViews>
    <sheetView showGridLines="0" zoomScaleNormal="100" zoomScaleSheetLayoutView="85" workbookViewId="0"/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0" t="s">
        <v>574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</row>
    <row r="4" spans="1:11" ht="17.25">
      <c r="A4" s="247" t="s">
        <v>390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391</v>
      </c>
    </row>
    <row r="11" spans="1:11" ht="19.5" customHeight="1">
      <c r="A11" s="249"/>
    </row>
    <row r="12" spans="1:11" ht="17.25">
      <c r="A12" s="250" t="s">
        <v>392</v>
      </c>
    </row>
    <row r="13" spans="1:11" ht="40.5">
      <c r="A13" s="226" t="s">
        <v>0</v>
      </c>
      <c r="B13" s="227" t="s">
        <v>74</v>
      </c>
      <c r="C13" s="228" t="s">
        <v>65</v>
      </c>
      <c r="D13" s="228" t="s">
        <v>159</v>
      </c>
      <c r="E13" s="229" t="s">
        <v>145</v>
      </c>
      <c r="F13" s="227" t="s">
        <v>150</v>
      </c>
      <c r="G13" s="229" t="s">
        <v>148</v>
      </c>
      <c r="H13" s="229" t="s">
        <v>152</v>
      </c>
      <c r="I13" s="230" t="s">
        <v>154</v>
      </c>
      <c r="J13" s="229" t="s">
        <v>6</v>
      </c>
      <c r="K13" s="251" t="s">
        <v>7</v>
      </c>
    </row>
    <row r="14" spans="1:11" ht="16.5">
      <c r="A14" s="231" t="s">
        <v>119</v>
      </c>
      <c r="B14" s="232">
        <v>7594</v>
      </c>
      <c r="C14" s="233" t="s">
        <v>70</v>
      </c>
      <c r="D14" s="234">
        <v>0.70473761127963608</v>
      </c>
      <c r="E14" s="235">
        <v>7594</v>
      </c>
      <c r="F14" s="236" t="s">
        <v>91</v>
      </c>
      <c r="G14" s="240" t="s">
        <v>239</v>
      </c>
      <c r="H14" s="237">
        <v>9</v>
      </c>
      <c r="I14" s="238">
        <v>2741.4070000000002</v>
      </c>
      <c r="J14" s="239">
        <v>3.6477618974490103E-2</v>
      </c>
      <c r="K14" s="252">
        <v>30.604722319597197</v>
      </c>
    </row>
    <row r="15" spans="1:11" ht="16.5">
      <c r="A15" s="231" t="s">
        <v>119</v>
      </c>
      <c r="B15" s="232" t="s">
        <v>252</v>
      </c>
      <c r="C15" s="233" t="s">
        <v>70</v>
      </c>
      <c r="D15" s="234">
        <v>0.77581502242485911</v>
      </c>
      <c r="E15" s="235">
        <v>7022</v>
      </c>
      <c r="F15" s="236" t="s">
        <v>120</v>
      </c>
      <c r="G15" s="240" t="s">
        <v>212</v>
      </c>
      <c r="H15" s="237">
        <v>2</v>
      </c>
      <c r="I15" s="238">
        <v>4324.3649999999998</v>
      </c>
      <c r="J15" s="239">
        <v>6.9374347447544324E-2</v>
      </c>
      <c r="K15" s="252">
        <v>53.950117531706972</v>
      </c>
    </row>
    <row r="16" spans="1:11" ht="16.5">
      <c r="A16" s="231" t="s">
        <v>119</v>
      </c>
      <c r="B16" s="232" t="s">
        <v>262</v>
      </c>
      <c r="C16" s="233" t="s">
        <v>70</v>
      </c>
      <c r="D16" s="234">
        <v>0.76821428571428574</v>
      </c>
      <c r="E16" s="235">
        <v>923</v>
      </c>
      <c r="F16" s="236" t="s">
        <v>120</v>
      </c>
      <c r="G16" s="240" t="s">
        <v>200</v>
      </c>
      <c r="H16" s="237">
        <v>1</v>
      </c>
      <c r="I16" s="238">
        <v>3880.5680000000002</v>
      </c>
      <c r="J16" s="239">
        <v>5.1538846890455209E-2</v>
      </c>
      <c r="K16" s="252">
        <v>39.169523636745957</v>
      </c>
    </row>
    <row r="17" spans="1:11" ht="16.5">
      <c r="A17" s="231" t="s">
        <v>119</v>
      </c>
      <c r="B17" s="232" t="s">
        <v>268</v>
      </c>
      <c r="C17" s="233" t="s">
        <v>67</v>
      </c>
      <c r="D17" s="234">
        <v>0.81536876559927518</v>
      </c>
      <c r="E17" s="235">
        <v>1219</v>
      </c>
      <c r="F17" s="236" t="s">
        <v>121</v>
      </c>
      <c r="G17" s="240" t="s">
        <v>223</v>
      </c>
      <c r="H17" s="237">
        <v>5</v>
      </c>
      <c r="I17" s="238">
        <v>2092.6719999999996</v>
      </c>
      <c r="J17" s="239">
        <v>9.5571594592941483E-2</v>
      </c>
      <c r="K17" s="252">
        <v>23.128325891491841</v>
      </c>
    </row>
    <row r="18" spans="1:11" ht="16.5">
      <c r="A18" s="231" t="s">
        <v>119</v>
      </c>
      <c r="B18" s="232" t="s">
        <v>270</v>
      </c>
      <c r="C18" s="233" t="s">
        <v>67</v>
      </c>
      <c r="D18" s="234">
        <v>0.81114418594146565</v>
      </c>
      <c r="E18" s="235">
        <v>7716</v>
      </c>
      <c r="F18" s="236" t="s">
        <v>120</v>
      </c>
      <c r="G18" s="240" t="s">
        <v>203</v>
      </c>
      <c r="H18" s="237">
        <v>8</v>
      </c>
      <c r="I18" s="238">
        <v>2493.8020000000001</v>
      </c>
      <c r="J18" s="239">
        <v>0</v>
      </c>
      <c r="K18" s="252">
        <v>26.064619404427454</v>
      </c>
    </row>
    <row r="19" spans="1:11" ht="16.5">
      <c r="A19" s="231" t="s">
        <v>119</v>
      </c>
      <c r="B19" s="232" t="s">
        <v>410</v>
      </c>
      <c r="C19" s="233" t="s">
        <v>67</v>
      </c>
      <c r="D19" s="234">
        <v>0.84161645214046732</v>
      </c>
      <c r="E19" s="235">
        <v>5728</v>
      </c>
      <c r="F19" s="236" t="s">
        <v>121</v>
      </c>
      <c r="G19" s="240" t="s">
        <v>232</v>
      </c>
      <c r="H19" s="237">
        <v>6</v>
      </c>
      <c r="I19" s="238">
        <v>397.48899999999998</v>
      </c>
      <c r="J19" s="239">
        <v>0</v>
      </c>
      <c r="K19" s="252">
        <v>54.341126421108513</v>
      </c>
    </row>
    <row r="20" spans="1:11" ht="16.5">
      <c r="A20" s="231" t="s">
        <v>119</v>
      </c>
      <c r="B20" s="232" t="s">
        <v>286</v>
      </c>
      <c r="C20" s="233" t="s">
        <v>69</v>
      </c>
      <c r="D20" s="234">
        <v>0.89900000000000002</v>
      </c>
      <c r="E20" s="235">
        <v>9374</v>
      </c>
      <c r="F20" s="236" t="s">
        <v>121</v>
      </c>
      <c r="G20" s="240" t="s">
        <v>228</v>
      </c>
      <c r="H20" s="237">
        <v>1</v>
      </c>
      <c r="I20" s="238">
        <v>503.56400000000002</v>
      </c>
      <c r="J20" s="239">
        <v>0.79433795902804805</v>
      </c>
      <c r="K20" s="252">
        <v>30.979180402093874</v>
      </c>
    </row>
    <row r="21" spans="1:11" ht="16.5">
      <c r="A21" s="231" t="s">
        <v>119</v>
      </c>
      <c r="B21" s="232" t="s">
        <v>288</v>
      </c>
      <c r="C21" s="233" t="s">
        <v>67</v>
      </c>
      <c r="D21" s="234">
        <v>0.81533304171951326</v>
      </c>
      <c r="E21" s="235">
        <v>5011</v>
      </c>
      <c r="F21" s="236" t="s">
        <v>120</v>
      </c>
      <c r="G21" s="240" t="s">
        <v>210</v>
      </c>
      <c r="H21" s="237">
        <v>3</v>
      </c>
      <c r="I21" s="238">
        <v>5408.2179999999998</v>
      </c>
      <c r="J21" s="239">
        <v>5.5471136703439103E-2</v>
      </c>
      <c r="K21" s="252">
        <v>52.605127973761412</v>
      </c>
    </row>
    <row r="22" spans="1:11" ht="16.5">
      <c r="A22" s="231" t="s">
        <v>119</v>
      </c>
      <c r="B22" s="232" t="s">
        <v>290</v>
      </c>
      <c r="C22" s="233" t="s">
        <v>70</v>
      </c>
      <c r="D22" s="234">
        <v>0.74851851851851847</v>
      </c>
      <c r="E22" s="235">
        <v>3131</v>
      </c>
      <c r="F22" s="236" t="s">
        <v>120</v>
      </c>
      <c r="G22" s="240" t="s">
        <v>195</v>
      </c>
      <c r="H22" s="237">
        <v>1</v>
      </c>
      <c r="I22" s="238">
        <v>4253.9870000000001</v>
      </c>
      <c r="J22" s="239">
        <v>0</v>
      </c>
      <c r="K22" s="252">
        <v>44.334879255625367</v>
      </c>
    </row>
    <row r="23" spans="1:11" ht="16.5">
      <c r="A23" s="231" t="s">
        <v>119</v>
      </c>
      <c r="B23" s="232" t="s">
        <v>292</v>
      </c>
      <c r="C23" s="233" t="s">
        <v>67</v>
      </c>
      <c r="D23" s="234">
        <v>0.82199543126462826</v>
      </c>
      <c r="E23" s="235">
        <v>8987</v>
      </c>
      <c r="F23" s="236" t="s">
        <v>120</v>
      </c>
      <c r="G23" s="240" t="s">
        <v>212</v>
      </c>
      <c r="H23" s="237">
        <v>2</v>
      </c>
      <c r="I23" s="238">
        <v>3831.91</v>
      </c>
      <c r="J23" s="239">
        <v>0</v>
      </c>
      <c r="K23" s="252">
        <v>36.16995179949425</v>
      </c>
    </row>
    <row r="24" spans="1:11" ht="16.5">
      <c r="A24" s="231" t="s">
        <v>119</v>
      </c>
      <c r="B24" s="232" t="s">
        <v>294</v>
      </c>
      <c r="C24" s="233" t="s">
        <v>67</v>
      </c>
      <c r="D24" s="234">
        <v>0.83840224753833459</v>
      </c>
      <c r="E24" s="235">
        <v>8644</v>
      </c>
      <c r="F24" s="236" t="s">
        <v>121</v>
      </c>
      <c r="G24" s="240" t="s">
        <v>225</v>
      </c>
      <c r="H24" s="237">
        <v>3</v>
      </c>
      <c r="I24" s="238">
        <v>519.30499999999995</v>
      </c>
      <c r="J24" s="239">
        <v>0</v>
      </c>
      <c r="K24" s="252">
        <v>35.23940651447608</v>
      </c>
    </row>
    <row r="25" spans="1:11" ht="16.5">
      <c r="A25" s="231" t="s">
        <v>119</v>
      </c>
      <c r="B25" s="232" t="s">
        <v>296</v>
      </c>
      <c r="C25" s="233" t="s">
        <v>67</v>
      </c>
      <c r="D25" s="234">
        <v>0.82379310344827583</v>
      </c>
      <c r="E25" s="235">
        <v>7235</v>
      </c>
      <c r="F25" s="236" t="s">
        <v>120</v>
      </c>
      <c r="G25" s="240" t="s">
        <v>205</v>
      </c>
      <c r="H25" s="237">
        <v>1</v>
      </c>
      <c r="I25" s="238">
        <v>3305.2849999999999</v>
      </c>
      <c r="J25" s="239">
        <v>0</v>
      </c>
      <c r="K25" s="252">
        <v>20.149548374799753</v>
      </c>
    </row>
    <row r="26" spans="1:11" ht="16.5">
      <c r="A26" s="231" t="s">
        <v>119</v>
      </c>
      <c r="B26" s="232" t="s">
        <v>298</v>
      </c>
      <c r="C26" s="233" t="s">
        <v>70</v>
      </c>
      <c r="D26" s="234">
        <v>0.79142857142857159</v>
      </c>
      <c r="E26" s="235">
        <v>6849</v>
      </c>
      <c r="F26" s="236" t="s">
        <v>120</v>
      </c>
      <c r="G26" s="240" t="s">
        <v>208</v>
      </c>
      <c r="H26" s="237">
        <v>1</v>
      </c>
      <c r="I26" s="238">
        <v>4362.2690000000002</v>
      </c>
      <c r="J26" s="239">
        <v>6.8771549851694147E-2</v>
      </c>
      <c r="K26" s="252">
        <v>52.449768686892071</v>
      </c>
    </row>
    <row r="27" spans="1:11" ht="16.5">
      <c r="A27" s="231" t="s">
        <v>119</v>
      </c>
      <c r="B27" s="232" t="s">
        <v>300</v>
      </c>
      <c r="C27" s="233" t="s">
        <v>69</v>
      </c>
      <c r="D27" s="234">
        <v>0.86787029657730042</v>
      </c>
      <c r="E27" s="235">
        <v>1969</v>
      </c>
      <c r="F27" s="236" t="s">
        <v>121</v>
      </c>
      <c r="G27" s="240" t="s">
        <v>217</v>
      </c>
      <c r="H27" s="237">
        <v>2</v>
      </c>
      <c r="I27" s="238">
        <v>752.85599999999999</v>
      </c>
      <c r="J27" s="239">
        <v>0.13282752611389165</v>
      </c>
      <c r="K27" s="252">
        <v>38.254327520800793</v>
      </c>
    </row>
    <row r="28" spans="1:11" ht="16.5">
      <c r="A28" s="231" t="s">
        <v>119</v>
      </c>
      <c r="B28" s="232" t="s">
        <v>416</v>
      </c>
      <c r="C28" s="233" t="s">
        <v>69</v>
      </c>
      <c r="D28" s="234">
        <v>0.85033020551544625</v>
      </c>
      <c r="E28" s="235">
        <v>5279</v>
      </c>
      <c r="F28" s="236" t="s">
        <v>121</v>
      </c>
      <c r="G28" s="240" t="s">
        <v>227</v>
      </c>
      <c r="H28" s="237">
        <v>3</v>
      </c>
      <c r="I28" s="238">
        <v>1858.1339999999998</v>
      </c>
      <c r="J28" s="239">
        <v>0.48435688707057734</v>
      </c>
      <c r="K28" s="252">
        <v>72.438263332999668</v>
      </c>
    </row>
    <row r="29" spans="1:11" ht="16.5">
      <c r="A29" s="231" t="s">
        <v>119</v>
      </c>
      <c r="B29" s="232" t="s">
        <v>418</v>
      </c>
      <c r="C29" s="233" t="s">
        <v>67</v>
      </c>
      <c r="D29" s="234">
        <v>0.84450000000000003</v>
      </c>
      <c r="E29" s="235">
        <v>6253</v>
      </c>
      <c r="F29" s="236" t="s">
        <v>121</v>
      </c>
      <c r="G29" s="240" t="s">
        <v>226</v>
      </c>
      <c r="H29" s="237">
        <v>1</v>
      </c>
      <c r="I29" s="238">
        <v>1187.3019999999999</v>
      </c>
      <c r="J29" s="239">
        <v>0.33689827861824545</v>
      </c>
      <c r="K29" s="252">
        <v>33.437154152860856</v>
      </c>
    </row>
    <row r="30" spans="1:11" ht="16.5">
      <c r="A30" s="231" t="s">
        <v>119</v>
      </c>
      <c r="B30" s="232" t="s">
        <v>306</v>
      </c>
      <c r="C30" s="233" t="s">
        <v>69</v>
      </c>
      <c r="D30" s="234">
        <v>0.86815238611696399</v>
      </c>
      <c r="E30" s="235">
        <v>484</v>
      </c>
      <c r="F30" s="236" t="s">
        <v>120</v>
      </c>
      <c r="G30" s="240" t="s">
        <v>208</v>
      </c>
      <c r="H30" s="237">
        <v>9</v>
      </c>
      <c r="I30" s="238">
        <v>3202.2179999999998</v>
      </c>
      <c r="J30" s="239">
        <v>3.1228354846546989E-2</v>
      </c>
      <c r="K30" s="252">
        <v>42.657932720383187</v>
      </c>
    </row>
    <row r="31" spans="1:11" ht="16.5">
      <c r="A31" s="231" t="s">
        <v>119</v>
      </c>
      <c r="B31" s="232" t="s">
        <v>308</v>
      </c>
      <c r="C31" s="233" t="s">
        <v>69</v>
      </c>
      <c r="D31" s="234">
        <v>0.8655172413793103</v>
      </c>
      <c r="E31" s="235">
        <v>3924</v>
      </c>
      <c r="F31" s="236" t="s">
        <v>120</v>
      </c>
      <c r="G31" s="240" t="s">
        <v>202</v>
      </c>
      <c r="H31" s="237">
        <v>1</v>
      </c>
      <c r="I31" s="238">
        <v>2953.6289999999999</v>
      </c>
      <c r="J31" s="239">
        <v>3.385665565986791E-2</v>
      </c>
      <c r="K31" s="252">
        <v>30.200136848602178</v>
      </c>
    </row>
    <row r="32" spans="1:11" ht="16.5">
      <c r="A32" s="231" t="s">
        <v>119</v>
      </c>
      <c r="B32" s="232" t="s">
        <v>312</v>
      </c>
      <c r="C32" s="233" t="s">
        <v>69</v>
      </c>
      <c r="D32" s="234">
        <v>0.88178571428571428</v>
      </c>
      <c r="E32" s="235">
        <v>6125</v>
      </c>
      <c r="F32" s="236" t="s">
        <v>120</v>
      </c>
      <c r="G32" s="240" t="s">
        <v>208</v>
      </c>
      <c r="H32" s="237">
        <v>1</v>
      </c>
      <c r="I32" s="238">
        <v>4233.2520000000004</v>
      </c>
      <c r="J32" s="239">
        <v>0</v>
      </c>
      <c r="K32" s="252">
        <v>27.780061286216835</v>
      </c>
    </row>
    <row r="33" spans="1:11" ht="16.5">
      <c r="A33" s="231" t="s">
        <v>119</v>
      </c>
      <c r="B33" s="232" t="s">
        <v>318</v>
      </c>
      <c r="C33" s="233" t="s">
        <v>67</v>
      </c>
      <c r="D33" s="234">
        <v>0.82428270780137369</v>
      </c>
      <c r="E33" s="235">
        <v>9346</v>
      </c>
      <c r="F33" s="236" t="s">
        <v>121</v>
      </c>
      <c r="G33" s="240" t="s">
        <v>234</v>
      </c>
      <c r="H33" s="237">
        <v>3</v>
      </c>
      <c r="I33" s="238">
        <v>1779.9950000000001</v>
      </c>
      <c r="J33" s="239">
        <v>0.89887892943519498</v>
      </c>
      <c r="K33" s="252">
        <v>42.41584948272326</v>
      </c>
    </row>
    <row r="34" spans="1:11" ht="16.5">
      <c r="A34" s="231" t="s">
        <v>119</v>
      </c>
      <c r="B34" s="232" t="s">
        <v>320</v>
      </c>
      <c r="C34" s="233" t="s">
        <v>67</v>
      </c>
      <c r="D34" s="234">
        <v>0.80890139239987524</v>
      </c>
      <c r="E34" s="235">
        <v>2238</v>
      </c>
      <c r="F34" s="236" t="s">
        <v>120</v>
      </c>
      <c r="G34" s="240" t="s">
        <v>198</v>
      </c>
      <c r="H34" s="237">
        <v>9</v>
      </c>
      <c r="I34" s="238">
        <v>2176.3659999999995</v>
      </c>
      <c r="J34" s="239">
        <v>4.5948153941019122E-2</v>
      </c>
      <c r="K34" s="252">
        <v>28.671648059195931</v>
      </c>
    </row>
    <row r="35" spans="1:11" ht="16.5">
      <c r="A35" s="231" t="s">
        <v>119</v>
      </c>
      <c r="B35" s="232" t="s">
        <v>420</v>
      </c>
      <c r="C35" s="233" t="s">
        <v>67</v>
      </c>
      <c r="D35" s="234">
        <v>0.84110449763388406</v>
      </c>
      <c r="E35" s="235">
        <v>75</v>
      </c>
      <c r="F35" s="236" t="s">
        <v>120</v>
      </c>
      <c r="G35" s="240" t="s">
        <v>202</v>
      </c>
      <c r="H35" s="237">
        <v>10</v>
      </c>
      <c r="I35" s="238">
        <v>1669.625</v>
      </c>
      <c r="J35" s="239">
        <v>5.9893688702552968E-2</v>
      </c>
      <c r="K35" s="252">
        <v>36.834618552070076</v>
      </c>
    </row>
    <row r="36" spans="1:11" ht="16.5">
      <c r="A36" s="231" t="s">
        <v>119</v>
      </c>
      <c r="B36" s="232" t="s">
        <v>322</v>
      </c>
      <c r="C36" s="233" t="s">
        <v>70</v>
      </c>
      <c r="D36" s="234">
        <v>0.77103448275862074</v>
      </c>
      <c r="E36" s="235">
        <v>7953</v>
      </c>
      <c r="F36" s="236" t="s">
        <v>120</v>
      </c>
      <c r="G36" s="240" t="s">
        <v>205</v>
      </c>
      <c r="H36" s="237">
        <v>1</v>
      </c>
      <c r="I36" s="238">
        <v>2730.1869999999999</v>
      </c>
      <c r="J36" s="239">
        <v>0</v>
      </c>
      <c r="K36" s="252">
        <v>48.861121967103351</v>
      </c>
    </row>
    <row r="37" spans="1:11" ht="16.5">
      <c r="A37" s="231" t="s">
        <v>119</v>
      </c>
      <c r="B37" s="232" t="s">
        <v>326</v>
      </c>
      <c r="C37" s="233" t="s">
        <v>67</v>
      </c>
      <c r="D37" s="234">
        <v>0.8107692307692308</v>
      </c>
      <c r="E37" s="235">
        <v>3079</v>
      </c>
      <c r="F37" s="236" t="s">
        <v>120</v>
      </c>
      <c r="G37" s="240" t="s">
        <v>204</v>
      </c>
      <c r="H37" s="237">
        <v>1</v>
      </c>
      <c r="I37" s="238">
        <v>4582.6620000000003</v>
      </c>
      <c r="J37" s="239">
        <v>6.5464134164815113E-2</v>
      </c>
      <c r="K37" s="252">
        <v>30.135323093869893</v>
      </c>
    </row>
    <row r="38" spans="1:11" ht="16.5">
      <c r="A38" s="231" t="s">
        <v>119</v>
      </c>
      <c r="B38" s="232" t="s">
        <v>328</v>
      </c>
      <c r="C38" s="233" t="s">
        <v>67</v>
      </c>
      <c r="D38" s="234">
        <v>0.82466677395503962</v>
      </c>
      <c r="E38" s="235">
        <v>6037</v>
      </c>
      <c r="F38" s="236" t="s">
        <v>120</v>
      </c>
      <c r="G38" s="240" t="s">
        <v>209</v>
      </c>
      <c r="H38" s="237">
        <v>4</v>
      </c>
      <c r="I38" s="238">
        <v>4174.2479999999996</v>
      </c>
      <c r="J38" s="239">
        <v>2.3956410831364117E-2</v>
      </c>
      <c r="K38" s="252">
        <v>30.544423809989251</v>
      </c>
    </row>
    <row r="39" spans="1:11" ht="16.5">
      <c r="A39" s="231" t="s">
        <v>119</v>
      </c>
      <c r="B39" s="232" t="s">
        <v>334</v>
      </c>
      <c r="C39" s="233" t="s">
        <v>70</v>
      </c>
      <c r="D39" s="234">
        <v>0.76444444444444437</v>
      </c>
      <c r="E39" s="235">
        <v>3126</v>
      </c>
      <c r="F39" s="236" t="s">
        <v>120</v>
      </c>
      <c r="G39" s="240" t="s">
        <v>203</v>
      </c>
      <c r="H39" s="237">
        <v>1</v>
      </c>
      <c r="I39" s="238">
        <v>4159.6719999999996</v>
      </c>
      <c r="J39" s="239">
        <v>7.21210710844509E-2</v>
      </c>
      <c r="K39" s="252">
        <v>24.0403570281503</v>
      </c>
    </row>
    <row r="40" spans="1:11" ht="16.5">
      <c r="A40" s="231" t="s">
        <v>119</v>
      </c>
      <c r="B40" s="232" t="s">
        <v>336</v>
      </c>
      <c r="C40" s="233" t="s">
        <v>70</v>
      </c>
      <c r="D40" s="234">
        <v>0.77275312448872335</v>
      </c>
      <c r="E40" s="235">
        <v>2740</v>
      </c>
      <c r="F40" s="236" t="s">
        <v>120</v>
      </c>
      <c r="G40" s="240" t="s">
        <v>397</v>
      </c>
      <c r="H40" s="237">
        <v>9</v>
      </c>
      <c r="I40" s="238">
        <v>2583.9209999999998</v>
      </c>
      <c r="J40" s="239">
        <v>0</v>
      </c>
      <c r="K40" s="252">
        <v>49.730622569343261</v>
      </c>
    </row>
    <row r="41" spans="1:11" ht="16.5">
      <c r="A41" s="231" t="s">
        <v>119</v>
      </c>
      <c r="B41" s="232" t="s">
        <v>338</v>
      </c>
      <c r="C41" s="233" t="s">
        <v>70</v>
      </c>
      <c r="D41" s="234">
        <v>0.78321428571428575</v>
      </c>
      <c r="E41" s="235">
        <v>6211</v>
      </c>
      <c r="F41" s="236" t="s">
        <v>120</v>
      </c>
      <c r="G41" s="240" t="s">
        <v>198</v>
      </c>
      <c r="H41" s="237">
        <v>1</v>
      </c>
      <c r="I41" s="238">
        <v>3841.817</v>
      </c>
      <c r="J41" s="239">
        <v>7.8088050524009869E-2</v>
      </c>
      <c r="K41" s="252">
        <v>22.80171075301088</v>
      </c>
    </row>
    <row r="42" spans="1:11" ht="16.5">
      <c r="A42" s="231" t="s">
        <v>119</v>
      </c>
      <c r="B42" s="232" t="s">
        <v>346</v>
      </c>
      <c r="C42" s="233" t="s">
        <v>67</v>
      </c>
      <c r="D42" s="234">
        <v>0.82599999999999996</v>
      </c>
      <c r="E42" s="235">
        <v>814</v>
      </c>
      <c r="F42" s="236" t="s">
        <v>121</v>
      </c>
      <c r="G42" s="240" t="s">
        <v>224</v>
      </c>
      <c r="H42" s="237">
        <v>1</v>
      </c>
      <c r="I42" s="238">
        <v>741.58100000000002</v>
      </c>
      <c r="J42" s="239">
        <v>0</v>
      </c>
      <c r="K42" s="252">
        <v>79.69459843226835</v>
      </c>
    </row>
    <row r="43" spans="1:11" ht="16.5">
      <c r="A43" s="231" t="s">
        <v>119</v>
      </c>
      <c r="B43" s="232" t="s">
        <v>348</v>
      </c>
      <c r="C43" s="233" t="s">
        <v>67</v>
      </c>
      <c r="D43" s="234">
        <v>0.84664096532400834</v>
      </c>
      <c r="E43" s="235">
        <v>7566</v>
      </c>
      <c r="F43" s="236" t="s">
        <v>121</v>
      </c>
      <c r="G43" s="240" t="s">
        <v>232</v>
      </c>
      <c r="H43" s="237">
        <v>3</v>
      </c>
      <c r="I43" s="238">
        <v>2208.886</v>
      </c>
      <c r="J43" s="239">
        <v>9.0543377974236783E-2</v>
      </c>
      <c r="K43" s="252">
        <v>33.908495051351679</v>
      </c>
    </row>
    <row r="44" spans="1:11" ht="16.5">
      <c r="A44" s="231" t="s">
        <v>119</v>
      </c>
      <c r="B44" s="232" t="s">
        <v>430</v>
      </c>
      <c r="C44" s="233" t="s">
        <v>69</v>
      </c>
      <c r="D44" s="234">
        <v>0.87251408524089713</v>
      </c>
      <c r="E44" s="235">
        <v>8777</v>
      </c>
      <c r="F44" s="236" t="s">
        <v>91</v>
      </c>
      <c r="G44" s="240" t="s">
        <v>241</v>
      </c>
      <c r="H44" s="237">
        <v>10</v>
      </c>
      <c r="I44" s="238">
        <v>1329.635</v>
      </c>
      <c r="J44" s="239">
        <v>0</v>
      </c>
      <c r="K44" s="252">
        <v>28.880106194557154</v>
      </c>
    </row>
    <row r="45" spans="1:11" ht="16.5">
      <c r="A45" s="231" t="s">
        <v>119</v>
      </c>
      <c r="B45" s="232" t="s">
        <v>354</v>
      </c>
      <c r="C45" s="233" t="s">
        <v>70</v>
      </c>
      <c r="D45" s="234">
        <v>0.76949381486446677</v>
      </c>
      <c r="E45" s="235">
        <v>7042</v>
      </c>
      <c r="F45" s="236" t="s">
        <v>120</v>
      </c>
      <c r="G45" s="240" t="s">
        <v>207</v>
      </c>
      <c r="H45" s="237">
        <v>2</v>
      </c>
      <c r="I45" s="238">
        <v>2450.0679999999998</v>
      </c>
      <c r="J45" s="239">
        <v>8.1630387401492532E-2</v>
      </c>
      <c r="K45" s="252">
        <v>32.733785347998506</v>
      </c>
    </row>
    <row r="46" spans="1:11" ht="16.5">
      <c r="A46" s="231" t="s">
        <v>119</v>
      </c>
      <c r="B46" s="232" t="s">
        <v>432</v>
      </c>
      <c r="C46" s="233" t="s">
        <v>67</v>
      </c>
      <c r="D46" s="234">
        <v>0.82750000000000001</v>
      </c>
      <c r="E46" s="235">
        <v>3455</v>
      </c>
      <c r="F46" s="236" t="s">
        <v>121</v>
      </c>
      <c r="G46" s="240" t="s">
        <v>401</v>
      </c>
      <c r="H46" s="237">
        <v>1</v>
      </c>
      <c r="I46" s="238">
        <v>694.87099999999998</v>
      </c>
      <c r="J46" s="239">
        <v>0</v>
      </c>
      <c r="K46" s="252">
        <v>27.774939521148532</v>
      </c>
    </row>
    <row r="47" spans="1:11" ht="16.5">
      <c r="A47" s="231" t="s">
        <v>119</v>
      </c>
      <c r="B47" s="232" t="s">
        <v>358</v>
      </c>
      <c r="C47" s="233" t="s">
        <v>70</v>
      </c>
      <c r="D47" s="234">
        <v>0.7741639115980512</v>
      </c>
      <c r="E47" s="235">
        <v>6526</v>
      </c>
      <c r="F47" s="236" t="s">
        <v>120</v>
      </c>
      <c r="G47" s="240" t="s">
        <v>397</v>
      </c>
      <c r="H47" s="237">
        <v>9</v>
      </c>
      <c r="I47" s="238">
        <v>3006.8290000000002</v>
      </c>
      <c r="J47" s="239">
        <v>0.63189492984137108</v>
      </c>
      <c r="K47" s="252">
        <v>47.259089226557279</v>
      </c>
    </row>
    <row r="48" spans="1:11" ht="16.5">
      <c r="A48" s="231" t="s">
        <v>119</v>
      </c>
      <c r="B48" s="232" t="s">
        <v>362</v>
      </c>
      <c r="C48" s="233" t="s">
        <v>67</v>
      </c>
      <c r="D48" s="234">
        <v>0.82586206896551728</v>
      </c>
      <c r="E48" s="235">
        <v>9883</v>
      </c>
      <c r="F48" s="236" t="s">
        <v>91</v>
      </c>
      <c r="G48" s="240" t="s">
        <v>241</v>
      </c>
      <c r="H48" s="237">
        <v>1</v>
      </c>
      <c r="I48" s="238">
        <v>4399.7550000000001</v>
      </c>
      <c r="J48" s="239">
        <v>9.0914153174438114E-2</v>
      </c>
      <c r="K48" s="252">
        <v>38.070301641795965</v>
      </c>
    </row>
    <row r="49" spans="1:11" ht="16.5">
      <c r="A49" s="231" t="s">
        <v>119</v>
      </c>
      <c r="B49" s="232" t="s">
        <v>364</v>
      </c>
      <c r="C49" s="233" t="s">
        <v>67</v>
      </c>
      <c r="D49" s="234">
        <v>0.84880036270588599</v>
      </c>
      <c r="E49" s="235">
        <v>9519</v>
      </c>
      <c r="F49" s="236" t="s">
        <v>120</v>
      </c>
      <c r="G49" s="240" t="s">
        <v>209</v>
      </c>
      <c r="H49" s="237">
        <v>3</v>
      </c>
      <c r="I49" s="238">
        <v>3924.6770000000001</v>
      </c>
      <c r="J49" s="239">
        <v>0</v>
      </c>
      <c r="K49" s="252">
        <v>37.200513570925708</v>
      </c>
    </row>
    <row r="50" spans="1:11" ht="16.5">
      <c r="A50" s="231" t="s">
        <v>119</v>
      </c>
      <c r="B50" s="232" t="s">
        <v>366</v>
      </c>
      <c r="C50" s="233" t="s">
        <v>70</v>
      </c>
      <c r="D50" s="234">
        <v>0.70148148148148137</v>
      </c>
      <c r="E50" s="235">
        <v>9962</v>
      </c>
      <c r="F50" s="236" t="s">
        <v>120</v>
      </c>
      <c r="G50" s="240" t="s">
        <v>203</v>
      </c>
      <c r="H50" s="237">
        <v>1</v>
      </c>
      <c r="I50" s="238">
        <v>3995.3690000000001</v>
      </c>
      <c r="J50" s="239">
        <v>0.2002318183877384</v>
      </c>
      <c r="K50" s="252">
        <v>49.382172209875982</v>
      </c>
    </row>
    <row r="51" spans="1:11" ht="16.5">
      <c r="A51" s="231" t="s">
        <v>119</v>
      </c>
      <c r="B51" s="232" t="s">
        <v>372</v>
      </c>
      <c r="C51" s="233" t="s">
        <v>70</v>
      </c>
      <c r="D51" s="234">
        <v>0.77229398556292339</v>
      </c>
      <c r="E51" s="235">
        <v>6599</v>
      </c>
      <c r="F51" s="236" t="s">
        <v>120</v>
      </c>
      <c r="G51" s="240" t="s">
        <v>204</v>
      </c>
      <c r="H51" s="237">
        <v>10</v>
      </c>
      <c r="I51" s="238">
        <v>3348.1909999999993</v>
      </c>
      <c r="J51" s="239">
        <v>2.9866874380822365E-2</v>
      </c>
      <c r="K51" s="252">
        <v>33.98850304537585</v>
      </c>
    </row>
    <row r="52" spans="1:11" ht="16.5">
      <c r="A52" s="231" t="s">
        <v>119</v>
      </c>
      <c r="B52" s="232" t="s">
        <v>374</v>
      </c>
      <c r="C52" s="233" t="s">
        <v>69</v>
      </c>
      <c r="D52" s="234">
        <v>0.85531497642796483</v>
      </c>
      <c r="E52" s="235">
        <v>5006</v>
      </c>
      <c r="F52" s="236" t="s">
        <v>121</v>
      </c>
      <c r="G52" s="240" t="s">
        <v>234</v>
      </c>
      <c r="H52" s="237">
        <v>5</v>
      </c>
      <c r="I52" s="238">
        <v>1438.8720000000001</v>
      </c>
      <c r="J52" s="239">
        <v>1.3899777047576156</v>
      </c>
      <c r="K52" s="252">
        <v>31.969487209425161</v>
      </c>
    </row>
    <row r="53" spans="1:11" ht="16.5">
      <c r="A53" s="231" t="s">
        <v>119</v>
      </c>
      <c r="B53" s="232" t="s">
        <v>376</v>
      </c>
      <c r="C53" s="233" t="s">
        <v>70</v>
      </c>
      <c r="D53" s="234">
        <v>0.79666666666666663</v>
      </c>
      <c r="E53" s="235">
        <v>4591</v>
      </c>
      <c r="F53" s="236" t="s">
        <v>121</v>
      </c>
      <c r="G53" s="240" t="s">
        <v>232</v>
      </c>
      <c r="H53" s="237">
        <v>1</v>
      </c>
      <c r="I53" s="238">
        <v>1335.0440000000001</v>
      </c>
      <c r="J53" s="239">
        <v>0.14980779659696608</v>
      </c>
      <c r="K53" s="252">
        <v>45.541570165477687</v>
      </c>
    </row>
    <row r="54" spans="1:11" ht="16.5">
      <c r="A54" s="231" t="s">
        <v>119</v>
      </c>
      <c r="B54" s="232" t="s">
        <v>378</v>
      </c>
      <c r="C54" s="233" t="s">
        <v>69</v>
      </c>
      <c r="D54" s="234">
        <v>0.89897252136128458</v>
      </c>
      <c r="E54" s="235">
        <v>7389</v>
      </c>
      <c r="F54" s="236" t="s">
        <v>121</v>
      </c>
      <c r="G54" s="240" t="s">
        <v>229</v>
      </c>
      <c r="H54" s="237">
        <v>2</v>
      </c>
      <c r="I54" s="238">
        <v>1030.7260000000001</v>
      </c>
      <c r="J54" s="239">
        <v>0.48509497189359729</v>
      </c>
      <c r="K54" s="252">
        <v>27.941470381071202</v>
      </c>
    </row>
    <row r="55" spans="1:11" ht="16.5">
      <c r="A55" s="231" t="s">
        <v>119</v>
      </c>
      <c r="B55" s="232" t="s">
        <v>382</v>
      </c>
      <c r="C55" s="233" t="s">
        <v>70</v>
      </c>
      <c r="D55" s="234">
        <v>0.74281047633455488</v>
      </c>
      <c r="E55" s="235">
        <v>9911</v>
      </c>
      <c r="F55" s="236" t="s">
        <v>120</v>
      </c>
      <c r="G55" s="240" t="s">
        <v>208</v>
      </c>
      <c r="H55" s="237">
        <v>9</v>
      </c>
      <c r="I55" s="238">
        <v>3767.5950000000003</v>
      </c>
      <c r="J55" s="239">
        <v>0.18579491691649447</v>
      </c>
      <c r="K55" s="252">
        <v>65.559063540534481</v>
      </c>
    </row>
    <row r="56" spans="1:11" ht="16.5">
      <c r="A56" s="231" t="s">
        <v>119</v>
      </c>
      <c r="B56" s="232" t="s">
        <v>386</v>
      </c>
      <c r="C56" s="233" t="s">
        <v>67</v>
      </c>
      <c r="D56" s="234">
        <v>0.82455815345093941</v>
      </c>
      <c r="E56" s="235">
        <v>2876</v>
      </c>
      <c r="F56" s="236" t="s">
        <v>120</v>
      </c>
      <c r="G56" s="240" t="s">
        <v>214</v>
      </c>
      <c r="H56" s="237">
        <v>3</v>
      </c>
      <c r="I56" s="238">
        <v>3135.34</v>
      </c>
      <c r="J56" s="239">
        <v>3.1894467585652592E-2</v>
      </c>
      <c r="K56" s="252">
        <v>58.36687568174424</v>
      </c>
    </row>
    <row r="57" spans="1:11" ht="16.5">
      <c r="A57" s="231" t="s">
        <v>119</v>
      </c>
      <c r="B57" s="232" t="s">
        <v>388</v>
      </c>
      <c r="C57" s="233" t="s">
        <v>70</v>
      </c>
      <c r="D57" s="234">
        <v>0.75111111111111106</v>
      </c>
      <c r="E57" s="235">
        <v>558</v>
      </c>
      <c r="F57" s="236" t="s">
        <v>120</v>
      </c>
      <c r="G57" s="240" t="s">
        <v>214</v>
      </c>
      <c r="H57" s="237">
        <v>1</v>
      </c>
      <c r="I57" s="238">
        <v>3495.3209999999999</v>
      </c>
      <c r="J57" s="239">
        <v>0.22887740496509476</v>
      </c>
      <c r="K57" s="252">
        <v>52.956509573798805</v>
      </c>
    </row>
  </sheetData>
  <mergeCells count="1">
    <mergeCell ref="A2:K2"/>
  </mergeCells>
  <phoneticPr fontId="2" type="noConversion"/>
  <conditionalFormatting sqref="C14:D57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2024-08-30T02:44:34Z</dcterms:modified>
</cp:coreProperties>
</file>