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9C1680DE-158D-423A-B4A7-CD6D731127D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운전자별!$A$1:$R$95</definedName>
    <definedName name="_xlnm.Print_Area" localSheetId="1">종합!$A$1:$L$108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5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I99" i="12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33" i="60" l="1"/>
  <c r="F32" i="60"/>
  <c r="F47" i="60"/>
  <c r="F52" i="60"/>
  <c r="F44" i="60"/>
  <c r="F20" i="60"/>
  <c r="F50" i="60"/>
  <c r="F23" i="60"/>
  <c r="F38" i="60"/>
  <c r="F39" i="60"/>
  <c r="F51" i="60"/>
  <c r="F35" i="60"/>
  <c r="F26" i="60"/>
  <c r="F40" i="60"/>
  <c r="F49" i="60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98" i="12" l="1"/>
  <c r="B99" i="12" l="1"/>
  <c r="H99" i="12" s="1"/>
  <c r="B100" i="12"/>
  <c r="I100" i="12" s="1"/>
  <c r="J10" i="12" l="1"/>
  <c r="J30" i="12" s="1"/>
  <c r="N24" i="12"/>
  <c r="K26" i="12"/>
  <c r="D26" i="12" l="1"/>
  <c r="G49" i="12" a="1"/>
  <c r="I49" i="12" a="1"/>
  <c r="H49" i="12" a="1"/>
  <c r="D49" i="12" a="1"/>
  <c r="E49" i="12" a="1"/>
  <c r="N49" i="12" a="1"/>
  <c r="F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98" i="12"/>
  <c r="G98" i="12"/>
  <c r="H100" i="12"/>
  <c r="E99" i="12"/>
  <c r="J98" i="12"/>
  <c r="D99" i="12"/>
  <c r="E98" i="12"/>
  <c r="E100" i="12"/>
  <c r="F100" i="12"/>
  <c r="F98" i="12"/>
  <c r="I98" i="12"/>
  <c r="F99" i="12"/>
  <c r="G99" i="12"/>
  <c r="J99" i="12"/>
  <c r="G100" i="12"/>
  <c r="D98" i="12"/>
  <c r="D100" i="12"/>
  <c r="J10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<sst xmlns="http://schemas.openxmlformats.org/spreadsheetml/2006/main" count="2783" uniqueCount="619">
  <si>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</si>
  <si>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</si>
  <si>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</si>
  <si>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</si>
  <si>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</si>
  <si>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</si>
  <si>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</si>
  <si>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</si>
  <si>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</si>
  <si>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</si>
  <si>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</si>
  <si>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</si>
  <si>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</si>
  <si>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</si>
  <si>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</si>
  <si>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</si>
  <si>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</si>
  <si>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</si>
  <si>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</si>
  <si>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</si>
  <si>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</si>
  <si>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</si>
  <si>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</si>
  <si>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</si>
  <si>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</si>
  <si>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</si>
  <si>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</si>
  <si>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</si>
  <si>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</si>
  <si>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</si>
  <si>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</si>
  <si>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</si>
  <si>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</si>
  <si>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</si>
  <si>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</si>
  <si>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</si>
  <si>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</si>
  <si>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</si>
  <si>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</si>
  <si>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</si>
  <si>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</si>
  <si>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</si>
  <si>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</si>
  <si>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</si>
  <si>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</si>
  <si>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</si>
  <si>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</si>
  <si>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</si>
  <si>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</si>
  <si>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</si>
  <si>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</si>
  <si>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</si>
  <si>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</si>
  <si>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</si>
  <si>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</si>
  <si>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</si>
  <si>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</si>
  <si>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</si>
  <si>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</si>
  <si>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</si>
  <si>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</si>
  <si>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</si>
  <si>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</si>
  <si>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</si>
  <si>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</si>
  <si>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</si>
  <si>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</si>
  <si>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</si>
  <si>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</si>
  <si>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</si>
  <si>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</si>
  <si>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</si>
  <si>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</si>
  <si>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</si>
  <si>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</si>
  <si>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</si>
  <si>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</si>
  <si>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</si>
  <si>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</si>
  <si>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</si>
  <si>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</si>
  <si>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</si>
  <si>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</si>
  <si>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</si>
  <si>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</si>
  <si>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</si>
  <si>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</si>
  <si>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</si>
  <si>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</si>
  <si>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</si>
  <si>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</si>
  <si>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</si>
  <si>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</si>
  <si>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</si>
  <si>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</si>
  <si>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</si>
  <si>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</si>
  <si>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</si>
  <si>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</si>
  <si>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</si>
  <si>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</si>
  <si>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</si>
  <si>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</si>
  <si>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</si>
  <si>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</si>
  <si>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</si>
  <si>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</si>
  <si>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</si>
  <si>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</si>
  <si>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</si>
  <si>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</si>
  <si>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</si>
  <si>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</si>
  <si>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</si>
  <si>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</si>
  <si>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</si>
  <si>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</si>
  <si>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</si>
  <si>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부성여객</t>
  </si>
  <si>
    <t>33</t>
  </si>
  <si>
    <t>36</t>
  </si>
  <si>
    <t>790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</si>
  <si>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</si>
  <si>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</si>
  <si>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</si>
  <si>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</si>
  <si>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</si>
  <si>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</si>
  <si>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</si>
  <si>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</si>
  <si>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</si>
  <si>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</si>
  <si>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</si>
  <si>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</si>
  <si>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</si>
  <si>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</si>
  <si>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</si>
  <si>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</si>
  <si>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</si>
  <si>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</si>
  <si>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</si>
  <si>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</si>
  <si>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</si>
  <si>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</si>
  <si>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</si>
  <si>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</si>
  <si>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</si>
  <si>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</si>
  <si>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</si>
  <si>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</si>
  <si>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</si>
  <si>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</si>
  <si>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</si>
  <si>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</si>
  <si>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</si>
  <si>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</si>
  <si>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</si>
  <si>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</si>
  <si>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</si>
  <si>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</si>
  <si>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</si>
  <si>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</si>
  <si>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</si>
  <si>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</si>
  <si>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</si>
  <si>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</si>
  <si>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</si>
  <si>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</si>
  <si>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</si>
  <si>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</si>
  <si>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</si>
  <si>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</si>
  <si>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</si>
  <si>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</si>
  <si>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</si>
  <si>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</si>
  <si>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</si>
  <si>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</si>
  <si>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</si>
  <si>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</si>
  <si>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</si>
  <si>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</si>
  <si>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</si>
  <si>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</si>
  <si>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</si>
  <si>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</si>
  <si>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</si>
  <si>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</si>
  <si>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</si>
  <si>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</si>
  <si>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</si>
  <si>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</si>
  <si>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</si>
  <si>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</si>
  <si>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</si>
  <si>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</si>
  <si>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2" type="noConversion"/>
  </si>
  <si>
    <t>70바2010</t>
  </si>
  <si>
    <t>3333</t>
  </si>
  <si>
    <t>부성여객33F4</t>
  </si>
  <si>
    <t>70바2018</t>
  </si>
  <si>
    <t>부성여객33F1</t>
  </si>
  <si>
    <t>70바2020</t>
  </si>
  <si>
    <t>부성여객33C1</t>
  </si>
  <si>
    <t>70바2034</t>
  </si>
  <si>
    <t>70바2037</t>
  </si>
  <si>
    <t>70바2049</t>
  </si>
  <si>
    <t>부성여객33S1</t>
  </si>
  <si>
    <t>70바2054</t>
  </si>
  <si>
    <t>70바2084</t>
  </si>
  <si>
    <t>부성여객33B1</t>
  </si>
  <si>
    <t>70바2092</t>
  </si>
  <si>
    <t>70바2132</t>
  </si>
  <si>
    <t>부성여객33F3</t>
  </si>
  <si>
    <t>70바2133</t>
  </si>
  <si>
    <t>부성여객33F2</t>
  </si>
  <si>
    <t>70바2134</t>
  </si>
  <si>
    <t>70바2135</t>
  </si>
  <si>
    <t>70바2002</t>
  </si>
  <si>
    <t>3636</t>
  </si>
  <si>
    <t>부성여객36B2</t>
  </si>
  <si>
    <t>70바2005</t>
  </si>
  <si>
    <t>70바2008</t>
  </si>
  <si>
    <t>부성여객36D1</t>
  </si>
  <si>
    <t>70바2011</t>
  </si>
  <si>
    <t>부성여객36A1</t>
  </si>
  <si>
    <t>70바2012</t>
  </si>
  <si>
    <t>부성여객36C2</t>
  </si>
  <si>
    <t>부성여객36B5</t>
  </si>
  <si>
    <t>70바2036</t>
  </si>
  <si>
    <t>70바2044</t>
  </si>
  <si>
    <t>70바2046</t>
  </si>
  <si>
    <t>부성여객36D4</t>
  </si>
  <si>
    <t>70바2057</t>
  </si>
  <si>
    <t>70바2058</t>
  </si>
  <si>
    <t>부성여객36D3</t>
  </si>
  <si>
    <t>70바2062</t>
  </si>
  <si>
    <t>70바2064</t>
  </si>
  <si>
    <t>70바2091</t>
  </si>
  <si>
    <t>부성여객36D2</t>
  </si>
  <si>
    <t>70바2093</t>
  </si>
  <si>
    <t>부성여객36B3</t>
  </si>
  <si>
    <t>70바2094</t>
  </si>
  <si>
    <t>부성여객36C1</t>
  </si>
  <si>
    <t>70바2096</t>
  </si>
  <si>
    <t>70바2097</t>
  </si>
  <si>
    <t>부성여객36B4</t>
  </si>
  <si>
    <t>70바2098</t>
  </si>
  <si>
    <t>70바2101</t>
  </si>
  <si>
    <t>70바2102</t>
  </si>
  <si>
    <t>부성여객36B1</t>
  </si>
  <si>
    <t>70바2103</t>
  </si>
  <si>
    <t>70바2104</t>
  </si>
  <si>
    <t>부성여객36C3</t>
  </si>
  <si>
    <t>70바2122</t>
  </si>
  <si>
    <t>70바2127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</si>
  <si>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</si>
  <si>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</si>
  <si>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</si>
  <si>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</si>
  <si>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</si>
  <si>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</si>
  <si>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</si>
  <si>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</si>
  <si>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</si>
  <si>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</si>
  <si>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</si>
  <si>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</si>
  <si>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</si>
  <si>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70바2050</t>
  </si>
  <si>
    <t>강명식</t>
  </si>
  <si>
    <t>5129966</t>
  </si>
  <si>
    <t>(양  호)</t>
  </si>
  <si>
    <t>고창환</t>
  </si>
  <si>
    <t>5127324</t>
  </si>
  <si>
    <t>구자입</t>
  </si>
  <si>
    <t>5121597</t>
  </si>
  <si>
    <t>권영규</t>
  </si>
  <si>
    <t>5127366</t>
  </si>
  <si>
    <t>권영도</t>
  </si>
  <si>
    <t>5123549</t>
  </si>
  <si>
    <t>김기수</t>
  </si>
  <si>
    <t>5126975</t>
  </si>
  <si>
    <t>김기식</t>
  </si>
  <si>
    <t>5128671</t>
  </si>
  <si>
    <t>김길남</t>
  </si>
  <si>
    <t>5126369</t>
  </si>
  <si>
    <t>김도년</t>
  </si>
  <si>
    <t>5121880</t>
  </si>
  <si>
    <t>김동곤</t>
  </si>
  <si>
    <t>5125826</t>
  </si>
  <si>
    <t>김동현</t>
  </si>
  <si>
    <t>5125943</t>
  </si>
  <si>
    <t>김박수</t>
  </si>
  <si>
    <t>512249</t>
  </si>
  <si>
    <t>김상선</t>
  </si>
  <si>
    <t>5124002</t>
  </si>
  <si>
    <t>김상환</t>
  </si>
  <si>
    <t>5126415</t>
  </si>
  <si>
    <t>김세환</t>
  </si>
  <si>
    <t>5121838</t>
  </si>
  <si>
    <t>김수영</t>
  </si>
  <si>
    <t>5125667</t>
  </si>
  <si>
    <t>김영규</t>
  </si>
  <si>
    <t>5121467</t>
  </si>
  <si>
    <t>김외수</t>
  </si>
  <si>
    <t>5121031</t>
  </si>
  <si>
    <t>김윤희</t>
  </si>
  <si>
    <t>5128370</t>
  </si>
  <si>
    <t>김인철</t>
  </si>
  <si>
    <t>5128475</t>
  </si>
  <si>
    <t>김주흥</t>
  </si>
  <si>
    <t>5121052</t>
  </si>
  <si>
    <t>김창남</t>
  </si>
  <si>
    <t>5127965</t>
  </si>
  <si>
    <t>김창선</t>
  </si>
  <si>
    <t>5129374</t>
  </si>
  <si>
    <t>김한석</t>
  </si>
  <si>
    <t>5126728</t>
  </si>
  <si>
    <t>나승균</t>
  </si>
  <si>
    <t>5129456</t>
  </si>
  <si>
    <t>노화균</t>
  </si>
  <si>
    <t>5126521</t>
  </si>
  <si>
    <t>류승환</t>
  </si>
  <si>
    <t>5123824</t>
  </si>
  <si>
    <t>문영종</t>
  </si>
  <si>
    <t>5124341</t>
  </si>
  <si>
    <t>박상준</t>
  </si>
  <si>
    <t>5125781</t>
  </si>
  <si>
    <t>박오영</t>
  </si>
  <si>
    <t>5121322</t>
  </si>
  <si>
    <t>박형도</t>
  </si>
  <si>
    <t>5129001</t>
  </si>
  <si>
    <t>박희종</t>
  </si>
  <si>
    <t>5122031</t>
  </si>
  <si>
    <t>배진기</t>
  </si>
  <si>
    <t>5125086</t>
  </si>
  <si>
    <t>백창선</t>
  </si>
  <si>
    <t>5123016</t>
  </si>
  <si>
    <t>손영수</t>
  </si>
  <si>
    <t>5124205</t>
  </si>
  <si>
    <t>송시우</t>
  </si>
  <si>
    <t>송해명</t>
  </si>
  <si>
    <t>5126015</t>
  </si>
  <si>
    <t>신광우</t>
  </si>
  <si>
    <t>5124654</t>
  </si>
  <si>
    <t>안철수</t>
  </si>
  <si>
    <t>5128371</t>
  </si>
  <si>
    <t>엄원호</t>
  </si>
  <si>
    <t>5128372</t>
  </si>
  <si>
    <t>여명호</t>
  </si>
  <si>
    <t>5123279</t>
  </si>
  <si>
    <t>여재철</t>
  </si>
  <si>
    <t>5123800</t>
  </si>
  <si>
    <t>오명곤</t>
  </si>
  <si>
    <t>5129440</t>
  </si>
  <si>
    <t>오상준</t>
  </si>
  <si>
    <t>5127692</t>
  </si>
  <si>
    <t>온병선</t>
  </si>
  <si>
    <t>5125548</t>
  </si>
  <si>
    <t>왕영문</t>
  </si>
  <si>
    <t>5121067</t>
  </si>
  <si>
    <t>유정열</t>
  </si>
  <si>
    <t>512101</t>
  </si>
  <si>
    <t>윤두호</t>
  </si>
  <si>
    <t>5127571</t>
  </si>
  <si>
    <t>윤병선</t>
  </si>
  <si>
    <t>5122741</t>
  </si>
  <si>
    <t>윤종권</t>
  </si>
  <si>
    <t>512246</t>
  </si>
  <si>
    <t>이광진</t>
  </si>
  <si>
    <t>5121145</t>
  </si>
  <si>
    <t>이상권</t>
  </si>
  <si>
    <t>5127247</t>
  </si>
  <si>
    <t>이상근</t>
  </si>
  <si>
    <t>5122459</t>
  </si>
  <si>
    <t>이상길</t>
  </si>
  <si>
    <t>5127315</t>
  </si>
  <si>
    <t>이선형</t>
  </si>
  <si>
    <t>5125240</t>
  </si>
  <si>
    <t>이용림</t>
  </si>
  <si>
    <t>5129587</t>
  </si>
  <si>
    <t>이종원</t>
  </si>
  <si>
    <t>5124777</t>
  </si>
  <si>
    <t>이주석</t>
  </si>
  <si>
    <t>5121944</t>
  </si>
  <si>
    <t>이진희</t>
  </si>
  <si>
    <t>5123335</t>
  </si>
  <si>
    <t>이창욱</t>
  </si>
  <si>
    <t>5121397</t>
  </si>
  <si>
    <t>이창희</t>
  </si>
  <si>
    <t>5127719</t>
  </si>
  <si>
    <t>이철</t>
  </si>
  <si>
    <t>5123773</t>
  </si>
  <si>
    <t>이춘진</t>
  </si>
  <si>
    <t>5127094</t>
  </si>
  <si>
    <t>임주현</t>
  </si>
  <si>
    <t>5129788</t>
  </si>
  <si>
    <t>장문봉</t>
  </si>
  <si>
    <t>5125179</t>
  </si>
  <si>
    <t>장정효</t>
  </si>
  <si>
    <t>5127982</t>
  </si>
  <si>
    <t>장형표</t>
  </si>
  <si>
    <t>5121235</t>
  </si>
  <si>
    <t>정병옥</t>
  </si>
  <si>
    <t>5121478</t>
  </si>
  <si>
    <t>정수경</t>
  </si>
  <si>
    <t>5126044</t>
  </si>
  <si>
    <t>정승우</t>
  </si>
  <si>
    <t>5124163</t>
  </si>
  <si>
    <t>정영수</t>
  </si>
  <si>
    <t>512842</t>
  </si>
  <si>
    <t>정재엽</t>
  </si>
  <si>
    <t>5122480</t>
  </si>
  <si>
    <t>정재화B</t>
  </si>
  <si>
    <t>5122201</t>
  </si>
  <si>
    <t>조남성</t>
  </si>
  <si>
    <t>5127157</t>
  </si>
  <si>
    <t>최광진</t>
  </si>
  <si>
    <t>5127048</t>
  </si>
  <si>
    <t>최병회</t>
  </si>
  <si>
    <t>512723</t>
  </si>
  <si>
    <t>최영필</t>
  </si>
  <si>
    <t>5121695</t>
  </si>
  <si>
    <t>최용수</t>
  </si>
  <si>
    <t>5123354</t>
  </si>
  <si>
    <t>최재현</t>
  </si>
  <si>
    <t>5124704</t>
  </si>
  <si>
    <t>최현만</t>
  </si>
  <si>
    <t>5122895</t>
  </si>
  <si>
    <t>최희우</t>
  </si>
  <si>
    <t>5129630</t>
  </si>
  <si>
    <t>한영수</t>
  </si>
  <si>
    <t>5121066</t>
  </si>
  <si>
    <t>허갑동</t>
  </si>
  <si>
    <t>5125705</t>
  </si>
  <si>
    <t>홍완호</t>
  </si>
  <si>
    <t>5128364</t>
  </si>
  <si>
    <t>홍종원</t>
  </si>
  <si>
    <t>5127263</t>
  </si>
  <si>
    <t>황범섭</t>
  </si>
  <si>
    <t>512602</t>
  </si>
  <si>
    <t>황의훈</t>
  </si>
  <si>
    <t>512251</t>
  </si>
  <si>
    <t>황인갑</t>
  </si>
  <si>
    <t>5129060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</si>
  <si>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</si>
  <si>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</si>
  <si>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</si>
  <si>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</si>
  <si>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</si>
  <si>
    <t>▽</t>
  </si>
  <si>
    <t>70바2040</t>
  </si>
  <si>
    <t>=</t>
  </si>
  <si>
    <t>부성여객33C2</t>
  </si>
  <si>
    <t>부성여객36S5</t>
  </si>
  <si>
    <t>부성여객36A2</t>
  </si>
  <si>
    <t>▲</t>
  </si>
  <si>
    <t>부성여객36S4</t>
  </si>
  <si>
    <t>부성여객36S1</t>
  </si>
  <si>
    <t>부성여객36C4</t>
  </si>
  <si>
    <t>부성여객36C6</t>
  </si>
  <si>
    <t>부성여객36A3</t>
  </si>
  <si>
    <t>부성여객36S2</t>
  </si>
  <si>
    <t>부성여객36A4</t>
  </si>
  <si>
    <t>부성여객36S3</t>
  </si>
  <si>
    <t>원종복</t>
  </si>
  <si>
    <t>5128015</t>
  </si>
  <si>
    <t>70바2041</t>
  </si>
  <si>
    <t>13%(4명)</t>
  </si>
  <si>
    <t>0%(0명)</t>
  </si>
  <si>
    <t>33%(2명)</t>
  </si>
  <si>
    <t>개선율(유카전)</t>
  </si>
  <si>
    <t>1위/(32개사)</t>
  </si>
  <si>
    <t>24'08</t>
    <phoneticPr fontId="2" type="noConversion"/>
  </si>
  <si>
    <t>분석기간: 24.08.01-24.08.28</t>
  </si>
  <si>
    <t>순위</t>
  </si>
  <si>
    <t>인천전체</t>
  </si>
  <si>
    <t>19%(6명)</t>
  </si>
  <si>
    <t>6%(1명)</t>
  </si>
  <si>
    <t>19%(3명)</t>
  </si>
  <si>
    <t>16%(5명)</t>
  </si>
  <si>
    <t>23%(7명)</t>
  </si>
  <si>
    <t>50%(3명)</t>
  </si>
  <si>
    <t>17%(1명)</t>
  </si>
  <si>
    <t>50%(8명)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</si>
  <si>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</si>
  <si>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</si>
  <si>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</si>
  <si>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</si>
  <si>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</si>
  <si>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부성여객33F5</t>
  </si>
  <si>
    <t>부성여객33A2</t>
  </si>
  <si>
    <t>NEW</t>
  </si>
  <si>
    <t>new</t>
  </si>
  <si>
    <t>70바2048</t>
  </si>
  <si>
    <t>부성여객33A1</t>
  </si>
  <si>
    <t>부성여객33F8</t>
  </si>
  <si>
    <t>부성여객33C3</t>
  </si>
  <si>
    <t>부성여객33F6</t>
  </si>
  <si>
    <t>부성여객33F7</t>
  </si>
  <si>
    <t>부성여객36S6</t>
  </si>
  <si>
    <t>부성여객36F1</t>
  </si>
  <si>
    <t>부성여객36D5</t>
  </si>
  <si>
    <t>부성여객36C7</t>
  </si>
  <si>
    <t>부성여객36C5</t>
  </si>
  <si>
    <t>70바2128</t>
  </si>
  <si>
    <t>부성여객36F3</t>
  </si>
  <si>
    <t>부성여객36F4</t>
  </si>
  <si>
    <t>790790</t>
  </si>
  <si>
    <t>부성여객790C3</t>
  </si>
  <si>
    <t>부성여객790C2</t>
  </si>
  <si>
    <t>부성여객790D2</t>
  </si>
  <si>
    <t>부성여객790C1</t>
  </si>
  <si>
    <t>부성여객790F1</t>
  </si>
  <si>
    <t>부성여객790D1</t>
  </si>
  <si>
    <t>예비예비</t>
  </si>
  <si>
    <t>부성여객예비B1</t>
  </si>
  <si>
    <t>NULL</t>
  </si>
  <si>
    <t>5123081</t>
  </si>
  <si>
    <t>5123081217.511</t>
  </si>
  <si>
    <t>5123685</t>
  </si>
  <si>
    <t>5123685227.773</t>
  </si>
  <si>
    <t>5125208</t>
  </si>
  <si>
    <t>5125208164.634</t>
  </si>
  <si>
    <t>51299661737.268</t>
  </si>
  <si>
    <t>5127324218.383</t>
  </si>
  <si>
    <t>5121597873.572</t>
  </si>
  <si>
    <t>51273661198.856</t>
  </si>
  <si>
    <t>5123549968.686</t>
  </si>
  <si>
    <t>5126975100.611</t>
  </si>
  <si>
    <t>5128671876.243</t>
  </si>
  <si>
    <t>5126369326.502</t>
  </si>
  <si>
    <t>512188097.591</t>
  </si>
  <si>
    <t>5125826163.801</t>
  </si>
  <si>
    <t>5125943286.077</t>
  </si>
  <si>
    <t>512249911.864</t>
  </si>
  <si>
    <t>51240021090.743</t>
  </si>
  <si>
    <t>51264151057.519</t>
  </si>
  <si>
    <t>5121838874.3</t>
  </si>
  <si>
    <t>51256671790.432</t>
  </si>
  <si>
    <t>5121467904.335</t>
  </si>
  <si>
    <t>51210313629.284</t>
  </si>
  <si>
    <t>51283701812.132</t>
  </si>
  <si>
    <t>5128475130.03</t>
  </si>
  <si>
    <t>5121052316.15</t>
  </si>
  <si>
    <t>51279653055.796</t>
  </si>
  <si>
    <t>51293743176.222</t>
  </si>
  <si>
    <t>5126728592.576</t>
  </si>
  <si>
    <t>5129456770.645</t>
  </si>
  <si>
    <t>51265212899.779</t>
  </si>
  <si>
    <t>5123824553.279</t>
  </si>
  <si>
    <t>5124341217.762</t>
  </si>
  <si>
    <t>5125781221.616</t>
  </si>
  <si>
    <t>5121322328.749</t>
  </si>
  <si>
    <t>5129001702.241</t>
  </si>
  <si>
    <t>5122031487.758</t>
  </si>
  <si>
    <t>5125086143.096</t>
  </si>
  <si>
    <t>5123016737.069</t>
  </si>
  <si>
    <t>51242051155.607</t>
  </si>
  <si>
    <t>5126015629.239</t>
  </si>
  <si>
    <t>51246542965.683</t>
  </si>
  <si>
    <t>51283713178.058</t>
  </si>
  <si>
    <t>51283723208.626</t>
  </si>
  <si>
    <t>51232791884.632</t>
  </si>
  <si>
    <t>51238001988.398</t>
  </si>
  <si>
    <t>51294401516.765</t>
  </si>
  <si>
    <t>51276922082.303</t>
  </si>
  <si>
    <t>5125548491.021</t>
  </si>
  <si>
    <t>51210671180.311</t>
  </si>
  <si>
    <t>5128015697.537</t>
  </si>
  <si>
    <t>512101447.319</t>
  </si>
  <si>
    <t>51275712970.814</t>
  </si>
  <si>
    <t>5122741228.446</t>
  </si>
  <si>
    <t>5122462981.699</t>
  </si>
  <si>
    <t>5121145145.244</t>
  </si>
  <si>
    <t>5127247272.053</t>
  </si>
  <si>
    <t>5122459264.68</t>
  </si>
  <si>
    <t>51273153105.27</t>
  </si>
  <si>
    <t>5125240236.791</t>
  </si>
  <si>
    <t>51295871564.663</t>
  </si>
  <si>
    <t>5124777667.899</t>
  </si>
  <si>
    <t>51219441065.454</t>
  </si>
  <si>
    <t>5123335933.937</t>
  </si>
  <si>
    <t>5121397217.863</t>
  </si>
  <si>
    <t>5127719163.595</t>
  </si>
  <si>
    <t>51237732909.805</t>
  </si>
  <si>
    <t>5127094385.568</t>
  </si>
  <si>
    <t>5129788516.919</t>
  </si>
  <si>
    <t>5125179181.768</t>
  </si>
  <si>
    <t>5127982176.578</t>
  </si>
  <si>
    <t>51212351712.219</t>
  </si>
  <si>
    <t>51214782161.035</t>
  </si>
  <si>
    <t>51260441781.196</t>
  </si>
  <si>
    <t>512416386.17</t>
  </si>
  <si>
    <t>5128421599.211</t>
  </si>
  <si>
    <t>5122480174.279</t>
  </si>
  <si>
    <t>51222011688.436</t>
  </si>
  <si>
    <t>5127157452.622</t>
  </si>
  <si>
    <t>51270481319.588</t>
  </si>
  <si>
    <t>512723445.094</t>
  </si>
  <si>
    <t>5121695527.932</t>
  </si>
  <si>
    <t>5123354217.438</t>
  </si>
  <si>
    <t>5124704214.969</t>
  </si>
  <si>
    <t>51228953180.761</t>
  </si>
  <si>
    <t>5129630229.321</t>
  </si>
  <si>
    <t>5121066697.53</t>
  </si>
  <si>
    <t>51257051804.122</t>
  </si>
  <si>
    <t>51283641509.638</t>
  </si>
  <si>
    <t>5127263957.6</t>
  </si>
  <si>
    <t>512602218.464</t>
  </si>
  <si>
    <t>5122511333.074</t>
  </si>
  <si>
    <t>51290601049.441</t>
  </si>
  <si>
    <t>4%(4명)</t>
  </si>
  <si>
    <t>5%(5명)</t>
  </si>
  <si>
    <t>10%(9명)</t>
  </si>
  <si>
    <t>22%(20명)</t>
  </si>
  <si>
    <t>31%(28명)</t>
  </si>
  <si>
    <t>27%(25명)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</si>
</sst>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7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4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60" fillId="2" borderId="0" xfId="568" applyFont="1" applyFill="1">
      <alignment vertical="center"/>
    </xf>
    <xf numFmtId="0" fontId="3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192" fontId="81" fillId="16" borderId="0" xfId="562" applyNumberFormat="1" applyFont="1" applyFill="1" applyAlignment="1">
      <alignment horizontal="right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7" fillId="0" borderId="0" xfId="0" applyNumberFormat="1" applyFont="1" applyAlignment="1">
      <alignment horizontal="center" vertical="center"/>
    </xf>
    <xf numFmtId="187" fontId="54" fillId="10" borderId="50" xfId="2" applyNumberFormat="1" applyFont="1" applyFill="1" applyBorder="1" applyAlignment="1">
      <alignment vertical="center"/>
    </xf>
    <xf numFmtId="187" fontId="54" fillId="10" borderId="51" xfId="2" applyNumberFormat="1" applyFont="1" applyFill="1" applyBorder="1" applyAlignme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0" fontId="33" fillId="13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DD-4F4A-B69B-D412B307FA3B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3DD-4F4A-B69B-D412B307FA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1.6993056435792249</c:v>
                </c:pt>
                <c:pt idx="1">
                  <c:v>1.8819137969200053</c:v>
                </c:pt>
                <c:pt idx="2">
                  <c:v>2.0045829110426903</c:v>
                </c:pt>
                <c:pt idx="3">
                  <c:v>1.9848565859432556</c:v>
                </c:pt>
                <c:pt idx="4">
                  <c:v>1.9698750732306929</c:v>
                </c:pt>
                <c:pt idx="5">
                  <c:v>1.909535743488789</c:v>
                </c:pt>
                <c:pt idx="6">
                  <c:v>1.875949456434103</c:v>
                </c:pt>
                <c:pt idx="7">
                  <c:v>1.8499240475660848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4.3956043956043959E-2</c:v>
                </c:pt>
                <c:pt idx="1">
                  <c:v>5.4945054945054944E-2</c:v>
                </c:pt>
                <c:pt idx="2">
                  <c:v>9.8901098901098897E-2</c:v>
                </c:pt>
                <c:pt idx="3">
                  <c:v>0.21978021978021978</c:v>
                </c:pt>
                <c:pt idx="4">
                  <c:v>0.30769230769230771</c:v>
                </c:pt>
                <c:pt idx="5">
                  <c:v>0.27472527472527475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0.12903225806451613</c:v>
                </c:pt>
                <c:pt idx="1">
                  <c:v>0.16666666666666666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0.16129032258064516</c:v>
                </c:pt>
                <c:pt idx="1">
                  <c:v>0.33333333333333331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0.22580645161290322</c:v>
                </c:pt>
                <c:pt idx="1">
                  <c:v>0.5</c:v>
                </c:pt>
                <c:pt idx="2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0.16129032258064516</c:v>
                </c:pt>
                <c:pt idx="1">
                  <c:v>0</c:v>
                </c:pt>
                <c:pt idx="2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0.12903225806451613</c:v>
                </c:pt>
                <c:pt idx="1">
                  <c:v>0</c:v>
                </c:pt>
                <c:pt idx="2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0.19354838709677419</c:v>
                </c:pt>
                <c:pt idx="1">
                  <c:v>0</c:v>
                </c:pt>
                <c:pt idx="2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3"/>
                <c:pt idx="0">
                  <c:v> 36 </c:v>
                </c:pt>
                <c:pt idx="1">
                  <c:v> 790 </c:v>
                </c:pt>
                <c:pt idx="2">
                  <c:v> 33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750795</xdr:colOff>
      <xdr:row>11</xdr:row>
      <xdr:rowOff>123264</xdr:rowOff>
    </xdr:from>
    <xdr:to>
      <xdr:col>2</xdr:col>
      <xdr:colOff>291353</xdr:colOff>
      <xdr:row>15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8" y="3765176"/>
          <a:ext cx="470646" cy="1199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291351</xdr:colOff>
      <xdr:row>12</xdr:row>
      <xdr:rowOff>123265</xdr:rowOff>
    </xdr:from>
    <xdr:to>
      <xdr:col>2</xdr:col>
      <xdr:colOff>392208</xdr:colOff>
      <xdr:row>14</xdr:row>
      <xdr:rowOff>22413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92204" y="40565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4300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154641</xdr:colOff>
      <xdr:row>9</xdr:row>
      <xdr:rowOff>165849</xdr:rowOff>
    </xdr:from>
    <xdr:to>
      <xdr:col>6</xdr:col>
      <xdr:colOff>311528</xdr:colOff>
      <xdr:row>11</xdr:row>
      <xdr:rowOff>64997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807759" y="32250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414617</xdr:colOff>
      <xdr:row>10</xdr:row>
      <xdr:rowOff>190499</xdr:rowOff>
    </xdr:from>
    <xdr:to>
      <xdr:col>5</xdr:col>
      <xdr:colOff>750794</xdr:colOff>
      <xdr:row>11</xdr:row>
      <xdr:rowOff>67235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067735" y="3541058"/>
          <a:ext cx="336177" cy="168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777689</xdr:colOff>
      <xdr:row>10</xdr:row>
      <xdr:rowOff>49305</xdr:rowOff>
    </xdr:from>
    <xdr:to>
      <xdr:col>6</xdr:col>
      <xdr:colOff>934576</xdr:colOff>
      <xdr:row>11</xdr:row>
      <xdr:rowOff>239806</xdr:rowOff>
    </xdr:to>
    <xdr:sp macro="" textlink="$K$18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430807" y="33998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197225</xdr:colOff>
      <xdr:row>11</xdr:row>
      <xdr:rowOff>129987</xdr:rowOff>
    </xdr:from>
    <xdr:to>
      <xdr:col>6</xdr:col>
      <xdr:colOff>481854</xdr:colOff>
      <xdr:row>11</xdr:row>
      <xdr:rowOff>268941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>
          <a:off x="4724401" y="3771899"/>
          <a:ext cx="284629" cy="1389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111</v>
      </c>
      <c r="C2" s="59"/>
      <c r="D2" s="59"/>
      <c r="E2" s="59"/>
      <c r="F2" s="59"/>
      <c r="G2" s="59"/>
      <c r="H2" s="59"/>
      <c r="I2" s="59"/>
      <c r="J2" s="59"/>
      <c r="K2" s="67" t="s">
        <v>475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113</v>
      </c>
      <c r="C4" s="315" t="s">
        <v>38</v>
      </c>
      <c r="D4" s="315"/>
      <c r="E4" s="64" t="s">
        <v>112</v>
      </c>
      <c r="F4" s="64" t="s">
        <v>64</v>
      </c>
      <c r="G4" s="96" t="s">
        <v>115</v>
      </c>
      <c r="H4" s="39"/>
      <c r="I4" s="39"/>
      <c r="J4" s="99" t="s">
        <v>35</v>
      </c>
      <c r="K4" s="99" t="s">
        <v>36</v>
      </c>
    </row>
    <row r="5" spans="1:28" ht="48.75" customHeight="1">
      <c r="B5" s="66" t="s">
        <v>474</v>
      </c>
      <c r="C5" s="316" t="s">
        <v>196</v>
      </c>
      <c r="D5" s="316"/>
      <c r="E5" s="65">
        <v>3</v>
      </c>
      <c r="F5" s="66">
        <v>62</v>
      </c>
      <c r="G5" s="274" t="s">
        <v>69</v>
      </c>
      <c r="H5" s="39"/>
      <c r="I5" s="39"/>
      <c r="J5" s="98" t="s">
        <v>50</v>
      </c>
      <c r="K5" s="97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43"/>
    </row>
    <row r="7" spans="1:28" ht="16.5" customHeight="1">
      <c r="B7" s="54" t="s">
        <v>127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02" t="s">
        <v>92</v>
      </c>
      <c r="I10" s="203" t="s">
        <v>93</v>
      </c>
      <c r="J10" s="204" t="str">
        <f>C5</f>
        <v>부성여객</v>
      </c>
      <c r="K10" s="205" t="s">
        <v>94</v>
      </c>
      <c r="X10" s="243"/>
      <c r="Z10" s="40"/>
      <c r="AA10" s="40"/>
      <c r="AB10" s="20"/>
    </row>
    <row r="11" spans="1:28" ht="23.25" customHeight="1" thickTop="1">
      <c r="G11" s="6"/>
      <c r="H11" s="238">
        <v>1</v>
      </c>
      <c r="I11" s="199">
        <v>2.0099999999999998</v>
      </c>
      <c r="J11" s="200">
        <v>1.6993056435792249</v>
      </c>
      <c r="K11" s="201"/>
      <c r="M11" s="2"/>
      <c r="Y11" s="272"/>
      <c r="Z11" s="273"/>
      <c r="AA11" s="277"/>
      <c r="AB11" s="20"/>
    </row>
    <row r="12" spans="1:28" ht="23.25" customHeight="1">
      <c r="G12" s="6"/>
      <c r="H12" s="239">
        <v>2</v>
      </c>
      <c r="I12" s="193">
        <v>2.3662575846193561</v>
      </c>
      <c r="J12" s="200">
        <v>1.8819137969200053</v>
      </c>
      <c r="K12" s="240">
        <v>0.1074604524681948</v>
      </c>
      <c r="M12" s="277"/>
      <c r="Y12" s="272"/>
      <c r="Z12" s="273"/>
      <c r="AA12" s="277"/>
      <c r="AB12" s="20"/>
    </row>
    <row r="13" spans="1:28" ht="23.25" customHeight="1">
      <c r="G13" s="6"/>
      <c r="H13" s="239">
        <v>3</v>
      </c>
      <c r="I13" s="193">
        <v>2.37</v>
      </c>
      <c r="J13" s="200">
        <v>2.0045829110426903</v>
      </c>
      <c r="K13" s="242">
        <v>6.5183173811387496E-2</v>
      </c>
      <c r="M13" s="277"/>
      <c r="Y13" s="272"/>
      <c r="Z13" s="273"/>
      <c r="AA13" s="277"/>
      <c r="AB13" s="20"/>
    </row>
    <row r="14" spans="1:28" ht="23.25" customHeight="1">
      <c r="G14" s="6"/>
      <c r="H14" s="239">
        <v>4</v>
      </c>
      <c r="I14" s="193">
        <v>2.33</v>
      </c>
      <c r="J14" s="200">
        <v>1.9848565859432556</v>
      </c>
      <c r="K14" s="242">
        <v>-9.8406132222158549E-3</v>
      </c>
      <c r="M14" s="277"/>
      <c r="Y14" s="272"/>
      <c r="Z14" s="273"/>
      <c r="AA14" s="277"/>
      <c r="AB14" s="20"/>
    </row>
    <row r="15" spans="1:28" ht="23.25" customHeight="1">
      <c r="G15" s="6"/>
      <c r="H15" s="239">
        <v>5</v>
      </c>
      <c r="I15" s="193">
        <v>2.2850259626150282</v>
      </c>
      <c r="J15" s="200">
        <v>1.9698750732306929</v>
      </c>
      <c r="K15" s="242">
        <v>-7.5479068959751761E-3</v>
      </c>
      <c r="M15" s="277"/>
      <c r="Y15" s="272"/>
      <c r="Z15" s="273"/>
      <c r="AA15" s="277"/>
      <c r="AB15" s="20"/>
    </row>
    <row r="16" spans="1:28" ht="23.25" customHeight="1">
      <c r="G16" s="6"/>
      <c r="H16" s="239">
        <v>6</v>
      </c>
      <c r="I16" s="193">
        <v>2.0664933427553414</v>
      </c>
      <c r="J16" s="200">
        <v>1.909535743488789</v>
      </c>
      <c r="K16" s="242">
        <v>-3.063104384733617E-2</v>
      </c>
      <c r="M16" s="277"/>
      <c r="Y16" s="272"/>
      <c r="Z16" s="273"/>
      <c r="AA16" s="277"/>
      <c r="AB16" s="20"/>
    </row>
    <row r="17" spans="2:28" ht="23.25" customHeight="1">
      <c r="G17" s="6"/>
      <c r="H17" s="239">
        <v>7</v>
      </c>
      <c r="I17" s="193">
        <v>2.13</v>
      </c>
      <c r="J17" s="200">
        <v>1.875949456434103</v>
      </c>
      <c r="K17" s="242">
        <v>-1.7588718707785223E-2</v>
      </c>
      <c r="M17" s="277"/>
      <c r="Y17" s="272"/>
      <c r="Z17" s="273"/>
      <c r="AA17" s="277"/>
      <c r="AB17" s="20"/>
    </row>
    <row r="18" spans="2:28" ht="23.25" customHeight="1">
      <c r="G18" s="6"/>
      <c r="H18" s="239">
        <v>8</v>
      </c>
      <c r="I18" s="193">
        <v>2.08</v>
      </c>
      <c r="J18" s="200">
        <v>1.8499240475660848</v>
      </c>
      <c r="K18" s="242">
        <v>-1.387319300035339E-2</v>
      </c>
      <c r="M18" s="277"/>
      <c r="Y18" s="272"/>
      <c r="Z18" s="273"/>
      <c r="AA18" s="277"/>
      <c r="AB18" s="20"/>
    </row>
    <row r="19" spans="2:28" ht="23.25" customHeight="1">
      <c r="G19" s="6"/>
      <c r="H19" s="241" t="s">
        <v>472</v>
      </c>
      <c r="I19" s="194">
        <v>3.4825870646766344E-2</v>
      </c>
      <c r="J19" s="195">
        <v>8.8635263794931252E-2</v>
      </c>
      <c r="K19" s="196">
        <v>5.3809393148164908E-2</v>
      </c>
      <c r="M19" s="277"/>
      <c r="Y19" s="272"/>
      <c r="Z19" s="273"/>
      <c r="AA19" s="277"/>
      <c r="AB19" s="20"/>
    </row>
    <row r="20" spans="2:28" ht="23.25" customHeight="1">
      <c r="H20" s="197" t="s">
        <v>476</v>
      </c>
      <c r="I20" s="198"/>
      <c r="J20" s="275" t="s">
        <v>473</v>
      </c>
      <c r="K20" s="276"/>
      <c r="M20" s="277"/>
      <c r="X20" s="2"/>
      <c r="Y20" s="2"/>
      <c r="AB20" s="20"/>
    </row>
    <row r="21" spans="2:28" ht="9" customHeight="1">
      <c r="M21" s="277"/>
      <c r="X21" s="2"/>
      <c r="Y21" s="2"/>
      <c r="AB21" s="51"/>
    </row>
    <row r="22" spans="2:28" ht="16.5" customHeight="1">
      <c r="B22" s="54" t="s">
        <v>128</v>
      </c>
      <c r="C22" s="54"/>
      <c r="D22" s="53"/>
      <c r="E22" s="53"/>
      <c r="F22" s="53"/>
      <c r="G22" s="53"/>
      <c r="H22" s="53"/>
      <c r="I22" s="53"/>
      <c r="J22" s="53"/>
      <c r="K22" s="53"/>
      <c r="M22" s="277"/>
      <c r="X22" s="2"/>
      <c r="Y22" s="2"/>
      <c r="AB22" s="51"/>
    </row>
    <row r="23" spans="2:28" ht="27.75" customHeight="1">
      <c r="B23" s="58" t="s">
        <v>62</v>
      </c>
      <c r="C23" s="58" t="s">
        <v>101</v>
      </c>
      <c r="D23" s="58" t="s">
        <v>103</v>
      </c>
      <c r="E23" s="58" t="s">
        <v>104</v>
      </c>
      <c r="F23" s="58" t="s">
        <v>105</v>
      </c>
      <c r="G23" s="58" t="s">
        <v>106</v>
      </c>
      <c r="H23" s="58" t="s">
        <v>6</v>
      </c>
      <c r="I23" s="58" t="s">
        <v>7</v>
      </c>
      <c r="J23" s="58" t="s">
        <v>107</v>
      </c>
      <c r="K23" s="58" t="s">
        <v>72</v>
      </c>
      <c r="M23" s="277"/>
      <c r="X23" s="2"/>
      <c r="Y23" s="2"/>
      <c r="AB23" s="51"/>
    </row>
    <row r="24" spans="2:28" ht="23.25" customHeight="1">
      <c r="B24" s="78" t="s">
        <v>477</v>
      </c>
      <c r="C24" s="79">
        <v>8</v>
      </c>
      <c r="D24" s="80">
        <v>2.4024760968673828E-2</v>
      </c>
      <c r="E24" s="80">
        <v>0.35333295261639036</v>
      </c>
      <c r="F24" s="80">
        <v>0.16382011835429075</v>
      </c>
      <c r="G24" s="81">
        <v>14.671482739045402</v>
      </c>
      <c r="H24" s="82">
        <v>0.17850332337829755</v>
      </c>
      <c r="I24" s="82">
        <v>15.091555521337304</v>
      </c>
      <c r="J24" s="83">
        <v>2.0814280310754389</v>
      </c>
      <c r="K24" s="84" t="s">
        <v>67</v>
      </c>
      <c r="M24" s="277"/>
      <c r="N24" s="278" t="str">
        <f>C5</f>
        <v>부성여객</v>
      </c>
      <c r="Y24" s="2"/>
      <c r="AB24" s="4"/>
    </row>
    <row r="25" spans="2:28" ht="22.5" customHeight="1">
      <c r="B25" s="234" t="s">
        <v>118</v>
      </c>
      <c r="C25" s="71">
        <v>8</v>
      </c>
      <c r="D25" s="72">
        <v>3.2426349696140236E-2</v>
      </c>
      <c r="E25" s="72">
        <v>0.32144285545303847</v>
      </c>
      <c r="F25" s="72">
        <v>0.19642830741633915</v>
      </c>
      <c r="G25" s="73">
        <v>17.306870370370369</v>
      </c>
      <c r="H25" s="74">
        <v>0.18630498817913552</v>
      </c>
      <c r="I25" s="74">
        <v>9.5464471653718483</v>
      </c>
      <c r="J25" s="75">
        <v>1.8499240475660848</v>
      </c>
      <c r="K25" s="76" t="s">
        <v>69</v>
      </c>
      <c r="M25" s="277"/>
      <c r="N25" s="40" t="s">
        <v>69</v>
      </c>
      <c r="O25" s="40">
        <v>91</v>
      </c>
      <c r="Y25" s="2"/>
      <c r="AB25" s="4"/>
    </row>
    <row r="26" spans="2:28" ht="22.5" customHeight="1">
      <c r="B26" s="55" t="s">
        <v>108</v>
      </c>
      <c r="C26" s="55"/>
      <c r="D26" s="69">
        <f>D25/D24-1</f>
        <v>0.34970540345526602</v>
      </c>
      <c r="E26" s="69">
        <f t="shared" ref="E26:J26" si="0">E25/E24-1</f>
        <v>-9.0255089221679907E-2</v>
      </c>
      <c r="F26" s="69">
        <f t="shared" si="0"/>
        <v>0.19904874559745633</v>
      </c>
      <c r="G26" s="69">
        <f t="shared" si="0"/>
        <v>0.17962653660842176</v>
      </c>
      <c r="H26" s="69">
        <f t="shared" si="0"/>
        <v>4.3705991872790451E-2</v>
      </c>
      <c r="I26" s="69">
        <f t="shared" si="0"/>
        <v>-0.36743120005922947</v>
      </c>
      <c r="J26" s="69">
        <f t="shared" si="0"/>
        <v>-0.11122363110952238</v>
      </c>
      <c r="K26" s="70" t="str">
        <f>J20</f>
        <v>1위/(32개사)</v>
      </c>
      <c r="M26" s="2" t="s">
        <v>183</v>
      </c>
      <c r="N26" s="279">
        <v>4.3956043956043959E-2</v>
      </c>
      <c r="O26" s="40">
        <v>4</v>
      </c>
      <c r="X26" s="2"/>
      <c r="Y26" s="2"/>
      <c r="AB26" s="4"/>
    </row>
    <row r="27" spans="2:28" ht="22.5" customHeight="1">
      <c r="M27" s="2" t="s">
        <v>184</v>
      </c>
      <c r="N27" s="279">
        <v>5.4945054945054944E-2</v>
      </c>
      <c r="O27" s="40">
        <v>5</v>
      </c>
      <c r="X27" s="2"/>
      <c r="Y27" s="2"/>
      <c r="AB27" s="4"/>
    </row>
    <row r="28" spans="2:28" ht="17.25" customHeight="1">
      <c r="B28" s="54" t="s">
        <v>129</v>
      </c>
      <c r="C28" s="54"/>
      <c r="D28" s="53"/>
      <c r="E28" s="53"/>
      <c r="F28" s="53"/>
      <c r="G28" s="53"/>
      <c r="H28" s="53"/>
      <c r="I28" s="53"/>
      <c r="J28" s="53"/>
      <c r="K28" s="53"/>
      <c r="M28" s="2" t="s">
        <v>117</v>
      </c>
      <c r="N28" s="279">
        <v>9.8901098901098897E-2</v>
      </c>
      <c r="O28" s="40">
        <v>9</v>
      </c>
      <c r="X28" s="2"/>
      <c r="Y28" s="2"/>
      <c r="AB28" s="4"/>
    </row>
    <row r="29" spans="2:28" ht="22.5" customHeight="1">
      <c r="B29" s="62"/>
      <c r="C29" s="62"/>
      <c r="M29" s="2" t="s">
        <v>185</v>
      </c>
      <c r="N29" s="279">
        <v>0.21978021978021978</v>
      </c>
      <c r="O29" s="40">
        <v>20</v>
      </c>
      <c r="X29" s="2"/>
      <c r="Y29" s="2"/>
      <c r="AB29" s="4"/>
    </row>
    <row r="30" spans="2:28" ht="22.5" customHeight="1" thickBot="1">
      <c r="H30" s="206" t="s">
        <v>92</v>
      </c>
      <c r="I30" s="207" t="s">
        <v>93</v>
      </c>
      <c r="J30" s="208" t="str">
        <f>J10</f>
        <v>부성여객</v>
      </c>
      <c r="K30" s="209" t="s">
        <v>116</v>
      </c>
      <c r="M30" s="2" t="s">
        <v>186</v>
      </c>
      <c r="N30" s="279">
        <v>0.30769230769230771</v>
      </c>
      <c r="O30" s="40">
        <v>28</v>
      </c>
      <c r="X30" s="2"/>
      <c r="Y30" s="2"/>
      <c r="AB30" s="4"/>
    </row>
    <row r="31" spans="2:28" ht="22.5" customHeight="1" thickTop="1">
      <c r="H31" s="214" t="s">
        <v>110</v>
      </c>
      <c r="I31" s="215" t="s">
        <v>67</v>
      </c>
      <c r="J31" s="216" t="s">
        <v>69</v>
      </c>
      <c r="K31" s="217"/>
      <c r="M31" s="2" t="s">
        <v>76</v>
      </c>
      <c r="N31" s="279">
        <v>0.27472527472527475</v>
      </c>
      <c r="O31" s="40">
        <v>25</v>
      </c>
      <c r="X31" s="2"/>
      <c r="Z31" s="40"/>
      <c r="AA31" s="40"/>
      <c r="AB31" s="20"/>
    </row>
    <row r="32" spans="2:28" ht="21" customHeight="1">
      <c r="H32" s="210" t="s">
        <v>95</v>
      </c>
      <c r="I32" s="211">
        <v>2.4096385542168676E-2</v>
      </c>
      <c r="J32" s="212" t="s">
        <v>613</v>
      </c>
      <c r="K32" s="213">
        <v>1.9859658413875284E-2</v>
      </c>
      <c r="M32" s="2"/>
      <c r="X32" s="2"/>
      <c r="Z32" s="40"/>
      <c r="AA32" s="40"/>
      <c r="AB32" s="20"/>
    </row>
    <row r="33" spans="2:28" ht="21" customHeight="1">
      <c r="H33" s="185" t="s">
        <v>96</v>
      </c>
      <c r="I33" s="177">
        <v>4.0258595357037907E-2</v>
      </c>
      <c r="J33" s="186" t="s">
        <v>614</v>
      </c>
      <c r="K33" s="187">
        <v>1.4686459588017037E-2</v>
      </c>
      <c r="L33" s="4"/>
      <c r="M33" s="2"/>
      <c r="X33" s="2"/>
      <c r="Z33" s="40"/>
      <c r="AA33" s="40"/>
      <c r="AB33" s="20"/>
    </row>
    <row r="34" spans="2:28" ht="21" customHeight="1">
      <c r="H34" s="184" t="s">
        <v>97</v>
      </c>
      <c r="I34" s="177">
        <v>9.22715251248898E-2</v>
      </c>
      <c r="J34" s="186" t="s">
        <v>615</v>
      </c>
      <c r="K34" s="187">
        <v>6.6295737762090967E-3</v>
      </c>
      <c r="L34" s="4"/>
      <c r="M34" s="2"/>
      <c r="X34" s="2"/>
      <c r="Z34" s="40"/>
      <c r="AA34" s="40"/>
      <c r="AB34" s="20"/>
    </row>
    <row r="35" spans="2:28" ht="21" customHeight="1">
      <c r="H35" s="184" t="s">
        <v>100</v>
      </c>
      <c r="I35" s="177">
        <v>0.18806935057302379</v>
      </c>
      <c r="J35" s="186" t="s">
        <v>616</v>
      </c>
      <c r="K35" s="187">
        <v>3.1710869207195985E-2</v>
      </c>
      <c r="L35" s="4"/>
      <c r="M35" s="2"/>
      <c r="X35" s="2"/>
      <c r="Z35" s="40"/>
      <c r="AA35" s="40"/>
      <c r="AB35" s="20"/>
    </row>
    <row r="36" spans="2:28" ht="21" customHeight="1">
      <c r="H36" s="188" t="s">
        <v>98</v>
      </c>
      <c r="I36" s="177">
        <v>0.24507787246547164</v>
      </c>
      <c r="J36" s="186" t="s">
        <v>617</v>
      </c>
      <c r="K36" s="187">
        <v>6.2614435226836074E-2</v>
      </c>
      <c r="L36" s="4"/>
      <c r="M36" s="2"/>
      <c r="X36" s="2"/>
      <c r="Z36" s="40"/>
      <c r="AA36" s="40"/>
      <c r="AB36" s="20"/>
    </row>
    <row r="37" spans="2:28" ht="21" customHeight="1">
      <c r="H37" s="189" t="s">
        <v>99</v>
      </c>
      <c r="I37" s="190">
        <v>0.41022627093740816</v>
      </c>
      <c r="J37" s="191" t="s">
        <v>618</v>
      </c>
      <c r="K37" s="192">
        <v>-0.13550099621213341</v>
      </c>
      <c r="L37" s="4"/>
      <c r="M37" s="2"/>
      <c r="X37" s="2"/>
      <c r="Z37" s="40"/>
      <c r="AA37" s="40"/>
      <c r="AB37" s="20"/>
    </row>
    <row r="38" spans="2:28" ht="22.5" customHeight="1">
      <c r="L38" s="4"/>
      <c r="M38" s="2"/>
      <c r="X38" s="2"/>
      <c r="Z38" s="40"/>
      <c r="AA38" s="40"/>
      <c r="AB38" s="20"/>
    </row>
    <row r="39" spans="2:28" ht="18" customHeight="1">
      <c r="B39" s="54" t="s">
        <v>130</v>
      </c>
      <c r="C39" s="54"/>
      <c r="D39" s="53"/>
      <c r="E39" s="53"/>
      <c r="F39" s="53"/>
      <c r="G39" s="53"/>
      <c r="H39" s="53"/>
      <c r="I39" s="53"/>
      <c r="J39" s="53"/>
      <c r="K39" s="53"/>
      <c r="L39" s="4"/>
      <c r="M39" s="2"/>
      <c r="X39" s="2"/>
      <c r="Z39" s="40"/>
      <c r="AA39" s="40"/>
      <c r="AB39" s="20"/>
    </row>
    <row r="40" spans="2:28" ht="30.75" customHeight="1">
      <c r="B40" s="58" t="s">
        <v>62</v>
      </c>
      <c r="C40" s="58" t="s">
        <v>102</v>
      </c>
      <c r="D40" s="58" t="s">
        <v>103</v>
      </c>
      <c r="E40" s="58" t="s">
        <v>104</v>
      </c>
      <c r="F40" s="58" t="s">
        <v>105</v>
      </c>
      <c r="G40" s="58" t="s">
        <v>106</v>
      </c>
      <c r="H40" s="58" t="s">
        <v>6</v>
      </c>
      <c r="I40" s="58" t="s">
        <v>7</v>
      </c>
      <c r="J40" s="58" t="s">
        <v>107</v>
      </c>
      <c r="K40" s="58" t="s">
        <v>72</v>
      </c>
      <c r="L40" s="4"/>
      <c r="M40" s="2"/>
      <c r="N40" s="40" t="s">
        <v>123</v>
      </c>
      <c r="X40" s="2"/>
      <c r="Z40" s="40"/>
      <c r="AA40" s="40"/>
      <c r="AB40" s="20"/>
    </row>
    <row r="41" spans="2:28" ht="22.5" customHeight="1">
      <c r="B41" s="236" t="s">
        <v>118</v>
      </c>
      <c r="C41" s="79">
        <v>1</v>
      </c>
      <c r="D41" s="80">
        <v>5.9860773283974843E-2</v>
      </c>
      <c r="E41" s="80">
        <v>0.43194458066410824</v>
      </c>
      <c r="F41" s="80">
        <v>0.20146967747153111</v>
      </c>
      <c r="G41" s="81">
        <v>15.867333333333335</v>
      </c>
      <c r="H41" s="82">
        <v>3.9322881453522411</v>
      </c>
      <c r="I41" s="82">
        <v>31.553647927548354</v>
      </c>
      <c r="J41" s="83">
        <v>1.6993056435792249</v>
      </c>
      <c r="K41" s="85" t="s">
        <v>76</v>
      </c>
      <c r="L41" s="4"/>
      <c r="M41" s="2"/>
      <c r="N41" s="40">
        <v>1</v>
      </c>
      <c r="X41" s="2"/>
      <c r="Z41" s="40"/>
      <c r="AA41" s="40"/>
      <c r="AB41" s="20"/>
    </row>
    <row r="42" spans="2:28" ht="22.5" customHeight="1">
      <c r="B42" s="234" t="s">
        <v>118</v>
      </c>
      <c r="C42" s="71">
        <v>2</v>
      </c>
      <c r="D42" s="72">
        <v>5.5942019962562858E-2</v>
      </c>
      <c r="E42" s="72">
        <v>0.35419753348415589</v>
      </c>
      <c r="F42" s="72">
        <v>0.19495948896587617</v>
      </c>
      <c r="G42" s="73">
        <v>12.894703703703703</v>
      </c>
      <c r="H42" s="74">
        <v>0.24447891222987458</v>
      </c>
      <c r="I42" s="74">
        <v>9.9671271019513661</v>
      </c>
      <c r="J42" s="75">
        <v>1.8819137969200053</v>
      </c>
      <c r="K42" s="76" t="s">
        <v>68</v>
      </c>
      <c r="M42" s="2"/>
      <c r="N42" s="40">
        <v>4</v>
      </c>
      <c r="X42" s="2"/>
      <c r="Z42" s="40"/>
      <c r="AA42" s="40"/>
      <c r="AB42" s="20"/>
    </row>
    <row r="43" spans="2:28" ht="22.5" customHeight="1">
      <c r="B43" s="234" t="s">
        <v>118</v>
      </c>
      <c r="C43" s="71">
        <v>3</v>
      </c>
      <c r="D43" s="72">
        <v>2.7612018023191038E-2</v>
      </c>
      <c r="E43" s="72">
        <v>0.33648417445752543</v>
      </c>
      <c r="F43" s="72">
        <v>0.20561354586034156</v>
      </c>
      <c r="G43" s="73">
        <v>12.516716666666662</v>
      </c>
      <c r="H43" s="74">
        <v>0.23696312714009149</v>
      </c>
      <c r="I43" s="74">
        <v>9.6677462559243708</v>
      </c>
      <c r="J43" s="75">
        <v>2.0045829110426903</v>
      </c>
      <c r="K43" s="76" t="s">
        <v>68</v>
      </c>
      <c r="M43" s="2"/>
      <c r="N43" s="40">
        <v>4</v>
      </c>
      <c r="X43" s="2"/>
      <c r="Z43" s="40"/>
      <c r="AA43" s="40"/>
      <c r="AB43" s="20"/>
    </row>
    <row r="44" spans="2:28" ht="22.5" customHeight="1">
      <c r="B44" s="234" t="s">
        <v>118</v>
      </c>
      <c r="C44" s="71">
        <v>4</v>
      </c>
      <c r="D44" s="72">
        <v>2.5131006960933545E-2</v>
      </c>
      <c r="E44" s="72">
        <v>0.3351514360327803</v>
      </c>
      <c r="F44" s="72">
        <v>0.21358550215235628</v>
      </c>
      <c r="G44" s="73">
        <v>12.926881355932206</v>
      </c>
      <c r="H44" s="74">
        <v>0.2071939244819585</v>
      </c>
      <c r="I44" s="74">
        <v>10.401946208698652</v>
      </c>
      <c r="J44" s="75">
        <v>1.9848565859432556</v>
      </c>
      <c r="K44" s="76" t="s">
        <v>68</v>
      </c>
      <c r="M44" s="2"/>
      <c r="N44" s="40">
        <v>4</v>
      </c>
      <c r="X44" s="2"/>
      <c r="Z44" s="40"/>
      <c r="AA44" s="40"/>
      <c r="AB44" s="20"/>
    </row>
    <row r="45" spans="2:28" ht="22.5" customHeight="1">
      <c r="B45" s="234" t="s">
        <v>118</v>
      </c>
      <c r="C45" s="71">
        <v>5</v>
      </c>
      <c r="D45" s="72">
        <v>2.6541321118326699E-2</v>
      </c>
      <c r="E45" s="72">
        <v>0.33180829748962865</v>
      </c>
      <c r="F45" s="72">
        <v>0.21046275172505616</v>
      </c>
      <c r="G45" s="73">
        <v>13.312298245614036</v>
      </c>
      <c r="H45" s="74">
        <v>1.1963450925127392</v>
      </c>
      <c r="I45" s="74">
        <v>11.325922345549408</v>
      </c>
      <c r="J45" s="75">
        <v>1.9698750732306929</v>
      </c>
      <c r="K45" s="76" t="s">
        <v>68</v>
      </c>
      <c r="M45" s="2"/>
      <c r="N45" s="40">
        <v>4</v>
      </c>
      <c r="X45" s="2"/>
      <c r="Z45" s="40"/>
      <c r="AA45" s="40"/>
      <c r="AB45" s="20"/>
    </row>
    <row r="46" spans="2:28" ht="22.5" customHeight="1">
      <c r="B46" s="234" t="s">
        <v>118</v>
      </c>
      <c r="C46" s="71">
        <v>6</v>
      </c>
      <c r="D46" s="72">
        <v>2.6596127491437395E-2</v>
      </c>
      <c r="E46" s="72">
        <v>0.32912954688642854</v>
      </c>
      <c r="F46" s="72">
        <v>0.19921358535859254</v>
      </c>
      <c r="G46" s="73">
        <v>14.589407407407403</v>
      </c>
      <c r="H46" s="74">
        <v>0.15424366628418648</v>
      </c>
      <c r="I46" s="74">
        <v>10.648412578655488</v>
      </c>
      <c r="J46" s="75">
        <v>1.909535743488789</v>
      </c>
      <c r="K46" s="76" t="s">
        <v>67</v>
      </c>
      <c r="M46" s="2"/>
      <c r="N46" s="40">
        <v>2</v>
      </c>
      <c r="X46" s="2"/>
      <c r="Z46" s="40"/>
      <c r="AA46" s="40"/>
      <c r="AB46" s="20"/>
    </row>
    <row r="47" spans="2:28" ht="22.5" customHeight="1">
      <c r="B47" s="234" t="s">
        <v>118</v>
      </c>
      <c r="C47" s="71">
        <v>7</v>
      </c>
      <c r="D47" s="72">
        <v>2.9926059817815525E-2</v>
      </c>
      <c r="E47" s="72">
        <v>0.32724684880456534</v>
      </c>
      <c r="F47" s="72">
        <v>0.19541933315421145</v>
      </c>
      <c r="G47" s="73">
        <v>15.78749019607843</v>
      </c>
      <c r="H47" s="74">
        <v>0.14514776503144211</v>
      </c>
      <c r="I47" s="74">
        <v>9.9704161575321457</v>
      </c>
      <c r="J47" s="75">
        <v>1.875949456434103</v>
      </c>
      <c r="K47" s="76" t="s">
        <v>69</v>
      </c>
      <c r="M47" s="2"/>
      <c r="N47" s="40">
        <v>3</v>
      </c>
      <c r="X47" s="2"/>
      <c r="Z47" s="40"/>
      <c r="AA47" s="40"/>
      <c r="AB47" s="20"/>
    </row>
    <row r="48" spans="2:28" ht="22.5" customHeight="1">
      <c r="B48" s="234" t="s">
        <v>118</v>
      </c>
      <c r="C48" s="71">
        <v>8</v>
      </c>
      <c r="D48" s="72">
        <v>3.2426349696140236E-2</v>
      </c>
      <c r="E48" s="72">
        <v>0.32144285545303847</v>
      </c>
      <c r="F48" s="72">
        <v>0.19642830741633915</v>
      </c>
      <c r="G48" s="73">
        <v>17.306870370370369</v>
      </c>
      <c r="H48" s="74">
        <v>0.18630498817913552</v>
      </c>
      <c r="I48" s="74">
        <v>9.5464471653718483</v>
      </c>
      <c r="J48" s="75">
        <v>1.8499240475660848</v>
      </c>
      <c r="K48" s="76" t="s">
        <v>69</v>
      </c>
      <c r="M48" s="2"/>
      <c r="N48" s="40">
        <v>3</v>
      </c>
      <c r="X48" s="2"/>
      <c r="Z48" s="40"/>
      <c r="AA48" s="40"/>
      <c r="AB48" s="20"/>
    </row>
    <row r="49" spans="2:28" ht="25.5" customHeight="1">
      <c r="B49" s="55" t="s">
        <v>108</v>
      </c>
      <c r="C49" s="55"/>
      <c r="D49" s="69" cm="1">
        <f t="array" aca="1" ref="D49" ca="1">(INDIRECT(ADDRESS(ROW()-1,COLUMN()))/INDIRECT(ADDRESS(ROW()-2,COLUMN())))-1</f>
        <v>8.3548916681515317E-2</v>
      </c>
      <c r="E49" s="69" cm="1">
        <f t="array" aca="1" ref="E49" ca="1">(INDIRECT(ADDRESS(ROW()-1,COLUMN()))/INDIRECT(ADDRESS(ROW()-2,COLUMN())))-1</f>
        <v>-1.7735826556401935E-2</v>
      </c>
      <c r="F49" s="69" cm="1">
        <f t="array" aca="1" ref="F49" ca="1">(INDIRECT(ADDRESS(ROW()-1,COLUMN()))/INDIRECT(ADDRESS(ROW()-2,COLUMN())))-1</f>
        <v>5.1631240668059686E-3</v>
      </c>
      <c r="G49" s="69" cm="1">
        <f t="array" aca="1" ref="G49" ca="1">(INDIRECT(ADDRESS(ROW()-1,COLUMN()))/INDIRECT(ADDRESS(ROW()-2,COLUMN())))-1</f>
        <v>9.6239500732633765E-2</v>
      </c>
      <c r="H49" s="69" cm="1">
        <f t="array" aca="1" ref="H49" ca="1">(INDIRECT(ADDRESS(ROW()-1,COLUMN()))/INDIRECT(ADDRESS(ROW()-2,COLUMN())))-1</f>
        <v>0.283553957160676</v>
      </c>
      <c r="I49" s="69" cm="1">
        <f t="array" aca="1" ref="I49" ca="1">(INDIRECT(ADDRESS(ROW()-1,COLUMN()))/INDIRECT(ADDRESS(ROW()-2,COLUMN())))-1</f>
        <v>-4.2522697695021483E-2</v>
      </c>
      <c r="J49" s="69" cm="1">
        <f t="array" aca="1" ref="J49" ca="1">(INDIRECT(ADDRESS(ROW()-1,COLUMN()))/INDIRECT(ADDRESS(ROW()-2,COLUMN())))-1</f>
        <v>-1.387319300035339E-2</v>
      </c>
      <c r="K49" s="77" t="str" cm="1">
        <f t="array" aca="1" ref="K49" ca="1">_xlfn.IFS(N49=0,"등급유지",N49&gt;0,N49&amp;"등급 상승",N49&lt;0,N49&amp;"등급 하락")</f>
        <v>등급유지</v>
      </c>
      <c r="M49" s="280"/>
      <c r="N49" s="40" cm="1">
        <f t="array" aca="1" ref="N49" ca="1">(INDIRECT(ADDRESS(ROW()-1,COLUMN()))-INDIRECT(ADDRESS(ROW()-2,COLUMN())))</f>
        <v>0</v>
      </c>
      <c r="O49" s="40" t="s">
        <v>124</v>
      </c>
      <c r="X49" s="244"/>
      <c r="Z49" s="245"/>
      <c r="AA49" s="40"/>
      <c r="AB49" s="20"/>
    </row>
    <row r="50" spans="2:28" ht="25.5" customHeight="1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80"/>
      <c r="N50" s="2"/>
      <c r="O50" s="2"/>
      <c r="X50" s="244"/>
      <c r="Z50" s="245"/>
      <c r="AA50" s="40"/>
      <c r="AB50" s="20"/>
    </row>
    <row r="51" spans="2:28" ht="18" customHeight="1">
      <c r="B51" s="54" t="s">
        <v>131</v>
      </c>
      <c r="C51" s="54"/>
      <c r="D51" s="53"/>
      <c r="E51" s="53"/>
      <c r="F51" s="53"/>
      <c r="G51" s="53"/>
      <c r="H51" s="53"/>
      <c r="I51" s="53"/>
      <c r="J51" s="53"/>
      <c r="K51" s="53"/>
      <c r="M51" s="280"/>
      <c r="X51" s="244"/>
      <c r="Z51" s="245"/>
      <c r="AA51" s="40"/>
      <c r="AB51" s="20"/>
    </row>
    <row r="52" spans="2:28" ht="21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80"/>
      <c r="X52" s="244"/>
      <c r="Z52" s="245"/>
      <c r="AA52" s="40"/>
      <c r="AB52" s="20"/>
    </row>
    <row r="53" spans="2:28" ht="25.5" customHeight="1">
      <c r="B53" s="49"/>
      <c r="C53" s="49"/>
      <c r="D53" s="50"/>
      <c r="E53" s="50"/>
      <c r="F53" s="50"/>
      <c r="G53" s="50"/>
      <c r="H53" s="50"/>
      <c r="I53" s="50"/>
      <c r="J53" s="50"/>
      <c r="K53" s="50"/>
      <c r="M53" s="280"/>
      <c r="N53" s="244"/>
      <c r="P53" s="245"/>
      <c r="AA53" s="41"/>
    </row>
    <row r="54" spans="2:28" ht="25.5" customHeight="1">
      <c r="B54" s="49"/>
      <c r="C54" s="49"/>
      <c r="D54" s="50"/>
      <c r="M54" s="280"/>
      <c r="N54" s="244"/>
      <c r="P54" s="245"/>
      <c r="AA54" s="41"/>
    </row>
    <row r="55" spans="2:28" ht="25.5" customHeight="1">
      <c r="B55" s="49"/>
      <c r="C55" s="49"/>
      <c r="D55" s="50"/>
      <c r="M55" s="280"/>
      <c r="N55" s="244"/>
      <c r="P55" s="245"/>
      <c r="AA55" s="41"/>
    </row>
    <row r="56" spans="2:28" ht="25.5" customHeight="1">
      <c r="B56" s="49"/>
      <c r="C56" s="49"/>
      <c r="D56" s="50"/>
      <c r="M56" s="280"/>
      <c r="N56" s="244"/>
      <c r="P56" s="245"/>
      <c r="AA56" s="41"/>
    </row>
    <row r="57" spans="2:28" ht="25.5" customHeight="1">
      <c r="B57" s="49"/>
      <c r="C57" s="49"/>
      <c r="D57" s="50"/>
      <c r="M57" s="280"/>
      <c r="N57" s="244"/>
      <c r="P57" s="245"/>
      <c r="AA57" s="41"/>
    </row>
    <row r="58" spans="2:28" ht="25.5" customHeight="1">
      <c r="B58" s="49"/>
      <c r="C58" s="49"/>
      <c r="D58" s="50"/>
      <c r="M58" s="280"/>
      <c r="N58" s="244"/>
      <c r="P58" s="245"/>
      <c r="AA58" s="41"/>
    </row>
    <row r="59" spans="2:28" ht="25.5" customHeight="1">
      <c r="B59" s="49"/>
      <c r="C59" s="49"/>
      <c r="D59" s="50"/>
      <c r="M59" s="280"/>
      <c r="N59" s="244"/>
      <c r="P59" s="245"/>
      <c r="AA59" s="41"/>
    </row>
    <row r="60" spans="2:28" ht="25.5" customHeight="1">
      <c r="B60" s="49"/>
      <c r="C60" s="49"/>
      <c r="D60" s="50"/>
      <c r="E60" s="50"/>
      <c r="F60" s="50"/>
      <c r="G60" s="50"/>
      <c r="H60" s="50"/>
      <c r="I60" s="50"/>
      <c r="J60" s="50"/>
      <c r="K60" s="50"/>
      <c r="M60" s="280"/>
      <c r="N60" s="244"/>
      <c r="P60" s="245"/>
      <c r="AA60" s="41"/>
    </row>
    <row r="61" spans="2:28" ht="25.5" customHeight="1">
      <c r="B61" s="49"/>
      <c r="C61" s="49"/>
      <c r="D61" s="50"/>
      <c r="E61" s="50"/>
      <c r="F61" s="50"/>
      <c r="G61" s="50"/>
      <c r="H61" s="50"/>
      <c r="I61" s="50"/>
      <c r="J61" s="50"/>
      <c r="K61" s="50"/>
      <c r="M61" s="280"/>
      <c r="N61" s="244"/>
      <c r="P61" s="245"/>
      <c r="AA61" s="41"/>
    </row>
    <row r="62" spans="2:28" ht="25.5" customHeight="1" thickBot="1">
      <c r="B62" s="218" t="s">
        <v>92</v>
      </c>
      <c r="C62" s="219" t="s">
        <v>120</v>
      </c>
      <c r="D62" s="219" t="s">
        <v>121</v>
      </c>
      <c r="E62" s="219" t="s">
        <v>119</v>
      </c>
      <c r="F62" s="219"/>
      <c r="G62" s="219"/>
      <c r="H62" s="219"/>
      <c r="I62" s="219"/>
      <c r="J62" s="219"/>
      <c r="K62" s="220"/>
      <c r="M62" s="281">
        <v>1</v>
      </c>
      <c r="N62" s="282">
        <v>2</v>
      </c>
      <c r="O62" s="282">
        <v>3</v>
      </c>
      <c r="P62" s="281"/>
      <c r="Q62" s="282"/>
      <c r="R62" s="282"/>
      <c r="S62" s="281"/>
      <c r="T62" s="282"/>
      <c r="U62" s="283"/>
      <c r="AA62" s="41"/>
    </row>
    <row r="63" spans="2:28" ht="25.5" customHeight="1" thickTop="1">
      <c r="B63" s="223" t="s">
        <v>110</v>
      </c>
      <c r="C63" s="224" t="s">
        <v>69</v>
      </c>
      <c r="D63" s="225" t="s">
        <v>67</v>
      </c>
      <c r="E63" s="225" t="s">
        <v>67</v>
      </c>
      <c r="F63" s="225"/>
      <c r="G63" s="225"/>
      <c r="H63" s="225"/>
      <c r="I63" s="225"/>
      <c r="J63" s="225"/>
      <c r="K63" s="225"/>
      <c r="M63" s="281" t="s">
        <v>120</v>
      </c>
      <c r="N63" s="281" t="s">
        <v>121</v>
      </c>
      <c r="O63" s="281" t="s">
        <v>119</v>
      </c>
      <c r="P63" s="281"/>
      <c r="Q63" s="281"/>
      <c r="R63" s="281"/>
      <c r="S63" s="281"/>
      <c r="T63" s="281"/>
      <c r="U63" s="280"/>
      <c r="AA63" s="41"/>
    </row>
    <row r="64" spans="2:28" ht="25.5" customHeight="1">
      <c r="B64" s="221" t="s">
        <v>95</v>
      </c>
      <c r="C64" s="211" t="s">
        <v>478</v>
      </c>
      <c r="D64" s="211" t="s">
        <v>470</v>
      </c>
      <c r="E64" s="211" t="s">
        <v>479</v>
      </c>
      <c r="F64" s="211"/>
      <c r="G64" s="211"/>
      <c r="H64" s="211"/>
      <c r="I64" s="211"/>
      <c r="J64" s="211"/>
      <c r="K64" s="222"/>
      <c r="M64" s="280"/>
      <c r="N64" s="244"/>
      <c r="P64" s="245"/>
      <c r="AA64" s="41"/>
    </row>
    <row r="65" spans="2:27" ht="25.5" customHeight="1">
      <c r="B65" s="176" t="s">
        <v>96</v>
      </c>
      <c r="C65" s="178" t="s">
        <v>469</v>
      </c>
      <c r="D65" s="178" t="s">
        <v>470</v>
      </c>
      <c r="E65" s="178" t="s">
        <v>480</v>
      </c>
      <c r="F65" s="178"/>
      <c r="G65" s="178"/>
      <c r="H65" s="178"/>
      <c r="I65" s="178"/>
      <c r="J65" s="178"/>
      <c r="K65" s="179"/>
      <c r="M65" s="284">
        <v>0.19354838709677419</v>
      </c>
      <c r="N65" s="284">
        <v>0</v>
      </c>
      <c r="O65" s="284">
        <v>6.25E-2</v>
      </c>
      <c r="P65" s="284"/>
      <c r="Q65" s="284"/>
      <c r="R65" s="284"/>
      <c r="S65" s="284"/>
      <c r="T65" s="284"/>
      <c r="AA65" s="41"/>
    </row>
    <row r="66" spans="2:27" ht="25.5" customHeight="1">
      <c r="B66" s="175" t="s">
        <v>97</v>
      </c>
      <c r="C66" s="178" t="s">
        <v>481</v>
      </c>
      <c r="D66" s="178" t="s">
        <v>470</v>
      </c>
      <c r="E66" s="178" t="s">
        <v>479</v>
      </c>
      <c r="F66" s="178"/>
      <c r="G66" s="178"/>
      <c r="H66" s="178"/>
      <c r="I66" s="178"/>
      <c r="J66" s="178"/>
      <c r="K66" s="179"/>
      <c r="M66" s="284">
        <v>0.12903225806451613</v>
      </c>
      <c r="N66" s="284">
        <v>0</v>
      </c>
      <c r="O66" s="284">
        <v>0.1875</v>
      </c>
      <c r="P66" s="284"/>
      <c r="Q66" s="284"/>
      <c r="R66" s="284"/>
      <c r="S66" s="284"/>
      <c r="T66" s="284"/>
      <c r="AA66" s="41"/>
    </row>
    <row r="67" spans="2:27" ht="25.5" customHeight="1">
      <c r="B67" s="175" t="s">
        <v>100</v>
      </c>
      <c r="C67" s="178" t="s">
        <v>482</v>
      </c>
      <c r="D67" s="178" t="s">
        <v>483</v>
      </c>
      <c r="E67" s="178" t="s">
        <v>480</v>
      </c>
      <c r="F67" s="178"/>
      <c r="G67" s="178"/>
      <c r="H67" s="178"/>
      <c r="I67" s="178"/>
      <c r="J67" s="178"/>
      <c r="K67" s="179"/>
      <c r="M67" s="284">
        <v>0.16129032258064516</v>
      </c>
      <c r="N67" s="284">
        <v>0</v>
      </c>
      <c r="O67" s="284">
        <v>6.25E-2</v>
      </c>
      <c r="P67" s="284"/>
      <c r="Q67" s="284"/>
      <c r="R67" s="284"/>
      <c r="S67" s="284"/>
      <c r="T67" s="284"/>
      <c r="AA67" s="41"/>
    </row>
    <row r="68" spans="2:27" ht="25.5" customHeight="1">
      <c r="B68" s="180" t="s">
        <v>98</v>
      </c>
      <c r="C68" s="178" t="s">
        <v>481</v>
      </c>
      <c r="D68" s="178" t="s">
        <v>471</v>
      </c>
      <c r="E68" s="178" t="s">
        <v>470</v>
      </c>
      <c r="F68" s="178"/>
      <c r="G68" s="178"/>
      <c r="H68" s="178"/>
      <c r="I68" s="178"/>
      <c r="J68" s="178"/>
      <c r="K68" s="179"/>
      <c r="M68" s="284">
        <v>0.22580645161290322</v>
      </c>
      <c r="N68" s="284">
        <v>0.5</v>
      </c>
      <c r="O68" s="284">
        <v>0.1875</v>
      </c>
      <c r="P68" s="284"/>
      <c r="Q68" s="284"/>
      <c r="R68" s="284"/>
      <c r="S68" s="284"/>
      <c r="T68" s="284"/>
      <c r="AA68" s="41"/>
    </row>
    <row r="69" spans="2:27" ht="25.5" customHeight="1">
      <c r="B69" s="181" t="s">
        <v>99</v>
      </c>
      <c r="C69" s="182" t="s">
        <v>469</v>
      </c>
      <c r="D69" s="182" t="s">
        <v>484</v>
      </c>
      <c r="E69" s="182" t="s">
        <v>485</v>
      </c>
      <c r="F69" s="182"/>
      <c r="G69" s="182"/>
      <c r="H69" s="182"/>
      <c r="I69" s="182"/>
      <c r="J69" s="182"/>
      <c r="K69" s="183"/>
      <c r="M69" s="284">
        <v>0.16129032258064516</v>
      </c>
      <c r="N69" s="284">
        <v>0.33333333333333331</v>
      </c>
      <c r="O69" s="284">
        <v>0</v>
      </c>
      <c r="P69" s="284"/>
      <c r="Q69" s="284"/>
      <c r="R69" s="284"/>
      <c r="S69" s="284"/>
      <c r="T69" s="284"/>
      <c r="AA69" s="41"/>
    </row>
    <row r="70" spans="2:27" ht="15.75" customHeight="1">
      <c r="B70" s="49"/>
      <c r="C70" s="49"/>
      <c r="D70" s="50"/>
      <c r="E70" s="50"/>
      <c r="F70" s="50"/>
      <c r="G70" s="50"/>
      <c r="H70" s="50"/>
      <c r="I70" s="50"/>
      <c r="J70" s="50"/>
      <c r="K70" s="50"/>
      <c r="M70" s="284">
        <v>0.12903225806451613</v>
      </c>
      <c r="N70" s="284">
        <v>0.16666666666666666</v>
      </c>
      <c r="O70" s="284">
        <v>0.5</v>
      </c>
      <c r="P70" s="284"/>
      <c r="Q70" s="284"/>
      <c r="R70" s="284"/>
      <c r="S70" s="284"/>
      <c r="T70" s="284"/>
      <c r="AA70" s="41"/>
    </row>
    <row r="71" spans="2:27" ht="17.25" customHeight="1">
      <c r="B71" s="54" t="s">
        <v>132</v>
      </c>
      <c r="C71" s="54"/>
      <c r="D71" s="53"/>
      <c r="E71" s="53"/>
      <c r="F71" s="53"/>
      <c r="G71" s="53"/>
      <c r="H71" s="53"/>
      <c r="I71" s="53"/>
      <c r="J71" s="53"/>
      <c r="K71" s="53"/>
      <c r="M71" s="280"/>
      <c r="N71" s="244"/>
      <c r="P71" s="245"/>
      <c r="AA71" s="41"/>
    </row>
    <row r="72" spans="2:27" ht="30.75" customHeight="1">
      <c r="B72" s="58" t="s">
        <v>75</v>
      </c>
      <c r="C72" s="58" t="s">
        <v>102</v>
      </c>
      <c r="D72" s="58" t="s">
        <v>103</v>
      </c>
      <c r="E72" s="58" t="s">
        <v>104</v>
      </c>
      <c r="F72" s="58" t="s">
        <v>105</v>
      </c>
      <c r="G72" s="58" t="s">
        <v>106</v>
      </c>
      <c r="H72" s="58" t="s">
        <v>6</v>
      </c>
      <c r="I72" s="58" t="s">
        <v>7</v>
      </c>
      <c r="J72" s="58" t="s">
        <v>107</v>
      </c>
      <c r="K72" s="58" t="s">
        <v>109</v>
      </c>
      <c r="M72" s="280"/>
      <c r="N72" s="244"/>
      <c r="P72" s="245"/>
      <c r="AA72" s="41"/>
    </row>
    <row r="73" spans="2:27" ht="27" customHeight="1">
      <c r="B73" s="89" t="s">
        <v>120</v>
      </c>
      <c r="C73" s="68">
        <v>1</v>
      </c>
      <c r="D73" s="90">
        <v>5.6968887198506131E-2</v>
      </c>
      <c r="E73" s="90">
        <v>0.43904558085902051</v>
      </c>
      <c r="F73" s="90">
        <v>0.20094873360040671</v>
      </c>
      <c r="G73" s="91">
        <v>16.676639999999992</v>
      </c>
      <c r="H73" s="92">
        <v>4.9243495778672539</v>
      </c>
      <c r="I73" s="92">
        <v>33.858633915699393</v>
      </c>
      <c r="J73" s="93">
        <v>1.6527205739044275</v>
      </c>
      <c r="K73" s="76"/>
      <c r="M73" s="280"/>
      <c r="N73" s="244"/>
      <c r="P73" s="245"/>
      <c r="AA73" s="41"/>
    </row>
    <row r="74" spans="2:27" ht="20.25" customHeight="1">
      <c r="B74" s="89" t="s">
        <v>120</v>
      </c>
      <c r="C74" s="68">
        <v>2</v>
      </c>
      <c r="D74" s="90">
        <v>5.4002260442073013E-2</v>
      </c>
      <c r="E74" s="90">
        <v>0.36676342024201164</v>
      </c>
      <c r="F74" s="90">
        <v>0.18735540618186702</v>
      </c>
      <c r="G74" s="91">
        <v>13.27210344827586</v>
      </c>
      <c r="H74" s="92">
        <v>0.32777079699203515</v>
      </c>
      <c r="I74" s="92">
        <v>12.183015073381201</v>
      </c>
      <c r="J74" s="93">
        <v>1.8311793237607321</v>
      </c>
      <c r="K74" s="76"/>
      <c r="M74" s="280"/>
      <c r="N74" s="244"/>
      <c r="P74" s="245"/>
      <c r="AA74" s="41"/>
    </row>
    <row r="75" spans="2:27" ht="20.25" customHeight="1">
      <c r="B75" s="89" t="s">
        <v>120</v>
      </c>
      <c r="C75" s="68">
        <v>3</v>
      </c>
      <c r="D75" s="90">
        <v>2.828954012375047E-2</v>
      </c>
      <c r="E75" s="90">
        <v>0.35165462992425212</v>
      </c>
      <c r="F75" s="90">
        <v>0.19342812717437888</v>
      </c>
      <c r="G75" s="91">
        <v>13.070562499999999</v>
      </c>
      <c r="H75" s="92">
        <v>0.30764501569868979</v>
      </c>
      <c r="I75" s="92">
        <v>11.662275489946889</v>
      </c>
      <c r="J75" s="93">
        <v>1.9350947465611295</v>
      </c>
      <c r="K75" s="76"/>
      <c r="M75" s="280"/>
      <c r="N75" s="244"/>
      <c r="P75" s="245"/>
      <c r="AA75" s="41"/>
    </row>
    <row r="76" spans="2:27" ht="20.25" customHeight="1">
      <c r="B76" s="89" t="s">
        <v>120</v>
      </c>
      <c r="C76" s="68">
        <v>4</v>
      </c>
      <c r="D76" s="90">
        <v>2.6052385076571843E-2</v>
      </c>
      <c r="E76" s="90">
        <v>0.35480890139350368</v>
      </c>
      <c r="F76" s="90">
        <v>0.1983979781069268</v>
      </c>
      <c r="G76" s="91">
        <v>13.667531250000003</v>
      </c>
      <c r="H76" s="92">
        <v>0.27830118523440195</v>
      </c>
      <c r="I76" s="92">
        <v>12.935411119726638</v>
      </c>
      <c r="J76" s="93">
        <v>1.8944369992812002</v>
      </c>
      <c r="K76" s="76"/>
      <c r="M76" s="280"/>
      <c r="N76" s="244"/>
      <c r="P76" s="245"/>
      <c r="AA76" s="41"/>
    </row>
    <row r="77" spans="2:27" ht="20.25" customHeight="1">
      <c r="B77" s="89" t="s">
        <v>120</v>
      </c>
      <c r="C77" s="68">
        <v>5</v>
      </c>
      <c r="D77" s="90">
        <v>2.8822666006437746E-2</v>
      </c>
      <c r="E77" s="90">
        <v>0.34805138246121869</v>
      </c>
      <c r="F77" s="90">
        <v>0.19901164903532986</v>
      </c>
      <c r="G77" s="91">
        <v>13.987032258064515</v>
      </c>
      <c r="H77" s="92">
        <v>2.1141464132648355</v>
      </c>
      <c r="I77" s="92">
        <v>13.545839437981435</v>
      </c>
      <c r="J77" s="93">
        <v>1.8900458607539499</v>
      </c>
      <c r="K77" s="76"/>
      <c r="M77" s="280"/>
      <c r="N77" s="244"/>
      <c r="P77" s="245"/>
      <c r="AA77" s="41"/>
    </row>
    <row r="78" spans="2:27" ht="20.25" customHeight="1">
      <c r="B78" s="89" t="s">
        <v>120</v>
      </c>
      <c r="C78" s="68">
        <v>6</v>
      </c>
      <c r="D78" s="90">
        <v>2.796695792437847E-2</v>
      </c>
      <c r="E78" s="90">
        <v>0.34175101332701885</v>
      </c>
      <c r="F78" s="90">
        <v>0.18498237532799885</v>
      </c>
      <c r="G78" s="91">
        <v>15.016258064516126</v>
      </c>
      <c r="H78" s="92">
        <v>0.20955564132856772</v>
      </c>
      <c r="I78" s="92">
        <v>12.253270908132619</v>
      </c>
      <c r="J78" s="93">
        <v>1.8468211208234815</v>
      </c>
      <c r="K78" s="76"/>
      <c r="M78" s="280"/>
      <c r="N78" s="244"/>
      <c r="P78" s="245"/>
      <c r="AA78" s="41"/>
    </row>
    <row r="79" spans="2:27" ht="20.25" customHeight="1">
      <c r="B79" s="89" t="s">
        <v>120</v>
      </c>
      <c r="C79" s="68">
        <v>7</v>
      </c>
      <c r="D79" s="90">
        <v>3.3886648046358561E-2</v>
      </c>
      <c r="E79" s="90">
        <v>0.34047917548830647</v>
      </c>
      <c r="F79" s="90">
        <v>0.17249417308914777</v>
      </c>
      <c r="G79" s="91">
        <v>16.590821428571427</v>
      </c>
      <c r="H79" s="92">
        <v>0.26417796559228757</v>
      </c>
      <c r="I79" s="92">
        <v>11.103131887212086</v>
      </c>
      <c r="J79" s="93">
        <v>1.8053365209776457</v>
      </c>
      <c r="K79" s="76"/>
      <c r="M79" s="280"/>
      <c r="N79" s="244"/>
      <c r="P79" s="245"/>
      <c r="AA79" s="41"/>
    </row>
    <row r="80" spans="2:27" ht="20.25" customHeight="1">
      <c r="B80" s="89" t="s">
        <v>120</v>
      </c>
      <c r="C80" s="68">
        <v>8</v>
      </c>
      <c r="D80" s="90">
        <v>3.6462750038529834E-2</v>
      </c>
      <c r="E80" s="90">
        <v>0.33635804445889717</v>
      </c>
      <c r="F80" s="90">
        <v>0.16668979241878959</v>
      </c>
      <c r="G80" s="91">
        <v>18.37329032258064</v>
      </c>
      <c r="H80" s="92">
        <v>0.46094283434134742</v>
      </c>
      <c r="I80" s="92">
        <v>10.668146714802534</v>
      </c>
      <c r="J80" s="93">
        <v>1.7872181876618005</v>
      </c>
      <c r="K80" s="76" t="s">
        <v>69</v>
      </c>
      <c r="M80" s="280"/>
      <c r="N80" s="244"/>
      <c r="P80" s="245"/>
      <c r="AA80" s="41"/>
    </row>
    <row r="81" spans="2:27" ht="20.25" customHeight="1">
      <c r="B81" s="89" t="s">
        <v>121</v>
      </c>
      <c r="C81" s="68">
        <v>1</v>
      </c>
      <c r="D81" s="90">
        <v>6.8559312286022758E-2</v>
      </c>
      <c r="E81" s="90">
        <v>0.31571332616521741</v>
      </c>
      <c r="F81" s="90">
        <v>0.24139433681697908</v>
      </c>
      <c r="G81" s="91">
        <v>11.197833333333334</v>
      </c>
      <c r="H81" s="92">
        <v>1.0632132700995975</v>
      </c>
      <c r="I81" s="92">
        <v>27.838217874861297</v>
      </c>
      <c r="J81" s="93">
        <v>2.0373969382923365</v>
      </c>
      <c r="K81" s="76"/>
      <c r="M81" s="280"/>
      <c r="N81" s="244"/>
      <c r="P81" s="245"/>
      <c r="AA81" s="41"/>
    </row>
    <row r="82" spans="2:27" ht="20.25" customHeight="1">
      <c r="B82" s="89" t="s">
        <v>121</v>
      </c>
      <c r="C82" s="68">
        <v>2</v>
      </c>
      <c r="D82" s="90">
        <v>5.1365244351738532E-2</v>
      </c>
      <c r="E82" s="90">
        <v>0.26191458327882161</v>
      </c>
      <c r="F82" s="90">
        <v>0.229481585426103</v>
      </c>
      <c r="G82" s="91">
        <v>9.1428333333333338</v>
      </c>
      <c r="H82" s="92">
        <v>0.12973857158870589</v>
      </c>
      <c r="I82" s="92">
        <v>7.0370201229714082</v>
      </c>
      <c r="J82" s="93">
        <v>2.2017547748532547</v>
      </c>
      <c r="K82" s="76"/>
    </row>
    <row r="83" spans="2:27" ht="20.25" customHeight="1">
      <c r="B83" s="89" t="s">
        <v>121</v>
      </c>
      <c r="C83" s="68">
        <v>3</v>
      </c>
      <c r="D83" s="90">
        <v>2.0311765268613276E-2</v>
      </c>
      <c r="E83" s="90">
        <v>0.25431646456558232</v>
      </c>
      <c r="F83" s="90">
        <v>0.26274454113751722</v>
      </c>
      <c r="G83" s="91">
        <v>8.1734999999999989</v>
      </c>
      <c r="H83" s="92">
        <v>0.21913094238144837</v>
      </c>
      <c r="I83" s="92">
        <v>8.6147895855632086</v>
      </c>
      <c r="J83" s="93">
        <v>2.3724039330197009</v>
      </c>
      <c r="K83" s="76"/>
    </row>
    <row r="84" spans="2:27" ht="20.25" customHeight="1">
      <c r="B84" s="89" t="s">
        <v>121</v>
      </c>
      <c r="C84" s="68">
        <v>4</v>
      </c>
      <c r="D84" s="90">
        <v>1.9239010470632555E-2</v>
      </c>
      <c r="E84" s="90">
        <v>0.2559753277985905</v>
      </c>
      <c r="F84" s="90">
        <v>0.28011631506772056</v>
      </c>
      <c r="G84" s="91">
        <v>8.2093333333333334</v>
      </c>
      <c r="H84" s="92">
        <v>0.24061273217355483</v>
      </c>
      <c r="I84" s="92">
        <v>8.0425703537712838</v>
      </c>
      <c r="J84" s="93">
        <v>2.3541791184273886</v>
      </c>
      <c r="K84" s="76"/>
    </row>
    <row r="85" spans="2:27" ht="20.25" customHeight="1">
      <c r="B85" s="89" t="s">
        <v>121</v>
      </c>
      <c r="C85" s="68">
        <v>5</v>
      </c>
      <c r="D85" s="90">
        <v>1.9534542227517576E-2</v>
      </c>
      <c r="E85" s="90">
        <v>0.26509781604777449</v>
      </c>
      <c r="F85" s="90">
        <v>0.27177454040980337</v>
      </c>
      <c r="G85" s="91">
        <v>9.0399999999999991</v>
      </c>
      <c r="H85" s="92">
        <v>0.49180766304623064</v>
      </c>
      <c r="I85" s="92">
        <v>10.809607271664879</v>
      </c>
      <c r="J85" s="93">
        <v>2.228911088711075</v>
      </c>
      <c r="K85" s="76"/>
    </row>
    <row r="86" spans="2:27" ht="20.25" customHeight="1">
      <c r="B86" s="89" t="s">
        <v>121</v>
      </c>
      <c r="C86" s="68">
        <v>6</v>
      </c>
      <c r="D86" s="90">
        <v>2.1269911355059568E-2</v>
      </c>
      <c r="E86" s="90">
        <v>0.26115377027922299</v>
      </c>
      <c r="F86" s="90">
        <v>0.26288909946930111</v>
      </c>
      <c r="G86" s="91">
        <v>9.9671666666666674</v>
      </c>
      <c r="H86" s="92">
        <v>0.13589080139430637</v>
      </c>
      <c r="I86" s="92">
        <v>9.2477266422546389</v>
      </c>
      <c r="J86" s="93">
        <v>2.1197447802753282</v>
      </c>
      <c r="K86" s="76"/>
    </row>
    <row r="87" spans="2:27" ht="20.25" customHeight="1">
      <c r="B87" s="89" t="s">
        <v>121</v>
      </c>
      <c r="C87" s="68">
        <v>7</v>
      </c>
      <c r="D87" s="90">
        <v>2.5328925556066681E-2</v>
      </c>
      <c r="E87" s="90">
        <v>0.26041030841449264</v>
      </c>
      <c r="F87" s="90">
        <v>0.25349118020290645</v>
      </c>
      <c r="G87" s="91">
        <v>10.640333333333333</v>
      </c>
      <c r="H87" s="92">
        <v>9.0545001858436155E-2</v>
      </c>
      <c r="I87" s="92">
        <v>9.6935389489598851</v>
      </c>
      <c r="J87" s="93">
        <v>2.0743341895424021</v>
      </c>
      <c r="K87" s="76"/>
    </row>
    <row r="88" spans="2:27" ht="20.25" customHeight="1">
      <c r="B88" s="89" t="s">
        <v>121</v>
      </c>
      <c r="C88" s="68">
        <v>8</v>
      </c>
      <c r="D88" s="90">
        <v>2.7880988138884118E-2</v>
      </c>
      <c r="E88" s="90">
        <v>0.25973537978623618</v>
      </c>
      <c r="F88" s="90">
        <v>0.2485325068073452</v>
      </c>
      <c r="G88" s="91">
        <v>11.280166666666668</v>
      </c>
      <c r="H88" s="92">
        <v>5.5489276697278253E-2</v>
      </c>
      <c r="I88" s="92">
        <v>9.4113776798348017</v>
      </c>
      <c r="J88" s="93">
        <v>1.9936587206419509</v>
      </c>
      <c r="K88" s="76" t="s">
        <v>67</v>
      </c>
    </row>
    <row r="89" spans="2:27" ht="20.25" customHeight="1">
      <c r="B89" s="89" t="s">
        <v>119</v>
      </c>
      <c r="C89" s="68">
        <v>1</v>
      </c>
      <c r="D89" s="90">
        <v>5.7401091645707399E-2</v>
      </c>
      <c r="E89" s="90">
        <v>0.42838201521595348</v>
      </c>
      <c r="F89" s="90">
        <v>0.19707722686963011</v>
      </c>
      <c r="G89" s="91">
        <v>16.382166666666667</v>
      </c>
      <c r="H89" s="92">
        <v>2.6969477420461798</v>
      </c>
      <c r="I89" s="92">
        <v>28.470995242887863</v>
      </c>
      <c r="J89" s="93">
        <v>1.7411097604555927</v>
      </c>
      <c r="K89" s="76"/>
    </row>
    <row r="90" spans="2:27" ht="20.25" customHeight="1">
      <c r="B90" s="89" t="s">
        <v>119</v>
      </c>
      <c r="C90" s="68">
        <v>2</v>
      </c>
      <c r="D90" s="90">
        <v>5.8632063827886174E-2</v>
      </c>
      <c r="E90" s="90">
        <v>0.36033546880606743</v>
      </c>
      <c r="F90" s="90">
        <v>0.18877767121479599</v>
      </c>
      <c r="G90" s="91">
        <v>13.503176470588233</v>
      </c>
      <c r="H90" s="92">
        <v>0.16636511276479696</v>
      </c>
      <c r="I90" s="92">
        <v>7.8126178516906615</v>
      </c>
      <c r="J90" s="93">
        <v>1.8238401620212632</v>
      </c>
      <c r="K90" s="76"/>
    </row>
    <row r="91" spans="2:27" ht="20.25" customHeight="1">
      <c r="B91" s="89" t="s">
        <v>119</v>
      </c>
      <c r="C91" s="68">
        <v>3</v>
      </c>
      <c r="D91" s="90">
        <v>2.8943423083135234E-2</v>
      </c>
      <c r="E91" s="90">
        <v>0.33647482369146309</v>
      </c>
      <c r="F91" s="90">
        <v>0.19324912999019028</v>
      </c>
      <c r="G91" s="91">
        <v>12.9268</v>
      </c>
      <c r="H91" s="92">
        <v>0.11132710306995346</v>
      </c>
      <c r="I91" s="92">
        <v>6.9584039712236203</v>
      </c>
      <c r="J91" s="93">
        <v>1.9475030025478921</v>
      </c>
      <c r="K91" s="76"/>
    </row>
    <row r="92" spans="2:27" ht="20.25" customHeight="1">
      <c r="B92" s="89" t="s">
        <v>119</v>
      </c>
      <c r="C92" s="68">
        <v>4</v>
      </c>
      <c r="D92" s="90">
        <v>2.5610550760768611E-2</v>
      </c>
      <c r="E92" s="90">
        <v>0.32995228632585827</v>
      </c>
      <c r="F92" s="90">
        <v>0.19748461333193693</v>
      </c>
      <c r="G92" s="91">
        <v>13.167749999999998</v>
      </c>
      <c r="H92" s="92">
        <v>8.364811208194993E-2</v>
      </c>
      <c r="I92" s="92">
        <v>7.86506735909001</v>
      </c>
      <c r="J92" s="93">
        <v>1.9477859932562169</v>
      </c>
      <c r="K92" s="76"/>
    </row>
    <row r="93" spans="2:27" ht="20.25" customHeight="1">
      <c r="B93" s="89" t="s">
        <v>119</v>
      </c>
      <c r="C93" s="68">
        <v>5</v>
      </c>
      <c r="D93" s="90">
        <v>2.469632071392807E-2</v>
      </c>
      <c r="E93" s="90">
        <v>0.32804551890274319</v>
      </c>
      <c r="F93" s="90">
        <v>0.19132461361731865</v>
      </c>
      <c r="G93" s="91">
        <v>13.543333333333333</v>
      </c>
      <c r="H93" s="92">
        <v>0.23060738964680969</v>
      </c>
      <c r="I93" s="92">
        <v>7.7810114058414923</v>
      </c>
      <c r="J93" s="93">
        <v>1.9546185423725493</v>
      </c>
      <c r="K93" s="76"/>
    </row>
    <row r="94" spans="2:27" ht="20.25" customHeight="1">
      <c r="B94" s="89" t="s">
        <v>119</v>
      </c>
      <c r="C94" s="68">
        <v>6</v>
      </c>
      <c r="D94" s="90">
        <v>2.6547623942038381E-2</v>
      </c>
      <c r="E94" s="90">
        <v>0.33884779036508522</v>
      </c>
      <c r="F94" s="90">
        <v>0.17773032760307481</v>
      </c>
      <c r="G94" s="91">
        <v>15.429666666666664</v>
      </c>
      <c r="H94" s="92">
        <v>8.124167202011498E-2</v>
      </c>
      <c r="I94" s="92">
        <v>8.6361786698592002</v>
      </c>
      <c r="J94" s="93">
        <v>1.8586446841503372</v>
      </c>
      <c r="K94" s="76"/>
    </row>
    <row r="95" spans="2:27" ht="20.25" customHeight="1">
      <c r="B95" s="89" t="s">
        <v>119</v>
      </c>
      <c r="C95" s="68">
        <v>7</v>
      </c>
      <c r="D95" s="90">
        <v>2.6892060063145942E-2</v>
      </c>
      <c r="E95" s="90">
        <v>0.34821456782613802</v>
      </c>
      <c r="F95" s="90">
        <v>0.16773555626624559</v>
      </c>
      <c r="G95" s="91">
        <v>16.387933333333333</v>
      </c>
      <c r="H95" s="92">
        <v>3.3840394673754999E-2</v>
      </c>
      <c r="I95" s="92">
        <v>8.3529374186385255</v>
      </c>
      <c r="J95" s="93">
        <v>1.7919406302272507</v>
      </c>
      <c r="K95" s="76"/>
    </row>
    <row r="96" spans="2:27" ht="20.25" customHeight="1">
      <c r="B96" s="89" t="s">
        <v>119</v>
      </c>
      <c r="C96" s="68">
        <v>8</v>
      </c>
      <c r="D96" s="90">
        <v>3.092250683288399E-2</v>
      </c>
      <c r="E96" s="90">
        <v>0.35462236133115865</v>
      </c>
      <c r="F96" s="90">
        <v>0.16182047982274647</v>
      </c>
      <c r="G96" s="91">
        <v>17.41825</v>
      </c>
      <c r="H96" s="92">
        <v>1.4381485942298832E-2</v>
      </c>
      <c r="I96" s="92">
        <v>8.1054054770796213</v>
      </c>
      <c r="J96" s="93">
        <v>1.7473973561954892</v>
      </c>
      <c r="K96" s="76" t="s">
        <v>67</v>
      </c>
    </row>
    <row r="97" spans="2:11" ht="20.25" customHeight="1">
      <c r="B97" s="87" t="s">
        <v>126</v>
      </c>
      <c r="C97" s="86"/>
      <c r="D97" s="87"/>
      <c r="E97" s="87"/>
      <c r="F97" s="87"/>
      <c r="G97" s="87"/>
      <c r="H97" s="87"/>
      <c r="I97" s="87"/>
      <c r="J97" s="87"/>
      <c r="K97" s="86"/>
    </row>
    <row r="98" spans="2:11" ht="20.25" customHeight="1">
      <c r="B98" s="235" t="str">
        <f>C62</f>
        <v>36</v>
      </c>
      <c r="C98" s="56"/>
      <c r="D98" s="69">
        <f t="shared" ref="D98:J100" si="1">(SUMIFS(D$73:D$96,$B$73:$B$96,$B98,$C$73:$C$96,MAX($C$73:$C$96))/SUMIFS(D$73:D$96,$B$73:$B$96,$B98,$C$73:$C$96,MAX($C$73:$C$96)-1))-1</f>
        <v>7.6021151122620312E-2</v>
      </c>
      <c r="E98" s="69">
        <f t="shared" si="1"/>
        <v>-1.2103915088195638E-2</v>
      </c>
      <c r="F98" s="69">
        <f t="shared" si="1"/>
        <v>-3.3649720256685889E-2</v>
      </c>
      <c r="G98" s="69">
        <f t="shared" si="1"/>
        <v>0.10743704895404305</v>
      </c>
      <c r="H98" s="69">
        <f t="shared" si="1"/>
        <v>0.74481938078337673</v>
      </c>
      <c r="I98" s="69">
        <f t="shared" si="1"/>
        <v>-3.9176799557838482E-2</v>
      </c>
      <c r="J98" s="88">
        <f t="shared" si="1"/>
        <v>-1.003598670126804E-2</v>
      </c>
      <c r="K98" s="57"/>
    </row>
    <row r="99" spans="2:11" ht="20.25" customHeight="1">
      <c r="B99" s="43" t="str">
        <f>D62</f>
        <v>790</v>
      </c>
      <c r="C99" s="56"/>
      <c r="D99" s="69">
        <f t="shared" si="1"/>
        <v>0.1007568432845023</v>
      </c>
      <c r="E99" s="69">
        <f t="shared" si="1"/>
        <v>-2.5917892128225484E-3</v>
      </c>
      <c r="F99" s="69">
        <f t="shared" si="1"/>
        <v>-1.9561522383508945E-2</v>
      </c>
      <c r="G99" s="69">
        <f t="shared" si="1"/>
        <v>6.0132827918925047E-2</v>
      </c>
      <c r="H99" s="69">
        <f t="shared" si="1"/>
        <v>-0.38716355891147103</v>
      </c>
      <c r="I99" s="69">
        <f>(SUMIFS(I$73:I$96,$B$73:$B$96,$B99,$C$73:$C$96,MAX($C$73:$C$96))/SUMIFS(I$73:I$96,$B$73:$B$96,$B99,$C$73:$C$96,MAX($C$73:$C$96)-1))-1</f>
        <v>-2.9108179232658848E-2</v>
      </c>
      <c r="J99" s="88">
        <f t="shared" si="1"/>
        <v>-3.8892223493769862E-2</v>
      </c>
      <c r="K99" s="57"/>
    </row>
    <row r="100" spans="2:11" ht="20.25" customHeight="1">
      <c r="B100" s="43" t="str">
        <f>E62</f>
        <v>33</v>
      </c>
      <c r="C100" s="56"/>
      <c r="D100" s="69">
        <f t="shared" si="1"/>
        <v>0.1498749727716675</v>
      </c>
      <c r="E100" s="69">
        <f t="shared" si="1"/>
        <v>1.8401853618657427E-2</v>
      </c>
      <c r="F100" s="69">
        <f t="shared" si="1"/>
        <v>-3.5264296820348262E-2</v>
      </c>
      <c r="G100" s="69">
        <f t="shared" si="1"/>
        <v>6.2870445327659841E-2</v>
      </c>
      <c r="H100" s="69">
        <f t="shared" si="1"/>
        <v>-0.57502014734324514</v>
      </c>
      <c r="I100" s="69">
        <f t="shared" si="1"/>
        <v>-2.963411901142321E-2</v>
      </c>
      <c r="J100" s="88">
        <f t="shared" si="1"/>
        <v>-2.4857561283217589E-2</v>
      </c>
      <c r="K100" s="57"/>
    </row>
    <row r="101" spans="2:11" ht="20.25" customHeight="1" thickBot="1"/>
    <row r="102" spans="2:11" ht="17.25" thickTop="1">
      <c r="B102" s="26" t="s">
        <v>51</v>
      </c>
      <c r="C102" s="26"/>
      <c r="D102" s="26"/>
      <c r="E102" s="26"/>
      <c r="F102" s="174" t="s">
        <v>77</v>
      </c>
      <c r="G102" s="44"/>
      <c r="H102" s="26"/>
      <c r="I102" s="26"/>
    </row>
    <row r="103" spans="2:11">
      <c r="B103" s="27" t="s">
        <v>33</v>
      </c>
      <c r="C103" s="27" t="s">
        <v>52</v>
      </c>
      <c r="D103" s="27"/>
      <c r="E103" s="27"/>
      <c r="F103" s="94" t="s">
        <v>78</v>
      </c>
      <c r="G103" s="45"/>
      <c r="H103" s="47" t="s">
        <v>81</v>
      </c>
      <c r="I103" s="47"/>
    </row>
    <row r="104" spans="2:11">
      <c r="B104" s="27" t="s">
        <v>34</v>
      </c>
      <c r="C104" s="27" t="s">
        <v>53</v>
      </c>
      <c r="D104" s="27"/>
      <c r="E104" s="27"/>
      <c r="F104" s="94" t="s">
        <v>79</v>
      </c>
      <c r="G104" s="45"/>
      <c r="H104" s="47" t="s">
        <v>82</v>
      </c>
      <c r="I104" s="47"/>
    </row>
    <row r="105" spans="2:11">
      <c r="B105" s="27" t="s">
        <v>4</v>
      </c>
      <c r="C105" s="27" t="s">
        <v>54</v>
      </c>
      <c r="D105" s="27"/>
      <c r="E105" s="27"/>
      <c r="F105" s="94" t="s">
        <v>80</v>
      </c>
      <c r="G105" s="45"/>
      <c r="H105" s="47" t="s">
        <v>83</v>
      </c>
      <c r="I105" s="47"/>
    </row>
    <row r="106" spans="2:11">
      <c r="B106" s="27" t="s">
        <v>5</v>
      </c>
      <c r="C106" s="27" t="s">
        <v>55</v>
      </c>
      <c r="D106" s="27"/>
      <c r="E106" s="27"/>
      <c r="F106" s="94" t="s">
        <v>87</v>
      </c>
      <c r="G106" s="45"/>
      <c r="H106" s="47" t="s">
        <v>84</v>
      </c>
      <c r="I106" s="47"/>
    </row>
    <row r="107" spans="2:11">
      <c r="B107" s="27" t="s">
        <v>56</v>
      </c>
      <c r="C107" s="27" t="s">
        <v>57</v>
      </c>
      <c r="D107" s="27"/>
      <c r="E107" s="27"/>
      <c r="F107" s="94" t="s">
        <v>88</v>
      </c>
      <c r="G107" s="45"/>
      <c r="H107" s="47" t="s">
        <v>85</v>
      </c>
      <c r="I107" s="47"/>
    </row>
    <row r="108" spans="2:11" ht="17.25" thickBot="1">
      <c r="B108" s="28" t="s">
        <v>58</v>
      </c>
      <c r="C108" s="28" t="s">
        <v>59</v>
      </c>
      <c r="D108" s="28"/>
      <c r="E108" s="28"/>
      <c r="F108" s="95" t="s">
        <v>89</v>
      </c>
      <c r="G108" s="46"/>
      <c r="H108" s="48" t="s">
        <v>86</v>
      </c>
      <c r="I108" s="48"/>
    </row>
    <row r="109" spans="2:11" ht="17.25" thickTop="1"/>
    <row r="110" spans="2:11" ht="6.75" customHeight="1"/>
  </sheetData>
  <mergeCells count="3">
    <mergeCell ref="O9:P9"/>
    <mergeCell ref="C4:D4"/>
    <mergeCell ref="C5:D5"/>
  </mergeCells>
  <phoneticPr fontId="2" type="noConversion"/>
  <conditionalFormatting sqref="B73:K96">
    <cfRule type="expression" dxfId="42" priority="1">
      <formula>$B73&lt;&gt;$B74</formula>
    </cfRule>
  </conditionalFormatting>
  <conditionalFormatting sqref="C63:K63">
    <cfRule type="containsText" dxfId="41" priority="2" operator="containsText" text="F">
      <formula>NOT(ISERROR(SEARCH("F",C63)))</formula>
    </cfRule>
    <cfRule type="containsText" dxfId="40" priority="3" operator="containsText" text="D">
      <formula>NOT(ISERROR(SEARCH("D",C63)))</formula>
    </cfRule>
    <cfRule type="containsText" dxfId="39" priority="4" operator="containsText" text="S">
      <formula>NOT(ISERROR(SEARCH("S",C63)))</formula>
    </cfRule>
    <cfRule type="containsText" dxfId="38" priority="5" operator="containsText" text="A">
      <formula>NOT(ISERROR(SEARCH("A",C63)))</formula>
    </cfRule>
  </conditionalFormatting>
  <conditionalFormatting sqref="D50:K50 D52:K53 D54:D59 D60:K61 D70:K70 D97:K97 K98:K100">
    <cfRule type="containsText" dxfId="37" priority="60" operator="containsText" text="악화">
      <formula>NOT(ISERROR(SEARCH("악화",D50)))</formula>
    </cfRule>
  </conditionalFormatting>
  <conditionalFormatting sqref="D50:K50 D52:K53 D60:K61 D70:K70 D97:K97 K98:K100 D54:D59">
    <cfRule type="containsText" dxfId="36" priority="59" operator="containsText" text="개선">
      <formula>NOT(ISERROR(SEARCH("개선",D50)))</formula>
    </cfRule>
  </conditionalFormatting>
  <conditionalFormatting sqref="G4:G5">
    <cfRule type="containsText" dxfId="35" priority="10" operator="containsText" text="S">
      <formula>NOT(ISERROR(SEARCH("S",G4)))</formula>
    </cfRule>
    <cfRule type="containsText" dxfId="34" priority="11" operator="containsText" text="A">
      <formula>NOT(ISERROR(SEARCH("A",G4)))</formula>
    </cfRule>
  </conditionalFormatting>
  <conditionalFormatting sqref="G5">
    <cfRule type="containsText" dxfId="33" priority="6" operator="containsText" text="F">
      <formula>NOT(ISERROR(SEARCH("F",G5)))</formula>
    </cfRule>
    <cfRule type="containsText" dxfId="32" priority="7" operator="containsText" text="D">
      <formula>NOT(ISERROR(SEARCH("D",G5)))</formula>
    </cfRule>
  </conditionalFormatting>
  <conditionalFormatting sqref="K1:K19 J20 K22:K26 K28:K62 K64:K1048576">
    <cfRule type="containsText" dxfId="31" priority="12" operator="containsText" text="D">
      <formula>NOT(ISERROR(SEARCH("D",J1)))</formula>
    </cfRule>
    <cfRule type="containsText" dxfId="30" priority="13" operator="containsText" text="F">
      <formula>NOT(ISERROR(SEARCH("F",J1)))</formula>
    </cfRule>
    <cfRule type="containsText" dxfId="29" priority="14" operator="containsText" text="S">
      <formula>NOT(ISERROR(SEARCH("S",J1)))</formula>
    </cfRule>
    <cfRule type="containsText" dxfId="2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>
      <c r="A2" s="10" t="s">
        <v>47</v>
      </c>
      <c r="B2" s="10"/>
      <c r="C2" s="10"/>
      <c r="D2" s="10"/>
      <c r="E2" s="106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>
      <c r="A3" s="42" t="s">
        <v>155</v>
      </c>
      <c r="B3" s="42"/>
      <c r="C3" s="19"/>
      <c r="D3" s="19"/>
      <c r="E3" s="106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0" t="s">
        <v>38</v>
      </c>
      <c r="B4" s="140" t="s">
        <v>141</v>
      </c>
      <c r="C4" s="140" t="s">
        <v>1</v>
      </c>
      <c r="D4" s="140" t="s">
        <v>10</v>
      </c>
      <c r="E4" s="141" t="s">
        <v>140</v>
      </c>
      <c r="F4" s="127" t="s">
        <v>45</v>
      </c>
      <c r="G4" s="151" t="s">
        <v>145</v>
      </c>
      <c r="H4" s="127" t="s">
        <v>63</v>
      </c>
      <c r="I4" s="127" t="s">
        <v>3</v>
      </c>
      <c r="J4" s="126" t="s">
        <v>11</v>
      </c>
      <c r="K4" s="126" t="s">
        <v>12</v>
      </c>
      <c r="L4" s="126" t="s">
        <v>13</v>
      </c>
      <c r="M4" s="126" t="s">
        <v>15</v>
      </c>
      <c r="N4" s="237" t="s">
        <v>6</v>
      </c>
      <c r="O4" s="237" t="s">
        <v>7</v>
      </c>
      <c r="P4" s="237" t="s">
        <v>26</v>
      </c>
      <c r="Q4" s="237" t="s">
        <v>14</v>
      </c>
      <c r="R4" s="237" t="s">
        <v>46</v>
      </c>
      <c r="S4" s="152" t="s">
        <v>43</v>
      </c>
      <c r="T4" s="152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0" t="s">
        <v>39</v>
      </c>
      <c r="AQ4" s="100" t="s">
        <v>27</v>
      </c>
      <c r="AR4" s="100" t="s">
        <v>40</v>
      </c>
      <c r="AS4" s="100" t="s">
        <v>41</v>
      </c>
      <c r="AT4" s="100" t="s">
        <v>6</v>
      </c>
      <c r="AU4" s="100" t="s">
        <v>7</v>
      </c>
      <c r="AV4" s="100" t="s">
        <v>28</v>
      </c>
      <c r="AW4" s="100" t="s">
        <v>18</v>
      </c>
      <c r="AX4" s="101" t="s">
        <v>60</v>
      </c>
      <c r="AY4" s="100" t="s">
        <v>90</v>
      </c>
      <c r="AZ4" s="100" t="s">
        <v>65</v>
      </c>
      <c r="BA4" s="100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5" t="str">
        <f>W5</f>
        <v>부성여객</v>
      </c>
      <c r="B5" s="145" t="str">
        <f>V5</f>
        <v>33</v>
      </c>
      <c r="C5" s="146" t="str">
        <f>Y5</f>
        <v>70바2010</v>
      </c>
      <c r="D5" s="134" t="str">
        <f>Z5</f>
        <v>하이</v>
      </c>
      <c r="E5" s="130" t="str">
        <f>AZ5</f>
        <v>F</v>
      </c>
      <c r="F5" s="153">
        <f>G5/H5</f>
        <v>0.75000000000000011</v>
      </c>
      <c r="G5" s="154">
        <f>AE5</f>
        <v>1.7250000000000001</v>
      </c>
      <c r="H5" s="155">
        <f>AF5</f>
        <v>2.2999999999999998</v>
      </c>
      <c r="I5" s="156">
        <f>AC5</f>
        <v>1602.73</v>
      </c>
      <c r="J5" s="157">
        <f>AI5/AH5</f>
        <v>3.5942373736290084E-2</v>
      </c>
      <c r="K5" s="157">
        <f>AJ5/AH5</f>
        <v>0.29058120839335666</v>
      </c>
      <c r="L5" s="157">
        <f>AK5/AC5</f>
        <v>7.3624378404347587E-2</v>
      </c>
      <c r="M5" s="158">
        <f>AG5</f>
        <v>16.620999999999999</v>
      </c>
      <c r="N5" s="159">
        <f>IF(AW5=0,AT5,"속도계이상")</f>
        <v>0.125</v>
      </c>
      <c r="O5" s="159">
        <f>IF(AW5=0,AU5,"속도계이상")</f>
        <v>0.81100000000000005</v>
      </c>
      <c r="P5" s="160">
        <f>AQ5/60</f>
        <v>0</v>
      </c>
      <c r="Q5" s="161">
        <f>AN5</f>
        <v>78</v>
      </c>
      <c r="R5" s="162">
        <f>AC5/(AH5-AI5-AJ5)</f>
        <v>25.141179819742351</v>
      </c>
      <c r="S5" s="147">
        <f>IF(AW5=0,AL5,"속도계이상")</f>
        <v>2</v>
      </c>
      <c r="T5" s="147">
        <f>IF(AW5=0,AM5,"속도계이상")</f>
        <v>13</v>
      </c>
      <c r="U5" t="s">
        <v>118</v>
      </c>
      <c r="V5" s="5" t="s">
        <v>119</v>
      </c>
      <c r="W5" t="s">
        <v>118</v>
      </c>
      <c r="X5" s="5" t="s">
        <v>119</v>
      </c>
      <c r="Y5" t="s">
        <v>197</v>
      </c>
      <c r="Z5" t="s">
        <v>194</v>
      </c>
      <c r="AA5" t="s">
        <v>195</v>
      </c>
      <c r="AB5">
        <v>512</v>
      </c>
      <c r="AC5" s="1">
        <v>1602.73</v>
      </c>
      <c r="AD5" s="1">
        <v>929.21799999999996</v>
      </c>
      <c r="AE5" s="29">
        <v>1.7250000000000001</v>
      </c>
      <c r="AF5">
        <v>2.2999999999999998</v>
      </c>
      <c r="AG5">
        <v>16.620999999999999</v>
      </c>
      <c r="AH5">
        <v>94.656908999999999</v>
      </c>
      <c r="AI5">
        <v>3.4021940000000002</v>
      </c>
      <c r="AJ5">
        <v>27.505519</v>
      </c>
      <c r="AK5">
        <v>118</v>
      </c>
      <c r="AL5">
        <v>2</v>
      </c>
      <c r="AM5">
        <v>13</v>
      </c>
      <c r="AN5">
        <v>78</v>
      </c>
      <c r="AO5">
        <v>16.931991</v>
      </c>
      <c r="AP5">
        <v>561.29999999999995</v>
      </c>
      <c r="AQ5">
        <v>0</v>
      </c>
      <c r="AR5">
        <v>14</v>
      </c>
      <c r="AS5">
        <v>3524</v>
      </c>
      <c r="AT5">
        <v>0.125</v>
      </c>
      <c r="AU5">
        <v>0.81100000000000005</v>
      </c>
      <c r="AV5">
        <v>13714</v>
      </c>
      <c r="AW5">
        <v>0</v>
      </c>
      <c r="AX5" s="30">
        <v>0.54</v>
      </c>
      <c r="AY5">
        <v>0.75000000000000011</v>
      </c>
      <c r="AZ5" t="s">
        <v>70</v>
      </c>
      <c r="BA5" t="s">
        <v>198</v>
      </c>
      <c r="BB5">
        <v>5</v>
      </c>
      <c r="BC5" t="s">
        <v>491</v>
      </c>
      <c r="BD5">
        <v>3</v>
      </c>
      <c r="BE5">
        <v>34766.921999999999</v>
      </c>
      <c r="BF5">
        <v>4.6099277928601218E-2</v>
      </c>
      <c r="BG5">
        <v>3.457445844645092E-2</v>
      </c>
      <c r="BH5">
        <v>133651.81600000002</v>
      </c>
      <c r="BI5">
        <v>1.1991831072463689E-2</v>
      </c>
      <c r="BJ5">
        <v>8.9938733043477687E-3</v>
      </c>
      <c r="BK5">
        <v>1</v>
      </c>
      <c r="BL5" t="s">
        <v>70</v>
      </c>
      <c r="BM5">
        <v>0</v>
      </c>
      <c r="BN5" t="s">
        <v>453</v>
      </c>
    </row>
    <row r="6" spans="1:66">
      <c r="A6" s="142" t="str">
        <f t="shared" ref="A6:A7" si="0">W6</f>
        <v>부성여객</v>
      </c>
      <c r="B6" s="142" t="str">
        <f t="shared" ref="B6:B7" si="1">V6</f>
        <v>33</v>
      </c>
      <c r="C6" s="143" t="str">
        <f t="shared" ref="C6:C7" si="2">Y6</f>
        <v>70바2018</v>
      </c>
      <c r="D6" s="117" t="str">
        <f t="shared" ref="D6:D7" si="3">Z6</f>
        <v>저상</v>
      </c>
      <c r="E6" s="113" t="str">
        <f>AZ6</f>
        <v>C</v>
      </c>
      <c r="F6" s="163">
        <f>G6/H6</f>
        <v>0.89210526315789485</v>
      </c>
      <c r="G6" s="164">
        <f>AE6</f>
        <v>1.6950000000000001</v>
      </c>
      <c r="H6" s="165">
        <f>AF6</f>
        <v>1.9</v>
      </c>
      <c r="I6" s="166">
        <f t="shared" ref="I6:I7" si="4">AC6</f>
        <v>1574.875</v>
      </c>
      <c r="J6" s="167">
        <f t="shared" ref="J6:J7" si="5">AI6/AH6</f>
        <v>2.3090858534838415E-2</v>
      </c>
      <c r="K6" s="167">
        <f t="shared" ref="K6:K7" si="6">AJ6/AH6</f>
        <v>0.31085560702240222</v>
      </c>
      <c r="L6" s="167">
        <f t="shared" ref="L6:L7" si="7">AK6/AC6</f>
        <v>0.21144535280577823</v>
      </c>
      <c r="M6" s="168">
        <f t="shared" ref="M6:M7" si="8">AG6</f>
        <v>17.942</v>
      </c>
      <c r="N6" s="169">
        <f t="shared" ref="N6:N7" si="9">IF(AW6=0,AT6,"속도계이상")</f>
        <v>0</v>
      </c>
      <c r="O6" s="169">
        <f t="shared" ref="O6:O7" si="10">IF(AW6=0,AU6,"속도계이상")</f>
        <v>10.16</v>
      </c>
      <c r="P6" s="170">
        <f t="shared" ref="P6:P7" si="11">AQ6/60</f>
        <v>9.0950000000000006</v>
      </c>
      <c r="Q6" s="171">
        <f t="shared" ref="Q6:Q7" si="12">AN6</f>
        <v>94</v>
      </c>
      <c r="R6" s="172">
        <f t="shared" ref="R6:R7" si="13">AC6/(AH6-AI6-AJ6)</f>
        <v>27.629243456182873</v>
      </c>
      <c r="S6" s="144">
        <f t="shared" ref="S6:S7" si="14">IF(AW6=0,AL6,"속도계이상")</f>
        <v>0</v>
      </c>
      <c r="T6" s="144">
        <f t="shared" ref="T6:T7" si="15">IF(AW6=0,AM6,"속도계이상")</f>
        <v>160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193</v>
      </c>
      <c r="AA6" t="s">
        <v>48</v>
      </c>
      <c r="AB6">
        <v>512</v>
      </c>
      <c r="AC6" s="1">
        <v>1574.875</v>
      </c>
      <c r="AD6" s="1">
        <v>929.125</v>
      </c>
      <c r="AE6" s="29">
        <v>1.6950000000000001</v>
      </c>
      <c r="AF6">
        <v>1.9</v>
      </c>
      <c r="AG6">
        <v>17.942</v>
      </c>
      <c r="AH6">
        <v>85.579148000000004</v>
      </c>
      <c r="AI6">
        <v>1.9760960000000001</v>
      </c>
      <c r="AJ6">
        <v>26.602758000000001</v>
      </c>
      <c r="AK6">
        <v>333</v>
      </c>
      <c r="AL6">
        <v>0</v>
      </c>
      <c r="AM6">
        <v>160</v>
      </c>
      <c r="AN6">
        <v>94</v>
      </c>
      <c r="AO6">
        <v>18.402555</v>
      </c>
      <c r="AP6">
        <v>2341</v>
      </c>
      <c r="AQ6">
        <v>545.70000000000005</v>
      </c>
      <c r="AR6">
        <v>21</v>
      </c>
      <c r="AS6">
        <v>5682</v>
      </c>
      <c r="AT6">
        <v>0</v>
      </c>
      <c r="AU6">
        <v>10.16</v>
      </c>
      <c r="AV6">
        <v>12898</v>
      </c>
      <c r="AW6">
        <v>0</v>
      </c>
      <c r="AX6" s="30">
        <v>0.51</v>
      </c>
      <c r="AY6">
        <v>0.89210526315789485</v>
      </c>
      <c r="AZ6" t="s">
        <v>69</v>
      </c>
      <c r="BA6" t="s">
        <v>198</v>
      </c>
      <c r="BB6">
        <v>1</v>
      </c>
      <c r="BC6" t="s">
        <v>203</v>
      </c>
      <c r="BD6">
        <v>3</v>
      </c>
      <c r="BE6">
        <v>34766.921999999999</v>
      </c>
      <c r="BF6">
        <v>4.5298085346755751E-2</v>
      </c>
      <c r="BG6">
        <v>4.0410660348816317E-2</v>
      </c>
      <c r="BH6">
        <v>133651.81600000002</v>
      </c>
      <c r="BI6">
        <v>1.1783416395928356E-2</v>
      </c>
      <c r="BJ6">
        <v>1.0512047784788718E-2</v>
      </c>
      <c r="BK6">
        <v>1</v>
      </c>
      <c r="BL6" t="s">
        <v>68</v>
      </c>
      <c r="BM6">
        <v>-1</v>
      </c>
      <c r="BN6" t="s">
        <v>451</v>
      </c>
    </row>
    <row r="7" spans="1:66">
      <c r="A7" s="145" t="str">
        <f t="shared" si="0"/>
        <v>부성여객</v>
      </c>
      <c r="B7" s="145" t="str">
        <f t="shared" si="1"/>
        <v>33</v>
      </c>
      <c r="C7" s="146" t="str">
        <f t="shared" si="2"/>
        <v>70바2020</v>
      </c>
      <c r="D7" s="134" t="str">
        <f t="shared" si="3"/>
        <v>대형</v>
      </c>
      <c r="E7" s="130" t="str">
        <f t="shared" ref="E7:E15" si="16">AZ7</f>
        <v>C</v>
      </c>
      <c r="F7" s="153">
        <f t="shared" ref="F7:F15" si="17">G7/H7</f>
        <v>0.877</v>
      </c>
      <c r="G7" s="154">
        <f t="shared" ref="G7:G15" si="18">AE7</f>
        <v>1.754</v>
      </c>
      <c r="H7" s="155">
        <f t="shared" ref="H7:H15" si="19">AF7</f>
        <v>2</v>
      </c>
      <c r="I7" s="156">
        <f t="shared" si="4"/>
        <v>1844.492</v>
      </c>
      <c r="J7" s="157">
        <f t="shared" si="5"/>
        <v>3.3969991052251479E-2</v>
      </c>
      <c r="K7" s="157">
        <f t="shared" si="6"/>
        <v>0.33978674269195203</v>
      </c>
      <c r="L7" s="157">
        <f t="shared" si="7"/>
        <v>0.20547662987966334</v>
      </c>
      <c r="M7" s="158">
        <f t="shared" si="8"/>
        <v>14.295999999999999</v>
      </c>
      <c r="N7" s="159">
        <f t="shared" si="9"/>
        <v>0</v>
      </c>
      <c r="O7" s="159">
        <f t="shared" si="10"/>
        <v>10.355</v>
      </c>
      <c r="P7" s="160">
        <f t="shared" si="11"/>
        <v>8.94</v>
      </c>
      <c r="Q7" s="161">
        <f t="shared" si="12"/>
        <v>102</v>
      </c>
      <c r="R7" s="162">
        <f t="shared" si="13"/>
        <v>27.072006345253754</v>
      </c>
      <c r="S7" s="147">
        <f t="shared" si="14"/>
        <v>0</v>
      </c>
      <c r="T7" s="147">
        <f t="shared" si="15"/>
        <v>191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202</v>
      </c>
      <c r="Z7" s="4" t="s">
        <v>192</v>
      </c>
      <c r="AA7" s="4" t="s">
        <v>48</v>
      </c>
      <c r="AB7" s="4">
        <v>512</v>
      </c>
      <c r="AC7" s="4">
        <v>1844.492</v>
      </c>
      <c r="AD7" s="4">
        <v>1051.4259999999999</v>
      </c>
      <c r="AE7" s="4">
        <v>1.754</v>
      </c>
      <c r="AF7" s="4">
        <v>2</v>
      </c>
      <c r="AG7" s="4">
        <v>14.295999999999999</v>
      </c>
      <c r="AH7" s="4">
        <v>108.79608399999999</v>
      </c>
      <c r="AI7" s="4">
        <v>3.695802</v>
      </c>
      <c r="AJ7" s="4">
        <v>36.967466999999999</v>
      </c>
      <c r="AK7" s="4">
        <v>379</v>
      </c>
      <c r="AL7" s="4">
        <v>0</v>
      </c>
      <c r="AM7" s="4">
        <v>191</v>
      </c>
      <c r="AN7" s="4">
        <v>102</v>
      </c>
      <c r="AO7" s="4">
        <v>16.953661</v>
      </c>
      <c r="AP7" s="4">
        <v>1661.5</v>
      </c>
      <c r="AQ7" s="4">
        <v>536.4</v>
      </c>
      <c r="AR7" s="4">
        <v>17</v>
      </c>
      <c r="AS7" s="4">
        <v>3929</v>
      </c>
      <c r="AT7" s="4">
        <v>0</v>
      </c>
      <c r="AU7" s="4">
        <v>10.355</v>
      </c>
      <c r="AV7" s="4">
        <v>16359</v>
      </c>
      <c r="AW7" s="4">
        <v>0</v>
      </c>
      <c r="AX7" s="31">
        <v>0.46</v>
      </c>
      <c r="AY7">
        <v>0.877</v>
      </c>
      <c r="AZ7" t="s">
        <v>69</v>
      </c>
      <c r="BA7" t="s">
        <v>198</v>
      </c>
      <c r="BB7">
        <v>2</v>
      </c>
      <c r="BC7" t="s">
        <v>454</v>
      </c>
      <c r="BD7">
        <v>3</v>
      </c>
      <c r="BE7">
        <v>34766.921999999999</v>
      </c>
      <c r="BF7">
        <v>5.3053071537365319E-2</v>
      </c>
      <c r="BG7">
        <v>4.6527543738269388E-2</v>
      </c>
      <c r="BH7">
        <v>133651.81600000002</v>
      </c>
      <c r="BI7">
        <v>1.3800725311506426E-2</v>
      </c>
      <c r="BJ7">
        <v>1.2103236098191136E-2</v>
      </c>
      <c r="BK7">
        <v>1</v>
      </c>
      <c r="BL7" t="s">
        <v>69</v>
      </c>
      <c r="BM7">
        <v>0</v>
      </c>
      <c r="BN7" t="s">
        <v>453</v>
      </c>
    </row>
    <row r="8" spans="1:66">
      <c r="A8" s="142" t="str">
        <f t="shared" ref="A8:A15" si="20">W8</f>
        <v>부성여객</v>
      </c>
      <c r="B8" s="142" t="str">
        <f t="shared" ref="B8:B15" si="21">V8</f>
        <v>33</v>
      </c>
      <c r="C8" s="143" t="str">
        <f t="shared" ref="C8:C15" si="22">Y8</f>
        <v>70바2034</v>
      </c>
      <c r="D8" s="117" t="str">
        <f t="shared" ref="D8:D15" si="23">Z8</f>
        <v>대형</v>
      </c>
      <c r="E8" s="113" t="str">
        <f t="shared" si="16"/>
        <v>F</v>
      </c>
      <c r="F8" s="163">
        <f t="shared" si="17"/>
        <v>0.78954545454545455</v>
      </c>
      <c r="G8" s="164">
        <f t="shared" si="18"/>
        <v>1.7370000000000001</v>
      </c>
      <c r="H8" s="165">
        <f t="shared" si="19"/>
        <v>2.2000000000000002</v>
      </c>
      <c r="I8" s="166">
        <f t="shared" ref="I8:I15" si="24">AC8</f>
        <v>4847.0730000000003</v>
      </c>
      <c r="J8" s="167">
        <f t="shared" ref="J8:J15" si="25">AI8/AH8</f>
        <v>2.8089191829491909E-2</v>
      </c>
      <c r="K8" s="167">
        <f t="shared" ref="K8:K15" si="26">AJ8/AH8</f>
        <v>0.39304380160263863</v>
      </c>
      <c r="L8" s="167">
        <f t="shared" ref="L8:L15" si="27">AK8/AC8</f>
        <v>0.16112816951591197</v>
      </c>
      <c r="M8" s="168">
        <f t="shared" ref="M8:M15" si="28">AG8</f>
        <v>19.222999999999999</v>
      </c>
      <c r="N8" s="169">
        <f t="shared" ref="N8:N15" si="29">IF(AW8=0,AT8,"속도계이상")</f>
        <v>2.1000000000000001E-2</v>
      </c>
      <c r="O8" s="169">
        <f t="shared" ref="O8:O15" si="30">IF(AW8=0,AU8,"속도계이상")</f>
        <v>14.112</v>
      </c>
      <c r="P8" s="170">
        <f t="shared" ref="P8:P15" si="31">AQ8/60</f>
        <v>8.2799999999999994</v>
      </c>
      <c r="Q8" s="171">
        <f t="shared" ref="Q8:Q15" si="32">AN8</f>
        <v>102</v>
      </c>
      <c r="R8" s="172">
        <f t="shared" ref="R8:R15" si="33">AC8/(AH8-AI8-AJ8)</f>
        <v>26.640964138845323</v>
      </c>
      <c r="S8" s="144">
        <f t="shared" ref="S8:S15" si="34">IF(AW8=0,AL8,"속도계이상")</f>
        <v>1</v>
      </c>
      <c r="T8" s="144">
        <f t="shared" ref="T8:T15" si="35">IF(AW8=0,AM8,"속도계이상")</f>
        <v>684</v>
      </c>
      <c r="U8" t="s">
        <v>118</v>
      </c>
      <c r="V8" s="5" t="s">
        <v>119</v>
      </c>
      <c r="W8" t="s">
        <v>118</v>
      </c>
      <c r="X8" s="5" t="s">
        <v>119</v>
      </c>
      <c r="Y8" t="s">
        <v>204</v>
      </c>
      <c r="Z8" t="s">
        <v>192</v>
      </c>
      <c r="AA8" t="s">
        <v>48</v>
      </c>
      <c r="AB8">
        <v>512</v>
      </c>
      <c r="AC8" s="1">
        <v>4847.0730000000003</v>
      </c>
      <c r="AD8" s="1">
        <v>2790.194</v>
      </c>
      <c r="AE8" s="29">
        <v>1.7370000000000001</v>
      </c>
      <c r="AF8">
        <v>2.2000000000000002</v>
      </c>
      <c r="AG8">
        <v>19.222999999999999</v>
      </c>
      <c r="AH8">
        <v>314.304664</v>
      </c>
      <c r="AI8">
        <v>8.8285640000000001</v>
      </c>
      <c r="AJ8">
        <v>123.5355</v>
      </c>
      <c r="AK8">
        <v>781</v>
      </c>
      <c r="AL8">
        <v>1</v>
      </c>
      <c r="AM8">
        <v>684</v>
      </c>
      <c r="AN8">
        <v>102</v>
      </c>
      <c r="AO8">
        <v>15.421575000000001</v>
      </c>
      <c r="AP8">
        <v>6506.6</v>
      </c>
      <c r="AQ8">
        <v>496.8</v>
      </c>
      <c r="AR8">
        <v>119</v>
      </c>
      <c r="AS8">
        <v>38713</v>
      </c>
      <c r="AT8">
        <v>2.1000000000000001E-2</v>
      </c>
      <c r="AU8">
        <v>14.112</v>
      </c>
      <c r="AV8">
        <v>44798</v>
      </c>
      <c r="AW8">
        <v>0</v>
      </c>
      <c r="AX8" s="30">
        <v>0.56999999999999995</v>
      </c>
      <c r="AY8">
        <v>0.78954545454545455</v>
      </c>
      <c r="AZ8" t="s">
        <v>70</v>
      </c>
      <c r="BA8" t="s">
        <v>198</v>
      </c>
      <c r="BB8">
        <v>2</v>
      </c>
      <c r="BC8" t="s">
        <v>215</v>
      </c>
      <c r="BD8">
        <v>13</v>
      </c>
      <c r="BE8">
        <v>34766.921999999999</v>
      </c>
      <c r="BF8">
        <v>0.13941622442159246</v>
      </c>
      <c r="BG8">
        <v>0.11007544628195733</v>
      </c>
      <c r="BH8">
        <v>133651.81600000002</v>
      </c>
      <c r="BI8">
        <v>3.626642080194406E-2</v>
      </c>
      <c r="BJ8">
        <v>2.8633987696807653E-2</v>
      </c>
      <c r="BK8">
        <v>1</v>
      </c>
      <c r="BL8" t="s">
        <v>67</v>
      </c>
      <c r="BM8">
        <v>-1</v>
      </c>
      <c r="BN8" t="s">
        <v>451</v>
      </c>
    </row>
    <row r="9" spans="1:66">
      <c r="A9" s="145" t="str">
        <f t="shared" si="20"/>
        <v>부성여객</v>
      </c>
      <c r="B9" s="145" t="str">
        <f t="shared" si="21"/>
        <v>33</v>
      </c>
      <c r="C9" s="146" t="str">
        <f t="shared" si="22"/>
        <v>70바2037</v>
      </c>
      <c r="D9" s="134" t="str">
        <f t="shared" si="23"/>
        <v>저상</v>
      </c>
      <c r="E9" s="130" t="str">
        <f t="shared" si="16"/>
        <v>S</v>
      </c>
      <c r="F9" s="153">
        <f t="shared" si="17"/>
        <v>1.028888888888889</v>
      </c>
      <c r="G9" s="154">
        <f t="shared" si="18"/>
        <v>1.8520000000000001</v>
      </c>
      <c r="H9" s="155">
        <f t="shared" si="19"/>
        <v>1.8</v>
      </c>
      <c r="I9" s="156">
        <f t="shared" si="24"/>
        <v>673.33</v>
      </c>
      <c r="J9" s="157">
        <f t="shared" si="25"/>
        <v>8.8991432035997204E-3</v>
      </c>
      <c r="K9" s="157">
        <f t="shared" si="26"/>
        <v>0.27972293064912218</v>
      </c>
      <c r="L9" s="157">
        <f t="shared" si="27"/>
        <v>0.25990227674394428</v>
      </c>
      <c r="M9" s="158">
        <f t="shared" si="28"/>
        <v>16.649000000000001</v>
      </c>
      <c r="N9" s="159">
        <f t="shared" si="29"/>
        <v>0</v>
      </c>
      <c r="O9" s="159">
        <f t="shared" si="30"/>
        <v>3.4159999999999999</v>
      </c>
      <c r="P9" s="160">
        <f t="shared" si="31"/>
        <v>1.7849999999999999</v>
      </c>
      <c r="Q9" s="161">
        <f t="shared" si="32"/>
        <v>91</v>
      </c>
      <c r="R9" s="162">
        <f t="shared" si="33"/>
        <v>32.433123451451181</v>
      </c>
      <c r="S9" s="147">
        <f t="shared" si="34"/>
        <v>0</v>
      </c>
      <c r="T9" s="147">
        <f t="shared" si="35"/>
        <v>23</v>
      </c>
      <c r="U9" t="s">
        <v>118</v>
      </c>
      <c r="V9" s="5" t="s">
        <v>119</v>
      </c>
      <c r="W9" t="s">
        <v>118</v>
      </c>
      <c r="X9" s="5" t="s">
        <v>119</v>
      </c>
      <c r="Y9" t="s">
        <v>205</v>
      </c>
      <c r="Z9" t="s">
        <v>193</v>
      </c>
      <c r="AA9" t="s">
        <v>48</v>
      </c>
      <c r="AB9">
        <v>512</v>
      </c>
      <c r="AC9" s="1">
        <v>673.33</v>
      </c>
      <c r="AD9" s="1">
        <v>363.61900000000003</v>
      </c>
      <c r="AE9" s="29">
        <v>1.8520000000000001</v>
      </c>
      <c r="AF9">
        <v>1.8</v>
      </c>
      <c r="AG9">
        <v>16.649000000000001</v>
      </c>
      <c r="AH9">
        <v>29.183596000000001</v>
      </c>
      <c r="AI9">
        <v>0.25970900000000002</v>
      </c>
      <c r="AJ9">
        <v>8.1633209999999998</v>
      </c>
      <c r="AK9">
        <v>175</v>
      </c>
      <c r="AL9">
        <v>0</v>
      </c>
      <c r="AM9">
        <v>23</v>
      </c>
      <c r="AN9">
        <v>91</v>
      </c>
      <c r="AO9">
        <v>23.072208</v>
      </c>
      <c r="AP9">
        <v>588.29999999999995</v>
      </c>
      <c r="AQ9">
        <v>107.1</v>
      </c>
      <c r="AR9">
        <v>2</v>
      </c>
      <c r="AS9">
        <v>1536</v>
      </c>
      <c r="AT9">
        <v>0</v>
      </c>
      <c r="AU9">
        <v>3.4159999999999999</v>
      </c>
      <c r="AV9">
        <v>5857</v>
      </c>
      <c r="AW9">
        <v>0</v>
      </c>
      <c r="AX9" s="30">
        <v>0.45</v>
      </c>
      <c r="AY9">
        <v>1.028888888888889</v>
      </c>
      <c r="AZ9" t="s">
        <v>71</v>
      </c>
      <c r="BA9" t="s">
        <v>198</v>
      </c>
      <c r="BB9">
        <v>1</v>
      </c>
      <c r="BC9" t="s">
        <v>207</v>
      </c>
      <c r="BD9">
        <v>2</v>
      </c>
      <c r="BE9">
        <v>34766.921999999999</v>
      </c>
      <c r="BF9">
        <v>1.9366971859056146E-2</v>
      </c>
      <c r="BG9">
        <v>1.992646215720666E-2</v>
      </c>
      <c r="BH9">
        <v>133651.81600000002</v>
      </c>
      <c r="BI9">
        <v>5.037941272717162E-3</v>
      </c>
      <c r="BJ9">
        <v>5.1834817983734361E-3</v>
      </c>
      <c r="BK9">
        <v>1</v>
      </c>
      <c r="BL9" t="s">
        <v>68</v>
      </c>
      <c r="BM9">
        <v>2</v>
      </c>
      <c r="BN9" t="s">
        <v>457</v>
      </c>
    </row>
    <row r="10" spans="1:66">
      <c r="A10" s="142" t="str">
        <f t="shared" si="20"/>
        <v>부성여객</v>
      </c>
      <c r="B10" s="142" t="str">
        <f t="shared" si="21"/>
        <v>33</v>
      </c>
      <c r="C10" s="143" t="str">
        <f t="shared" si="22"/>
        <v>70바2040</v>
      </c>
      <c r="D10" s="117" t="str">
        <f t="shared" si="23"/>
        <v>저상</v>
      </c>
      <c r="E10" s="113" t="str">
        <f t="shared" si="16"/>
        <v>A</v>
      </c>
      <c r="F10" s="163">
        <f t="shared" si="17"/>
        <v>0.9572222222222222</v>
      </c>
      <c r="G10" s="164">
        <f t="shared" si="18"/>
        <v>1.7230000000000001</v>
      </c>
      <c r="H10" s="165">
        <f t="shared" si="19"/>
        <v>1.8</v>
      </c>
      <c r="I10" s="166">
        <f t="shared" si="24"/>
        <v>567.49800000000005</v>
      </c>
      <c r="J10" s="167">
        <f t="shared" si="25"/>
        <v>4.4511675717010653E-2</v>
      </c>
      <c r="K10" s="167">
        <f t="shared" si="26"/>
        <v>0.3080216167018161</v>
      </c>
      <c r="L10" s="167">
        <f t="shared" si="27"/>
        <v>0.18678479924158323</v>
      </c>
      <c r="M10" s="168">
        <f t="shared" si="28"/>
        <v>19.864000000000001</v>
      </c>
      <c r="N10" s="169">
        <f t="shared" si="29"/>
        <v>0</v>
      </c>
      <c r="O10" s="169">
        <f t="shared" si="30"/>
        <v>11.454000000000001</v>
      </c>
      <c r="P10" s="170">
        <f t="shared" si="31"/>
        <v>3.4849999999999999</v>
      </c>
      <c r="Q10" s="171">
        <f t="shared" si="32"/>
        <v>92</v>
      </c>
      <c r="R10" s="172">
        <f t="shared" si="33"/>
        <v>33.552722598710389</v>
      </c>
      <c r="S10" s="144">
        <f t="shared" si="34"/>
        <v>0</v>
      </c>
      <c r="T10" s="144">
        <f t="shared" si="35"/>
        <v>65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452</v>
      </c>
      <c r="Z10" s="4" t="s">
        <v>193</v>
      </c>
      <c r="AA10" s="4" t="s">
        <v>48</v>
      </c>
      <c r="AB10" s="4">
        <v>512</v>
      </c>
      <c r="AC10" s="4">
        <v>567.49800000000005</v>
      </c>
      <c r="AD10" s="4">
        <v>329.37</v>
      </c>
      <c r="AE10" s="4">
        <v>1.7230000000000001</v>
      </c>
      <c r="AF10" s="4">
        <v>1.8</v>
      </c>
      <c r="AG10" s="4">
        <v>19.864000000000001</v>
      </c>
      <c r="AH10" s="4">
        <v>26.122764</v>
      </c>
      <c r="AI10" s="4">
        <v>1.162768</v>
      </c>
      <c r="AJ10" s="4">
        <v>8.0463760000000004</v>
      </c>
      <c r="AK10" s="4">
        <v>106</v>
      </c>
      <c r="AL10" s="4">
        <v>0</v>
      </c>
      <c r="AM10" s="4">
        <v>65</v>
      </c>
      <c r="AN10" s="4">
        <v>92</v>
      </c>
      <c r="AO10" s="4">
        <v>21.724270000000001</v>
      </c>
      <c r="AP10" s="4">
        <v>1000.1</v>
      </c>
      <c r="AQ10" s="4">
        <v>209.1</v>
      </c>
      <c r="AR10" s="4">
        <v>8</v>
      </c>
      <c r="AS10" s="4">
        <v>4743</v>
      </c>
      <c r="AT10" s="4">
        <v>0</v>
      </c>
      <c r="AU10" s="4">
        <v>11.454000000000001</v>
      </c>
      <c r="AV10" s="4">
        <v>5344</v>
      </c>
      <c r="AW10" s="4">
        <v>0</v>
      </c>
      <c r="AX10" s="31">
        <v>0.46</v>
      </c>
      <c r="AY10">
        <v>0.9572222222222222</v>
      </c>
      <c r="AZ10" t="s">
        <v>66</v>
      </c>
      <c r="BA10" t="s">
        <v>198</v>
      </c>
      <c r="BB10">
        <v>2</v>
      </c>
      <c r="BC10" t="s">
        <v>492</v>
      </c>
      <c r="BD10">
        <v>2</v>
      </c>
      <c r="BE10">
        <v>34766.921999999999</v>
      </c>
      <c r="BF10">
        <v>1.6322929018565406E-2</v>
      </c>
      <c r="BG10">
        <v>1.5624670388326774E-2</v>
      </c>
      <c r="BH10">
        <v>133651.81600000002</v>
      </c>
      <c r="BI10">
        <v>4.2460926980595606E-3</v>
      </c>
      <c r="BJ10">
        <v>4.0644542881981237E-3</v>
      </c>
      <c r="BK10">
        <v>2</v>
      </c>
      <c r="BL10" t="s">
        <v>71</v>
      </c>
      <c r="BM10">
        <v>-1</v>
      </c>
      <c r="BN10" t="s">
        <v>451</v>
      </c>
    </row>
    <row r="11" spans="1:66">
      <c r="A11" s="145" t="str">
        <f t="shared" si="20"/>
        <v>부성여객</v>
      </c>
      <c r="B11" s="145" t="str">
        <f t="shared" si="21"/>
        <v>33</v>
      </c>
      <c r="C11" s="146" t="str">
        <f t="shared" si="22"/>
        <v>70바2041</v>
      </c>
      <c r="D11" s="134" t="str">
        <f t="shared" si="23"/>
        <v>저상</v>
      </c>
      <c r="E11" s="130" t="str">
        <f t="shared" si="16"/>
        <v>B</v>
      </c>
      <c r="F11" s="153">
        <f t="shared" si="17"/>
        <v>0.93500000000000005</v>
      </c>
      <c r="G11" s="154">
        <f t="shared" si="18"/>
        <v>1.6830000000000001</v>
      </c>
      <c r="H11" s="155">
        <f t="shared" si="19"/>
        <v>1.8</v>
      </c>
      <c r="I11" s="156">
        <f t="shared" si="24"/>
        <v>503.32600000000002</v>
      </c>
      <c r="J11" s="157">
        <f t="shared" si="25"/>
        <v>2.9313157733446563E-2</v>
      </c>
      <c r="K11" s="157">
        <f t="shared" si="26"/>
        <v>0.33149305258289735</v>
      </c>
      <c r="L11" s="157">
        <f t="shared" si="27"/>
        <v>0.18079733612012888</v>
      </c>
      <c r="M11" s="158">
        <f t="shared" si="28"/>
        <v>20.821000000000002</v>
      </c>
      <c r="N11" s="159">
        <f t="shared" si="29"/>
        <v>0.19900000000000001</v>
      </c>
      <c r="O11" s="159">
        <f t="shared" si="30"/>
        <v>9.3379999999999992</v>
      </c>
      <c r="P11" s="160">
        <f t="shared" si="31"/>
        <v>3.6199999999999997</v>
      </c>
      <c r="Q11" s="161">
        <f t="shared" si="32"/>
        <v>92</v>
      </c>
      <c r="R11" s="162">
        <f t="shared" si="33"/>
        <v>34.696165730603326</v>
      </c>
      <c r="S11" s="147">
        <f t="shared" si="34"/>
        <v>1</v>
      </c>
      <c r="T11" s="147">
        <f t="shared" si="35"/>
        <v>47</v>
      </c>
      <c r="U11" t="s">
        <v>118</v>
      </c>
      <c r="V11" s="5" t="s">
        <v>119</v>
      </c>
      <c r="W11" t="s">
        <v>118</v>
      </c>
      <c r="X11" s="5" t="s">
        <v>119</v>
      </c>
      <c r="Y11" t="s">
        <v>468</v>
      </c>
      <c r="Z11" t="s">
        <v>193</v>
      </c>
      <c r="AA11" t="s">
        <v>48</v>
      </c>
      <c r="AB11">
        <v>512</v>
      </c>
      <c r="AC11" s="1">
        <v>503.32600000000002</v>
      </c>
      <c r="AD11" s="1">
        <v>298.988</v>
      </c>
      <c r="AE11" s="29">
        <v>1.6830000000000001</v>
      </c>
      <c r="AF11">
        <v>1.8</v>
      </c>
      <c r="AG11">
        <v>20.821000000000002</v>
      </c>
      <c r="AH11">
        <v>22.695269</v>
      </c>
      <c r="AI11">
        <v>0.66527000000000003</v>
      </c>
      <c r="AJ11">
        <v>7.5233239999999997</v>
      </c>
      <c r="AK11">
        <v>91</v>
      </c>
      <c r="AL11">
        <v>1</v>
      </c>
      <c r="AM11">
        <v>47</v>
      </c>
      <c r="AN11">
        <v>92</v>
      </c>
      <c r="AO11">
        <v>22.177572999999999</v>
      </c>
      <c r="AP11">
        <v>1679.5</v>
      </c>
      <c r="AQ11">
        <v>217.2</v>
      </c>
      <c r="AR11">
        <v>9</v>
      </c>
      <c r="AS11">
        <v>4371</v>
      </c>
      <c r="AT11">
        <v>0.19900000000000001</v>
      </c>
      <c r="AU11">
        <v>9.3379999999999992</v>
      </c>
      <c r="AV11">
        <v>4709</v>
      </c>
      <c r="AW11">
        <v>0</v>
      </c>
      <c r="AX11" s="30">
        <v>0.45</v>
      </c>
      <c r="AY11">
        <v>0.93500000000000005</v>
      </c>
      <c r="AZ11" t="s">
        <v>68</v>
      </c>
      <c r="BA11" t="s">
        <v>198</v>
      </c>
      <c r="BB11">
        <v>1</v>
      </c>
      <c r="BC11" t="s">
        <v>210</v>
      </c>
      <c r="BD11">
        <v>3</v>
      </c>
      <c r="BE11">
        <v>34766.921999999999</v>
      </c>
      <c r="BF11">
        <v>1.4477151586787005E-2</v>
      </c>
      <c r="BG11">
        <v>1.353613673364585E-2</v>
      </c>
      <c r="BH11">
        <v>133651.81600000002</v>
      </c>
      <c r="BI11">
        <v>3.7659495775201435E-3</v>
      </c>
      <c r="BJ11">
        <v>3.5211628549813344E-3</v>
      </c>
      <c r="BK11">
        <v>1</v>
      </c>
      <c r="BL11" t="s">
        <v>493</v>
      </c>
      <c r="BM11" t="s">
        <v>494</v>
      </c>
      <c r="BN11" t="s">
        <v>493</v>
      </c>
    </row>
    <row r="12" spans="1:66" s="2" customFormat="1">
      <c r="A12" s="142" t="str">
        <f t="shared" si="20"/>
        <v>부성여객</v>
      </c>
      <c r="B12" s="142" t="str">
        <f t="shared" si="21"/>
        <v>33</v>
      </c>
      <c r="C12" s="143" t="str">
        <f t="shared" si="22"/>
        <v>70바2048</v>
      </c>
      <c r="D12" s="117" t="str">
        <f t="shared" si="23"/>
        <v>저상</v>
      </c>
      <c r="E12" s="113" t="str">
        <f t="shared" si="16"/>
        <v>A</v>
      </c>
      <c r="F12" s="163">
        <f t="shared" si="17"/>
        <v>0.95944444444444443</v>
      </c>
      <c r="G12" s="164">
        <f t="shared" si="18"/>
        <v>1.7270000000000001</v>
      </c>
      <c r="H12" s="165">
        <f t="shared" si="19"/>
        <v>1.8</v>
      </c>
      <c r="I12" s="166">
        <f t="shared" si="24"/>
        <v>476.04899999999998</v>
      </c>
      <c r="J12" s="167">
        <f t="shared" si="25"/>
        <v>1.1209542822913272E-2</v>
      </c>
      <c r="K12" s="167">
        <f t="shared" si="26"/>
        <v>0.33673535376026337</v>
      </c>
      <c r="L12" s="167">
        <f t="shared" si="27"/>
        <v>0.31719423840823108</v>
      </c>
      <c r="M12" s="168">
        <f t="shared" si="28"/>
        <v>19.081</v>
      </c>
      <c r="N12" s="169">
        <f t="shared" si="29"/>
        <v>0</v>
      </c>
      <c r="O12" s="169">
        <f t="shared" si="30"/>
        <v>9.4529999999999994</v>
      </c>
      <c r="P12" s="170">
        <f t="shared" si="31"/>
        <v>5.22</v>
      </c>
      <c r="Q12" s="171">
        <f t="shared" si="32"/>
        <v>92</v>
      </c>
      <c r="R12" s="172">
        <f t="shared" si="33"/>
        <v>33.36596927520803</v>
      </c>
      <c r="S12" s="144">
        <f t="shared" si="34"/>
        <v>0</v>
      </c>
      <c r="T12" s="144">
        <f t="shared" si="35"/>
        <v>45</v>
      </c>
      <c r="U12" t="s">
        <v>118</v>
      </c>
      <c r="V12" s="5" t="s">
        <v>119</v>
      </c>
      <c r="W12" t="s">
        <v>118</v>
      </c>
      <c r="X12" s="5" t="s">
        <v>119</v>
      </c>
      <c r="Y12" t="s">
        <v>495</v>
      </c>
      <c r="Z12" t="s">
        <v>193</v>
      </c>
      <c r="AA12" t="s">
        <v>48</v>
      </c>
      <c r="AB12">
        <v>512</v>
      </c>
      <c r="AC12" s="1">
        <v>476.04899999999998</v>
      </c>
      <c r="AD12" s="1">
        <v>275.62700000000001</v>
      </c>
      <c r="AE12" s="29">
        <v>1.7270000000000001</v>
      </c>
      <c r="AF12">
        <v>1.8</v>
      </c>
      <c r="AG12">
        <v>19.081</v>
      </c>
      <c r="AH12">
        <v>21.880821000000001</v>
      </c>
      <c r="AI12">
        <v>0.24527399999999999</v>
      </c>
      <c r="AJ12">
        <v>7.3680459999999997</v>
      </c>
      <c r="AK12">
        <v>151</v>
      </c>
      <c r="AL12">
        <v>0</v>
      </c>
      <c r="AM12">
        <v>45</v>
      </c>
      <c r="AN12">
        <v>92</v>
      </c>
      <c r="AO12">
        <v>21.756450000000001</v>
      </c>
      <c r="AP12">
        <v>1366.9</v>
      </c>
      <c r="AQ12">
        <v>313.2</v>
      </c>
      <c r="AR12">
        <v>10</v>
      </c>
      <c r="AS12">
        <v>4200</v>
      </c>
      <c r="AT12">
        <v>0</v>
      </c>
      <c r="AU12">
        <v>9.4529999999999994</v>
      </c>
      <c r="AV12">
        <v>4449</v>
      </c>
      <c r="AW12">
        <v>0</v>
      </c>
      <c r="AX12" s="30">
        <v>0.45</v>
      </c>
      <c r="AY12" s="2">
        <v>0.95944444444444443</v>
      </c>
      <c r="AZ12" s="2" t="s">
        <v>66</v>
      </c>
      <c r="BA12" s="2" t="s">
        <v>198</v>
      </c>
      <c r="BB12" s="2">
        <v>1</v>
      </c>
      <c r="BC12" s="2" t="s">
        <v>496</v>
      </c>
      <c r="BD12" s="2">
        <v>2</v>
      </c>
      <c r="BE12" s="2">
        <v>34766.921999999999</v>
      </c>
      <c r="BF12" s="2">
        <v>1.3692584002690833E-2</v>
      </c>
      <c r="BG12" s="2">
        <v>1.3137273651470592E-2</v>
      </c>
      <c r="BH12" s="2">
        <v>133651.81600000002</v>
      </c>
      <c r="BI12" s="2">
        <v>3.5618595709915376E-3</v>
      </c>
      <c r="BJ12" s="2">
        <v>3.4174063772791029E-3</v>
      </c>
      <c r="BK12" s="2">
        <v>1</v>
      </c>
      <c r="BL12" s="2" t="s">
        <v>493</v>
      </c>
      <c r="BM12" s="2" t="s">
        <v>494</v>
      </c>
      <c r="BN12" s="2" t="s">
        <v>493</v>
      </c>
    </row>
    <row r="13" spans="1:66">
      <c r="A13" s="145" t="str">
        <f t="shared" si="20"/>
        <v>부성여객</v>
      </c>
      <c r="B13" s="145" t="str">
        <f t="shared" si="21"/>
        <v>33</v>
      </c>
      <c r="C13" s="146" t="str">
        <f t="shared" si="22"/>
        <v>70바2049</v>
      </c>
      <c r="D13" s="134" t="str">
        <f t="shared" si="23"/>
        <v>대형</v>
      </c>
      <c r="E13" s="130" t="str">
        <f t="shared" si="16"/>
        <v>A</v>
      </c>
      <c r="F13" s="153">
        <f t="shared" si="17"/>
        <v>0.9572222222222222</v>
      </c>
      <c r="G13" s="154">
        <f t="shared" si="18"/>
        <v>1.7230000000000001</v>
      </c>
      <c r="H13" s="155">
        <f t="shared" si="19"/>
        <v>1.8</v>
      </c>
      <c r="I13" s="156">
        <f t="shared" si="24"/>
        <v>3648.09</v>
      </c>
      <c r="J13" s="157">
        <f t="shared" si="25"/>
        <v>3.7618713059875006E-2</v>
      </c>
      <c r="K13" s="157">
        <f t="shared" si="26"/>
        <v>0.37102881784537622</v>
      </c>
      <c r="L13" s="157">
        <f t="shared" si="27"/>
        <v>0.13925095049738356</v>
      </c>
      <c r="M13" s="158">
        <f t="shared" si="28"/>
        <v>14.571</v>
      </c>
      <c r="N13" s="159">
        <f t="shared" si="29"/>
        <v>0</v>
      </c>
      <c r="O13" s="159">
        <f t="shared" si="30"/>
        <v>11.129</v>
      </c>
      <c r="P13" s="160">
        <f t="shared" si="31"/>
        <v>1.8983333333333334</v>
      </c>
      <c r="Q13" s="161">
        <f t="shared" si="32"/>
        <v>96</v>
      </c>
      <c r="R13" s="162">
        <f t="shared" si="33"/>
        <v>25.810629395490214</v>
      </c>
      <c r="S13" s="147">
        <f t="shared" si="34"/>
        <v>0</v>
      </c>
      <c r="T13" s="147">
        <f t="shared" si="35"/>
        <v>406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206</v>
      </c>
      <c r="Z13" s="4" t="s">
        <v>192</v>
      </c>
      <c r="AA13" s="4" t="s">
        <v>48</v>
      </c>
      <c r="AB13" s="4">
        <v>512</v>
      </c>
      <c r="AC13" s="4">
        <v>3648.09</v>
      </c>
      <c r="AD13" s="4">
        <v>2117.252</v>
      </c>
      <c r="AE13" s="4">
        <v>1.7230000000000001</v>
      </c>
      <c r="AF13" s="4">
        <v>1.8</v>
      </c>
      <c r="AG13" s="4">
        <v>14.571</v>
      </c>
      <c r="AH13" s="4">
        <v>239.01245599999999</v>
      </c>
      <c r="AI13" s="4">
        <v>8.9913410000000002</v>
      </c>
      <c r="AJ13" s="4">
        <v>88.680509000000001</v>
      </c>
      <c r="AK13" s="4">
        <v>508</v>
      </c>
      <c r="AL13" s="4">
        <v>0</v>
      </c>
      <c r="AM13" s="4">
        <v>406</v>
      </c>
      <c r="AN13" s="4">
        <v>96</v>
      </c>
      <c r="AO13" s="4">
        <v>15.263178999999999</v>
      </c>
      <c r="AP13" s="4">
        <v>2514.3000000000002</v>
      </c>
      <c r="AQ13" s="4">
        <v>113.9</v>
      </c>
      <c r="AR13" s="4">
        <v>106</v>
      </c>
      <c r="AS13" s="4">
        <v>33319</v>
      </c>
      <c r="AT13" s="4">
        <v>0</v>
      </c>
      <c r="AU13" s="4">
        <v>11.129</v>
      </c>
      <c r="AV13" s="4">
        <v>33347</v>
      </c>
      <c r="AW13" s="4">
        <v>0</v>
      </c>
      <c r="AX13" s="31">
        <v>0.48</v>
      </c>
      <c r="AY13">
        <v>0.9572222222222222</v>
      </c>
      <c r="AZ13" t="s">
        <v>66</v>
      </c>
      <c r="BA13" t="s">
        <v>198</v>
      </c>
      <c r="BB13">
        <v>2</v>
      </c>
      <c r="BC13" t="s">
        <v>492</v>
      </c>
      <c r="BD13">
        <v>4</v>
      </c>
      <c r="BE13">
        <v>34766.921999999999</v>
      </c>
      <c r="BF13">
        <v>0.1049299101024819</v>
      </c>
      <c r="BG13">
        <v>0.10044124172587572</v>
      </c>
      <c r="BH13">
        <v>133651.81600000002</v>
      </c>
      <c r="BI13">
        <v>2.7295476478972795E-2</v>
      </c>
      <c r="BJ13">
        <v>2.6127836651816734E-2</v>
      </c>
      <c r="BK13">
        <v>2</v>
      </c>
      <c r="BL13" t="s">
        <v>66</v>
      </c>
      <c r="BM13">
        <v>0</v>
      </c>
      <c r="BN13" t="s">
        <v>453</v>
      </c>
    </row>
    <row r="14" spans="1:66">
      <c r="A14" s="142" t="str">
        <f t="shared" si="20"/>
        <v>부성여객</v>
      </c>
      <c r="B14" s="142" t="str">
        <f t="shared" si="21"/>
        <v>33</v>
      </c>
      <c r="C14" s="143" t="str">
        <f t="shared" si="22"/>
        <v>70바2054</v>
      </c>
      <c r="D14" s="117" t="str">
        <f t="shared" si="23"/>
        <v>하이</v>
      </c>
      <c r="E14" s="113" t="str">
        <f t="shared" si="16"/>
        <v>F</v>
      </c>
      <c r="F14" s="163">
        <f t="shared" si="17"/>
        <v>0.72</v>
      </c>
      <c r="G14" s="164">
        <f t="shared" si="18"/>
        <v>1.728</v>
      </c>
      <c r="H14" s="165">
        <f t="shared" si="19"/>
        <v>2.4</v>
      </c>
      <c r="I14" s="166">
        <f t="shared" si="24"/>
        <v>1206.9559999999999</v>
      </c>
      <c r="J14" s="167">
        <f t="shared" si="25"/>
        <v>4.0973457872898307E-2</v>
      </c>
      <c r="K14" s="167">
        <f t="shared" si="26"/>
        <v>0.30729639956368227</v>
      </c>
      <c r="L14" s="167">
        <f t="shared" si="27"/>
        <v>0.12427959262806598</v>
      </c>
      <c r="M14" s="168">
        <f t="shared" si="28"/>
        <v>18.277999999999999</v>
      </c>
      <c r="N14" s="169">
        <f t="shared" si="29"/>
        <v>0</v>
      </c>
      <c r="O14" s="169">
        <f t="shared" si="30"/>
        <v>5.468</v>
      </c>
      <c r="P14" s="170">
        <f t="shared" si="31"/>
        <v>1.7450000000000001</v>
      </c>
      <c r="Q14" s="171">
        <f t="shared" si="32"/>
        <v>92</v>
      </c>
      <c r="R14" s="172">
        <f t="shared" si="33"/>
        <v>26.958353431849794</v>
      </c>
      <c r="S14" s="144">
        <f t="shared" si="34"/>
        <v>0</v>
      </c>
      <c r="T14" s="144">
        <f t="shared" si="35"/>
        <v>66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208</v>
      </c>
      <c r="Z14" t="s">
        <v>194</v>
      </c>
      <c r="AA14" t="s">
        <v>195</v>
      </c>
      <c r="AB14">
        <v>512</v>
      </c>
      <c r="AC14" s="1">
        <v>1206.9559999999999</v>
      </c>
      <c r="AD14" s="1">
        <v>698.56799999999998</v>
      </c>
      <c r="AE14" s="29">
        <v>1.728</v>
      </c>
      <c r="AF14">
        <v>2.4</v>
      </c>
      <c r="AG14">
        <v>18.277999999999999</v>
      </c>
      <c r="AH14">
        <v>68.695813000000001</v>
      </c>
      <c r="AI14">
        <v>2.814705</v>
      </c>
      <c r="AJ14">
        <v>21.109976</v>
      </c>
      <c r="AK14">
        <v>150</v>
      </c>
      <c r="AL14">
        <v>0</v>
      </c>
      <c r="AM14">
        <v>66</v>
      </c>
      <c r="AN14">
        <v>92</v>
      </c>
      <c r="AO14">
        <v>17.569571</v>
      </c>
      <c r="AP14">
        <v>776.6</v>
      </c>
      <c r="AQ14">
        <v>104.7</v>
      </c>
      <c r="AR14">
        <v>28</v>
      </c>
      <c r="AS14">
        <v>7980</v>
      </c>
      <c r="AT14">
        <v>0</v>
      </c>
      <c r="AU14">
        <v>5.468</v>
      </c>
      <c r="AV14">
        <v>10172</v>
      </c>
      <c r="AW14">
        <v>0</v>
      </c>
      <c r="AX14" s="30">
        <v>0.54</v>
      </c>
      <c r="AY14">
        <v>0.72</v>
      </c>
      <c r="AZ14" t="s">
        <v>70</v>
      </c>
      <c r="BA14" t="s">
        <v>198</v>
      </c>
      <c r="BB14">
        <v>8</v>
      </c>
      <c r="BC14" t="s">
        <v>497</v>
      </c>
      <c r="BD14">
        <v>2</v>
      </c>
      <c r="BE14">
        <v>34766.921999999999</v>
      </c>
      <c r="BF14">
        <v>3.4715641493946459E-2</v>
      </c>
      <c r="BG14">
        <v>2.4995261875641449E-2</v>
      </c>
      <c r="BH14">
        <v>133651.81600000002</v>
      </c>
      <c r="BI14">
        <v>9.0305993298287826E-3</v>
      </c>
      <c r="BJ14">
        <v>6.5020315174767231E-3</v>
      </c>
      <c r="BK14">
        <v>1</v>
      </c>
      <c r="BL14" t="s">
        <v>70</v>
      </c>
      <c r="BM14">
        <v>0</v>
      </c>
      <c r="BN14" t="s">
        <v>453</v>
      </c>
    </row>
    <row r="15" spans="1:66">
      <c r="A15" s="145" t="str">
        <f t="shared" si="20"/>
        <v>부성여객</v>
      </c>
      <c r="B15" s="145" t="str">
        <f t="shared" si="21"/>
        <v>33</v>
      </c>
      <c r="C15" s="146" t="str">
        <f t="shared" si="22"/>
        <v>70바2084</v>
      </c>
      <c r="D15" s="134" t="str">
        <f t="shared" si="23"/>
        <v>대형</v>
      </c>
      <c r="E15" s="130" t="str">
        <f t="shared" si="16"/>
        <v>C</v>
      </c>
      <c r="F15" s="153">
        <f t="shared" si="17"/>
        <v>0.873</v>
      </c>
      <c r="G15" s="154">
        <f t="shared" si="18"/>
        <v>1.746</v>
      </c>
      <c r="H15" s="155">
        <f t="shared" si="19"/>
        <v>2</v>
      </c>
      <c r="I15" s="156">
        <f t="shared" si="24"/>
        <v>4834.9290000000001</v>
      </c>
      <c r="J15" s="157">
        <f t="shared" si="25"/>
        <v>3.9466090080268405E-2</v>
      </c>
      <c r="K15" s="157">
        <f t="shared" si="26"/>
        <v>0.3703976122745461</v>
      </c>
      <c r="L15" s="157">
        <f t="shared" si="27"/>
        <v>0.16918552475124246</v>
      </c>
      <c r="M15" s="158">
        <f t="shared" si="28"/>
        <v>16.010999999999999</v>
      </c>
      <c r="N15" s="159">
        <f t="shared" si="29"/>
        <v>2.1000000000000001E-2</v>
      </c>
      <c r="O15" s="159">
        <f t="shared" si="30"/>
        <v>8.48</v>
      </c>
      <c r="P15" s="160">
        <f t="shared" si="31"/>
        <v>9.6349999999999998</v>
      </c>
      <c r="Q15" s="161">
        <f t="shared" si="32"/>
        <v>107</v>
      </c>
      <c r="R15" s="162">
        <f t="shared" si="33"/>
        <v>25.754152860870832</v>
      </c>
      <c r="S15" s="147">
        <f t="shared" si="34"/>
        <v>1</v>
      </c>
      <c r="T15" s="147">
        <f t="shared" si="35"/>
        <v>410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209</v>
      </c>
      <c r="Z15" t="s">
        <v>192</v>
      </c>
      <c r="AA15" t="s">
        <v>48</v>
      </c>
      <c r="AB15">
        <v>512</v>
      </c>
      <c r="AC15" s="1">
        <v>4834.9290000000001</v>
      </c>
      <c r="AD15" s="1">
        <v>2769.2379999999998</v>
      </c>
      <c r="AE15" s="29">
        <v>1.746</v>
      </c>
      <c r="AF15">
        <v>2</v>
      </c>
      <c r="AG15">
        <v>16.010999999999999</v>
      </c>
      <c r="AH15">
        <v>318.11965600000002</v>
      </c>
      <c r="AI15">
        <v>12.554938999999999</v>
      </c>
      <c r="AJ15">
        <v>117.830761</v>
      </c>
      <c r="AK15">
        <v>818</v>
      </c>
      <c r="AL15">
        <v>1</v>
      </c>
      <c r="AM15">
        <v>410</v>
      </c>
      <c r="AN15">
        <v>107</v>
      </c>
      <c r="AO15">
        <v>15.198460000000001</v>
      </c>
      <c r="AP15">
        <v>4797.2</v>
      </c>
      <c r="AQ15">
        <v>578.1</v>
      </c>
      <c r="AR15">
        <v>106</v>
      </c>
      <c r="AS15">
        <v>34882</v>
      </c>
      <c r="AT15">
        <v>2.1000000000000001E-2</v>
      </c>
      <c r="AU15">
        <v>8.48</v>
      </c>
      <c r="AV15">
        <v>40866</v>
      </c>
      <c r="AW15">
        <v>0</v>
      </c>
      <c r="AX15" s="30">
        <v>0.52</v>
      </c>
      <c r="AY15">
        <v>0.873</v>
      </c>
      <c r="AZ15" t="s">
        <v>69</v>
      </c>
      <c r="BA15" t="s">
        <v>198</v>
      </c>
      <c r="BB15">
        <v>3</v>
      </c>
      <c r="BC15" t="s">
        <v>498</v>
      </c>
      <c r="BD15">
        <v>12</v>
      </c>
      <c r="BE15">
        <v>34766.921999999999</v>
      </c>
      <c r="BF15">
        <v>0.1390669268910259</v>
      </c>
      <c r="BG15">
        <v>0.12140542717586561</v>
      </c>
      <c r="BH15">
        <v>133651.81600000002</v>
      </c>
      <c r="BI15">
        <v>3.6175557839034519E-2</v>
      </c>
      <c r="BJ15">
        <v>3.1581261993477133E-2</v>
      </c>
      <c r="BK15">
        <v>1</v>
      </c>
      <c r="BL15" t="s">
        <v>69</v>
      </c>
      <c r="BM15">
        <v>0</v>
      </c>
      <c r="BN15" t="s">
        <v>453</v>
      </c>
    </row>
    <row r="16" spans="1:66">
      <c r="A16" s="142" t="str">
        <f t="shared" ref="A16:A57" si="36">W16</f>
        <v>부성여객</v>
      </c>
      <c r="B16" s="142" t="str">
        <f t="shared" ref="B16:B57" si="37">V16</f>
        <v>33</v>
      </c>
      <c r="C16" s="143" t="str">
        <f t="shared" ref="C16:C57" si="38">Y16</f>
        <v>70바2092</v>
      </c>
      <c r="D16" s="117" t="str">
        <f t="shared" ref="D16:D57" si="39">Z16</f>
        <v>대형</v>
      </c>
      <c r="E16" s="113" t="str">
        <f t="shared" ref="E16:E57" si="40">AZ16</f>
        <v>F</v>
      </c>
      <c r="F16" s="163">
        <f t="shared" ref="F16:F57" si="41">G16/H16</f>
        <v>0.79909090909090907</v>
      </c>
      <c r="G16" s="164">
        <f t="shared" ref="G16:G57" si="42">AE16</f>
        <v>1.758</v>
      </c>
      <c r="H16" s="165">
        <f t="shared" ref="H16:H57" si="43">AF16</f>
        <v>2.2000000000000002</v>
      </c>
      <c r="I16" s="166">
        <f t="shared" ref="I16:I57" si="44">AC16</f>
        <v>4993.402</v>
      </c>
      <c r="J16" s="167">
        <f t="shared" ref="J16:J57" si="45">AI16/AH16</f>
        <v>2.4897152273046369E-2</v>
      </c>
      <c r="K16" s="167">
        <f t="shared" ref="K16:K57" si="46">AJ16/AH16</f>
        <v>0.35217158390684783</v>
      </c>
      <c r="L16" s="167">
        <f t="shared" ref="L16:L57" si="47">AK16/AC16</f>
        <v>0.20206664714757594</v>
      </c>
      <c r="M16" s="168">
        <f t="shared" ref="M16:M57" si="48">AG16</f>
        <v>15.246</v>
      </c>
      <c r="N16" s="169">
        <f t="shared" ref="N16:N57" si="49">IF(AW16=0,AT16,"속도계이상")</f>
        <v>0</v>
      </c>
      <c r="O16" s="169">
        <f t="shared" ref="O16:O57" si="50">IF(AW16=0,AU16,"속도계이상")</f>
        <v>9.7530000000000001</v>
      </c>
      <c r="P16" s="170">
        <f t="shared" ref="P16:P57" si="51">AQ16/60</f>
        <v>12.008333333333333</v>
      </c>
      <c r="Q16" s="171">
        <f t="shared" ref="Q16:Q57" si="52">AN16</f>
        <v>106</v>
      </c>
      <c r="R16" s="172">
        <f t="shared" ref="R16:R57" si="53">AC16/(AH16-AI16-AJ16)</f>
        <v>25.554905847783971</v>
      </c>
      <c r="S16" s="144">
        <f t="shared" ref="S16:S57" si="54">IF(AW16=0,AL16,"속도계이상")</f>
        <v>0</v>
      </c>
      <c r="T16" s="144">
        <f t="shared" ref="T16:T57" si="55">IF(AW16=0,AM16,"속도계이상")</f>
        <v>487</v>
      </c>
      <c r="U16" t="s">
        <v>118</v>
      </c>
      <c r="V16" t="s">
        <v>119</v>
      </c>
      <c r="W16" t="s">
        <v>118</v>
      </c>
      <c r="X16" s="4" t="s">
        <v>119</v>
      </c>
      <c r="Y16" s="4" t="s">
        <v>211</v>
      </c>
      <c r="Z16" s="4" t="s">
        <v>192</v>
      </c>
      <c r="AA16" s="4" t="s">
        <v>48</v>
      </c>
      <c r="AB16" s="4">
        <v>512</v>
      </c>
      <c r="AC16" s="4">
        <v>4993.402</v>
      </c>
      <c r="AD16" s="4">
        <v>2840.9059999999999</v>
      </c>
      <c r="AE16" s="4">
        <v>1.758</v>
      </c>
      <c r="AF16" s="4">
        <v>2.2000000000000002</v>
      </c>
      <c r="AG16" s="4">
        <v>15.246</v>
      </c>
      <c r="AH16" s="4">
        <v>313.67659700000002</v>
      </c>
      <c r="AI16" s="4">
        <v>7.8096540000000001</v>
      </c>
      <c r="AJ16" s="4">
        <v>110.467984</v>
      </c>
      <c r="AK16" s="4">
        <v>1009</v>
      </c>
      <c r="AL16" s="4">
        <v>0</v>
      </c>
      <c r="AM16" s="4">
        <v>487</v>
      </c>
      <c r="AN16" s="4">
        <v>106</v>
      </c>
      <c r="AO16" s="4">
        <v>15.918949</v>
      </c>
      <c r="AP16" s="4">
        <v>3658</v>
      </c>
      <c r="AQ16" s="4">
        <v>720.5</v>
      </c>
      <c r="AR16" s="4">
        <v>70</v>
      </c>
      <c r="AS16" s="4">
        <v>22837</v>
      </c>
      <c r="AT16" s="4">
        <v>0</v>
      </c>
      <c r="AU16" s="4">
        <v>9.7530000000000001</v>
      </c>
      <c r="AV16" s="4">
        <v>38557</v>
      </c>
      <c r="AW16" s="4">
        <v>0</v>
      </c>
      <c r="AX16" s="4">
        <v>0.51</v>
      </c>
      <c r="AY16">
        <v>0.79909090909090907</v>
      </c>
      <c r="AZ16" t="s">
        <v>70</v>
      </c>
      <c r="BA16" t="s">
        <v>198</v>
      </c>
      <c r="BB16">
        <v>1</v>
      </c>
      <c r="BC16" t="s">
        <v>201</v>
      </c>
      <c r="BD16">
        <v>10</v>
      </c>
      <c r="BE16">
        <v>34766.921999999999</v>
      </c>
      <c r="BF16">
        <v>0.14362508133449375</v>
      </c>
      <c r="BG16">
        <v>0.11476949681183637</v>
      </c>
      <c r="BH16">
        <v>133651.81600000002</v>
      </c>
      <c r="BI16">
        <v>3.7361273115810105E-2</v>
      </c>
      <c r="BJ16">
        <v>2.9855053698906439E-2</v>
      </c>
      <c r="BK16">
        <v>1</v>
      </c>
      <c r="BL16" t="s">
        <v>67</v>
      </c>
      <c r="BM16">
        <v>-1</v>
      </c>
      <c r="BN16" t="s">
        <v>451</v>
      </c>
    </row>
    <row r="17" spans="1:66">
      <c r="A17" s="145" t="str">
        <f t="shared" si="36"/>
        <v>부성여객</v>
      </c>
      <c r="B17" s="145" t="str">
        <f t="shared" si="37"/>
        <v>33</v>
      </c>
      <c r="C17" s="146" t="str">
        <f t="shared" si="38"/>
        <v>70바2132</v>
      </c>
      <c r="D17" s="134" t="str">
        <f t="shared" si="39"/>
        <v>하이</v>
      </c>
      <c r="E17" s="130" t="str">
        <f t="shared" si="40"/>
        <v>F</v>
      </c>
      <c r="F17" s="153">
        <f t="shared" si="41"/>
        <v>0.73750000000000004</v>
      </c>
      <c r="G17" s="154">
        <f t="shared" si="42"/>
        <v>1.77</v>
      </c>
      <c r="H17" s="155">
        <f t="shared" si="43"/>
        <v>2.4</v>
      </c>
      <c r="I17" s="156">
        <f t="shared" si="44"/>
        <v>2069.123</v>
      </c>
      <c r="J17" s="157">
        <f t="shared" si="45"/>
        <v>2.0352880170511317E-2</v>
      </c>
      <c r="K17" s="157">
        <f t="shared" si="46"/>
        <v>0.33774124110564319</v>
      </c>
      <c r="L17" s="157">
        <f t="shared" si="47"/>
        <v>0.11550787459227894</v>
      </c>
      <c r="M17" s="158">
        <f t="shared" si="48"/>
        <v>16.561</v>
      </c>
      <c r="N17" s="159">
        <f t="shared" si="49"/>
        <v>0</v>
      </c>
      <c r="O17" s="159">
        <f t="shared" si="50"/>
        <v>1.208</v>
      </c>
      <c r="P17" s="160">
        <f t="shared" si="51"/>
        <v>2.6816666666666666</v>
      </c>
      <c r="Q17" s="161">
        <f t="shared" si="52"/>
        <v>93</v>
      </c>
      <c r="R17" s="162">
        <f t="shared" si="53"/>
        <v>24.827316420708467</v>
      </c>
      <c r="S17" s="147">
        <f t="shared" si="54"/>
        <v>0</v>
      </c>
      <c r="T17" s="147">
        <f t="shared" si="55"/>
        <v>25</v>
      </c>
      <c r="U17" t="s">
        <v>118</v>
      </c>
      <c r="V17" t="s">
        <v>119</v>
      </c>
      <c r="W17" t="s">
        <v>118</v>
      </c>
      <c r="X17" s="4" t="s">
        <v>119</v>
      </c>
      <c r="Y17" s="4" t="s">
        <v>212</v>
      </c>
      <c r="Z17" s="4" t="s">
        <v>194</v>
      </c>
      <c r="AA17" s="4" t="s">
        <v>195</v>
      </c>
      <c r="AB17" s="4">
        <v>512</v>
      </c>
      <c r="AC17" s="4">
        <v>2069.123</v>
      </c>
      <c r="AD17" s="4">
        <v>1168.702</v>
      </c>
      <c r="AE17" s="4">
        <v>1.77</v>
      </c>
      <c r="AF17" s="4">
        <v>2.4</v>
      </c>
      <c r="AG17" s="4">
        <v>16.561</v>
      </c>
      <c r="AH17" s="4">
        <v>129.83302499999999</v>
      </c>
      <c r="AI17" s="4">
        <v>2.6424759999999998</v>
      </c>
      <c r="AJ17" s="4">
        <v>43.849966999999999</v>
      </c>
      <c r="AK17" s="4">
        <v>239</v>
      </c>
      <c r="AL17" s="4">
        <v>0</v>
      </c>
      <c r="AM17" s="4">
        <v>25</v>
      </c>
      <c r="AN17" s="4">
        <v>93</v>
      </c>
      <c r="AO17" s="4">
        <v>15.9368</v>
      </c>
      <c r="AP17" s="4">
        <v>1348.2</v>
      </c>
      <c r="AQ17" s="4">
        <v>160.9</v>
      </c>
      <c r="AR17" s="4">
        <v>25</v>
      </c>
      <c r="AS17" s="4">
        <v>6861</v>
      </c>
      <c r="AT17" s="4">
        <v>0</v>
      </c>
      <c r="AU17" s="4">
        <v>1.208</v>
      </c>
      <c r="AV17" s="4">
        <v>16912</v>
      </c>
      <c r="AW17" s="4">
        <v>0</v>
      </c>
      <c r="AX17" s="4">
        <v>0.56000000000000005</v>
      </c>
      <c r="AY17">
        <v>0.73750000000000004</v>
      </c>
      <c r="AZ17" t="s">
        <v>70</v>
      </c>
      <c r="BA17" t="s">
        <v>198</v>
      </c>
      <c r="BB17">
        <v>6</v>
      </c>
      <c r="BC17" t="s">
        <v>499</v>
      </c>
      <c r="BD17">
        <v>2</v>
      </c>
      <c r="BE17">
        <v>34766.921999999999</v>
      </c>
      <c r="BF17">
        <v>5.9514126674774376E-2</v>
      </c>
      <c r="BG17">
        <v>4.3891668422646107E-2</v>
      </c>
      <c r="BH17">
        <v>133651.81600000002</v>
      </c>
      <c r="BI17">
        <v>1.5481443215107528E-2</v>
      </c>
      <c r="BJ17">
        <v>1.1417564371141803E-2</v>
      </c>
      <c r="BK17">
        <v>1</v>
      </c>
      <c r="BL17" t="s">
        <v>70</v>
      </c>
      <c r="BM17">
        <v>0</v>
      </c>
      <c r="BN17" t="s">
        <v>453</v>
      </c>
    </row>
    <row r="18" spans="1:66">
      <c r="A18" s="142" t="str">
        <f t="shared" si="36"/>
        <v>부성여객</v>
      </c>
      <c r="B18" s="142" t="str">
        <f t="shared" si="37"/>
        <v>33</v>
      </c>
      <c r="C18" s="143" t="str">
        <f t="shared" si="38"/>
        <v>70바2133</v>
      </c>
      <c r="D18" s="117" t="str">
        <f t="shared" si="39"/>
        <v>하이</v>
      </c>
      <c r="E18" s="113" t="str">
        <f t="shared" si="40"/>
        <v>F</v>
      </c>
      <c r="F18" s="163">
        <f t="shared" si="41"/>
        <v>0.75833333333333341</v>
      </c>
      <c r="G18" s="164">
        <f t="shared" si="42"/>
        <v>1.82</v>
      </c>
      <c r="H18" s="165">
        <f t="shared" si="43"/>
        <v>2.4</v>
      </c>
      <c r="I18" s="166">
        <f t="shared" si="44"/>
        <v>3418.4690000000001</v>
      </c>
      <c r="J18" s="167">
        <f t="shared" si="45"/>
        <v>2.3956123595349672E-2</v>
      </c>
      <c r="K18" s="167">
        <f t="shared" si="46"/>
        <v>0.35277702591641602</v>
      </c>
      <c r="L18" s="167">
        <f t="shared" si="47"/>
        <v>0.13368557678890755</v>
      </c>
      <c r="M18" s="168">
        <f t="shared" si="48"/>
        <v>17.555</v>
      </c>
      <c r="N18" s="169">
        <f t="shared" si="49"/>
        <v>0</v>
      </c>
      <c r="O18" s="169">
        <f t="shared" si="50"/>
        <v>2.9550000000000001</v>
      </c>
      <c r="P18" s="170">
        <f t="shared" si="51"/>
        <v>3.77</v>
      </c>
      <c r="Q18" s="171">
        <f t="shared" si="52"/>
        <v>92</v>
      </c>
      <c r="R18" s="172">
        <f t="shared" si="53"/>
        <v>25.248055998384288</v>
      </c>
      <c r="S18" s="144">
        <f t="shared" si="54"/>
        <v>0</v>
      </c>
      <c r="T18" s="144">
        <f t="shared" si="55"/>
        <v>101</v>
      </c>
      <c r="U18" t="s">
        <v>118</v>
      </c>
      <c r="V18" t="s">
        <v>119</v>
      </c>
      <c r="W18" t="s">
        <v>118</v>
      </c>
      <c r="X18" s="4" t="s">
        <v>119</v>
      </c>
      <c r="Y18" s="4" t="s">
        <v>214</v>
      </c>
      <c r="Z18" s="4" t="s">
        <v>194</v>
      </c>
      <c r="AA18" s="4" t="s">
        <v>195</v>
      </c>
      <c r="AB18" s="4">
        <v>512</v>
      </c>
      <c r="AC18" s="4">
        <v>3418.4690000000001</v>
      </c>
      <c r="AD18" s="4">
        <v>1878.03</v>
      </c>
      <c r="AE18" s="4">
        <v>1.82</v>
      </c>
      <c r="AF18" s="4">
        <v>2.4</v>
      </c>
      <c r="AG18" s="4">
        <v>17.555</v>
      </c>
      <c r="AH18" s="4">
        <v>217.234937</v>
      </c>
      <c r="AI18" s="4">
        <v>5.2041069999999996</v>
      </c>
      <c r="AJ18" s="4">
        <v>76.635495000000006</v>
      </c>
      <c r="AK18" s="4">
        <v>457</v>
      </c>
      <c r="AL18" s="4">
        <v>0</v>
      </c>
      <c r="AM18" s="4">
        <v>101</v>
      </c>
      <c r="AN18" s="4">
        <v>92</v>
      </c>
      <c r="AO18" s="4">
        <v>15.736276</v>
      </c>
      <c r="AP18" s="4">
        <v>1292.2</v>
      </c>
      <c r="AQ18" s="4">
        <v>226.2</v>
      </c>
      <c r="AR18" s="4">
        <v>24</v>
      </c>
      <c r="AS18" s="4">
        <v>11042</v>
      </c>
      <c r="AT18" s="4">
        <v>0</v>
      </c>
      <c r="AU18" s="4">
        <v>2.9550000000000001</v>
      </c>
      <c r="AV18" s="4">
        <v>29339</v>
      </c>
      <c r="AW18" s="4">
        <v>0</v>
      </c>
      <c r="AX18" s="4">
        <v>0.59</v>
      </c>
      <c r="AY18">
        <v>0.75833333333333341</v>
      </c>
      <c r="AZ18" t="s">
        <v>70</v>
      </c>
      <c r="BA18" t="s">
        <v>198</v>
      </c>
      <c r="BB18">
        <v>3</v>
      </c>
      <c r="BC18" t="s">
        <v>213</v>
      </c>
      <c r="BD18">
        <v>9</v>
      </c>
      <c r="BE18">
        <v>34766.921999999999</v>
      </c>
      <c r="BF18">
        <v>9.8325327735368701E-2</v>
      </c>
      <c r="BG18">
        <v>7.4563373532654603E-2</v>
      </c>
      <c r="BH18">
        <v>133651.81600000002</v>
      </c>
      <c r="BI18">
        <v>2.557742275645547E-2</v>
      </c>
      <c r="BJ18">
        <v>1.9396212256978733E-2</v>
      </c>
      <c r="BK18">
        <v>1</v>
      </c>
      <c r="BL18" t="s">
        <v>70</v>
      </c>
      <c r="BM18">
        <v>0</v>
      </c>
      <c r="BN18" t="s">
        <v>453</v>
      </c>
    </row>
    <row r="19" spans="1:66">
      <c r="A19" s="145" t="str">
        <f t="shared" si="36"/>
        <v>부성여객</v>
      </c>
      <c r="B19" s="145" t="str">
        <f t="shared" si="37"/>
        <v>33</v>
      </c>
      <c r="C19" s="146" t="str">
        <f t="shared" si="38"/>
        <v>70바2134</v>
      </c>
      <c r="D19" s="134" t="str">
        <f t="shared" si="39"/>
        <v>하이</v>
      </c>
      <c r="E19" s="130" t="str">
        <f t="shared" si="40"/>
        <v>F</v>
      </c>
      <c r="F19" s="153">
        <f t="shared" si="41"/>
        <v>0.73739130434782607</v>
      </c>
      <c r="G19" s="154">
        <f t="shared" si="42"/>
        <v>1.696</v>
      </c>
      <c r="H19" s="155">
        <f t="shared" si="43"/>
        <v>2.2999999999999998</v>
      </c>
      <c r="I19" s="156">
        <f t="shared" si="44"/>
        <v>842.39499999999998</v>
      </c>
      <c r="J19" s="157">
        <f t="shared" si="45"/>
        <v>6.058672735240489E-2</v>
      </c>
      <c r="K19" s="157">
        <f t="shared" si="46"/>
        <v>0.3364520499722839</v>
      </c>
      <c r="L19" s="157">
        <f t="shared" si="47"/>
        <v>0.12345752289602858</v>
      </c>
      <c r="M19" s="158">
        <f t="shared" si="48"/>
        <v>18.178000000000001</v>
      </c>
      <c r="N19" s="159">
        <f t="shared" si="49"/>
        <v>0</v>
      </c>
      <c r="O19" s="159">
        <f t="shared" si="50"/>
        <v>3.7989999999999999</v>
      </c>
      <c r="P19" s="160">
        <f t="shared" si="51"/>
        <v>2.0233333333333334</v>
      </c>
      <c r="Q19" s="161">
        <f t="shared" si="52"/>
        <v>92</v>
      </c>
      <c r="R19" s="162">
        <f t="shared" si="53"/>
        <v>26.364880468796898</v>
      </c>
      <c r="S19" s="147">
        <f t="shared" si="54"/>
        <v>0</v>
      </c>
      <c r="T19" s="147">
        <f t="shared" si="55"/>
        <v>32</v>
      </c>
      <c r="U19" t="s">
        <v>118</v>
      </c>
      <c r="V19" t="s">
        <v>119</v>
      </c>
      <c r="W19" t="s">
        <v>118</v>
      </c>
      <c r="X19" s="4" t="s">
        <v>119</v>
      </c>
      <c r="Y19" s="4" t="s">
        <v>216</v>
      </c>
      <c r="Z19" s="4" t="s">
        <v>194</v>
      </c>
      <c r="AA19" s="4" t="s">
        <v>195</v>
      </c>
      <c r="AB19" s="4">
        <v>512</v>
      </c>
      <c r="AC19" s="4">
        <v>842.39499999999998</v>
      </c>
      <c r="AD19" s="4">
        <v>496.69900000000001</v>
      </c>
      <c r="AE19" s="4">
        <v>1.696</v>
      </c>
      <c r="AF19" s="4">
        <v>2.2999999999999998</v>
      </c>
      <c r="AG19" s="4">
        <v>18.178000000000001</v>
      </c>
      <c r="AH19" s="4">
        <v>52.990814</v>
      </c>
      <c r="AI19" s="4">
        <v>3.2105399999999999</v>
      </c>
      <c r="AJ19" s="4">
        <v>17.828868</v>
      </c>
      <c r="AK19" s="4">
        <v>104</v>
      </c>
      <c r="AL19" s="4">
        <v>0</v>
      </c>
      <c r="AM19" s="4">
        <v>32</v>
      </c>
      <c r="AN19" s="4">
        <v>92</v>
      </c>
      <c r="AO19" s="4">
        <v>15.897</v>
      </c>
      <c r="AP19" s="4">
        <v>781.7</v>
      </c>
      <c r="AQ19" s="4">
        <v>121.4</v>
      </c>
      <c r="AR19" s="4">
        <v>19</v>
      </c>
      <c r="AS19" s="4">
        <v>12624</v>
      </c>
      <c r="AT19" s="4">
        <v>0</v>
      </c>
      <c r="AU19" s="4">
        <v>3.7989999999999999</v>
      </c>
      <c r="AV19" s="4">
        <v>6826</v>
      </c>
      <c r="AW19" s="4">
        <v>0</v>
      </c>
      <c r="AX19" s="4">
        <v>0.54</v>
      </c>
      <c r="AY19">
        <v>0.73739130434782607</v>
      </c>
      <c r="AZ19" t="s">
        <v>70</v>
      </c>
      <c r="BA19" t="s">
        <v>198</v>
      </c>
      <c r="BB19">
        <v>7</v>
      </c>
      <c r="BC19" t="s">
        <v>500</v>
      </c>
      <c r="BD19">
        <v>4</v>
      </c>
      <c r="BE19">
        <v>34766.921999999999</v>
      </c>
      <c r="BF19">
        <v>2.4229783700725649E-2</v>
      </c>
      <c r="BG19">
        <v>1.7866831807143782E-2</v>
      </c>
      <c r="BH19">
        <v>133651.81600000002</v>
      </c>
      <c r="BI19">
        <v>6.3029072496852559E-3</v>
      </c>
      <c r="BJ19">
        <v>4.6477089980287798E-3</v>
      </c>
      <c r="BK19">
        <v>1</v>
      </c>
      <c r="BL19" t="s">
        <v>70</v>
      </c>
      <c r="BM19">
        <v>0</v>
      </c>
      <c r="BN19" t="s">
        <v>453</v>
      </c>
    </row>
    <row r="20" spans="1:66">
      <c r="A20" s="142" t="str">
        <f t="shared" si="36"/>
        <v>부성여객</v>
      </c>
      <c r="B20" s="142" t="str">
        <f t="shared" si="37"/>
        <v>33</v>
      </c>
      <c r="C20" s="143" t="str">
        <f t="shared" si="38"/>
        <v>70바2135</v>
      </c>
      <c r="D20" s="117" t="str">
        <f t="shared" si="39"/>
        <v>하이</v>
      </c>
      <c r="E20" s="113" t="str">
        <f t="shared" si="40"/>
        <v>F</v>
      </c>
      <c r="F20" s="163">
        <f t="shared" si="41"/>
        <v>0.75434782608695661</v>
      </c>
      <c r="G20" s="164">
        <f t="shared" si="42"/>
        <v>1.7350000000000001</v>
      </c>
      <c r="H20" s="165">
        <f t="shared" si="43"/>
        <v>2.2999999999999998</v>
      </c>
      <c r="I20" s="166">
        <f t="shared" si="44"/>
        <v>1664.1849999999999</v>
      </c>
      <c r="J20" s="167">
        <f t="shared" si="45"/>
        <v>2.8165005168935379E-2</v>
      </c>
      <c r="K20" s="167">
        <f t="shared" si="46"/>
        <v>0.37609117095666778</v>
      </c>
      <c r="L20" s="167">
        <f t="shared" si="47"/>
        <v>0.12438520957706024</v>
      </c>
      <c r="M20" s="168">
        <f t="shared" si="48"/>
        <v>17.795000000000002</v>
      </c>
      <c r="N20" s="169">
        <f t="shared" si="49"/>
        <v>0</v>
      </c>
      <c r="O20" s="169">
        <f t="shared" si="50"/>
        <v>3.786</v>
      </c>
      <c r="P20" s="170">
        <f t="shared" si="51"/>
        <v>1.7383333333333333</v>
      </c>
      <c r="Q20" s="171">
        <f t="shared" si="52"/>
        <v>92</v>
      </c>
      <c r="R20" s="172">
        <f t="shared" si="53"/>
        <v>26.069186194817554</v>
      </c>
      <c r="S20" s="144">
        <f t="shared" si="54"/>
        <v>0</v>
      </c>
      <c r="T20" s="144">
        <f t="shared" si="55"/>
        <v>63</v>
      </c>
      <c r="U20" t="s">
        <v>118</v>
      </c>
      <c r="V20" t="s">
        <v>119</v>
      </c>
      <c r="W20" t="s">
        <v>118</v>
      </c>
      <c r="X20" s="4" t="s">
        <v>119</v>
      </c>
      <c r="Y20" s="4" t="s">
        <v>217</v>
      </c>
      <c r="Z20" s="4" t="s">
        <v>194</v>
      </c>
      <c r="AA20" s="4" t="s">
        <v>195</v>
      </c>
      <c r="AB20" s="4">
        <v>512</v>
      </c>
      <c r="AC20" s="4">
        <v>1664.1849999999999</v>
      </c>
      <c r="AD20" s="4">
        <v>959.44100000000003</v>
      </c>
      <c r="AE20" s="4">
        <v>1.7350000000000001</v>
      </c>
      <c r="AF20" s="4">
        <v>2.2999999999999998</v>
      </c>
      <c r="AG20" s="4">
        <v>17.795000000000002</v>
      </c>
      <c r="AH20" s="4">
        <v>107.155528</v>
      </c>
      <c r="AI20" s="4">
        <v>3.0180359999999999</v>
      </c>
      <c r="AJ20" s="4">
        <v>40.300248000000003</v>
      </c>
      <c r="AK20" s="4">
        <v>207</v>
      </c>
      <c r="AL20" s="4">
        <v>0</v>
      </c>
      <c r="AM20" s="4">
        <v>63</v>
      </c>
      <c r="AN20" s="4">
        <v>92</v>
      </c>
      <c r="AO20" s="4">
        <v>15.530556000000001</v>
      </c>
      <c r="AP20" s="4">
        <v>777.4</v>
      </c>
      <c r="AQ20" s="4">
        <v>104.3</v>
      </c>
      <c r="AR20" s="4">
        <v>45</v>
      </c>
      <c r="AS20" s="4">
        <v>21404</v>
      </c>
      <c r="AT20" s="4">
        <v>0</v>
      </c>
      <c r="AU20" s="4">
        <v>3.786</v>
      </c>
      <c r="AV20" s="4">
        <v>14145</v>
      </c>
      <c r="AW20" s="4">
        <v>0</v>
      </c>
      <c r="AX20" s="4">
        <v>0.55000000000000004</v>
      </c>
      <c r="AY20">
        <v>0.75434782608695661</v>
      </c>
      <c r="AZ20" t="s">
        <v>70</v>
      </c>
      <c r="BA20" t="s">
        <v>198</v>
      </c>
      <c r="BB20">
        <v>4</v>
      </c>
      <c r="BC20" t="s">
        <v>199</v>
      </c>
      <c r="BD20">
        <v>7</v>
      </c>
      <c r="BE20">
        <v>34766.921999999999</v>
      </c>
      <c r="BF20">
        <v>4.7866906365769166E-2</v>
      </c>
      <c r="BG20">
        <v>3.6108296758525872E-2</v>
      </c>
      <c r="BH20">
        <v>133651.81600000002</v>
      </c>
      <c r="BI20">
        <v>1.2451645251120266E-2</v>
      </c>
      <c r="BJ20">
        <v>9.3928715263885496E-3</v>
      </c>
      <c r="BK20">
        <v>1</v>
      </c>
      <c r="BL20" t="s">
        <v>70</v>
      </c>
      <c r="BM20">
        <v>0</v>
      </c>
      <c r="BN20" t="s">
        <v>453</v>
      </c>
    </row>
    <row r="21" spans="1:66">
      <c r="A21" s="145" t="str">
        <f t="shared" si="36"/>
        <v>부성여객</v>
      </c>
      <c r="B21" s="145" t="str">
        <f t="shared" si="37"/>
        <v>36</v>
      </c>
      <c r="C21" s="146" t="str">
        <f t="shared" si="38"/>
        <v>70바2002</v>
      </c>
      <c r="D21" s="134" t="str">
        <f t="shared" si="39"/>
        <v>저상</v>
      </c>
      <c r="E21" s="130" t="str">
        <f t="shared" si="40"/>
        <v>A</v>
      </c>
      <c r="F21" s="153">
        <f t="shared" si="41"/>
        <v>0.97777777777777775</v>
      </c>
      <c r="G21" s="154">
        <f t="shared" si="42"/>
        <v>1.76</v>
      </c>
      <c r="H21" s="155">
        <f t="shared" si="43"/>
        <v>1.8</v>
      </c>
      <c r="I21" s="156">
        <f t="shared" si="44"/>
        <v>2936.0419999999999</v>
      </c>
      <c r="J21" s="157">
        <f t="shared" si="45"/>
        <v>1.5665195859224941E-2</v>
      </c>
      <c r="K21" s="157">
        <f t="shared" si="46"/>
        <v>0.28647420611379898</v>
      </c>
      <c r="L21" s="157">
        <f t="shared" si="47"/>
        <v>0.19890723634062457</v>
      </c>
      <c r="M21" s="158">
        <f t="shared" si="48"/>
        <v>16.318999999999999</v>
      </c>
      <c r="N21" s="159">
        <f t="shared" si="49"/>
        <v>6.8000000000000005E-2</v>
      </c>
      <c r="O21" s="159">
        <f t="shared" si="50"/>
        <v>5.6539999999999999</v>
      </c>
      <c r="P21" s="160">
        <f t="shared" si="51"/>
        <v>4.4666666666666668</v>
      </c>
      <c r="Q21" s="161">
        <f t="shared" si="52"/>
        <v>99</v>
      </c>
      <c r="R21" s="162">
        <f t="shared" si="53"/>
        <v>25.335751942581926</v>
      </c>
      <c r="S21" s="147">
        <f t="shared" si="54"/>
        <v>2</v>
      </c>
      <c r="T21" s="147">
        <f t="shared" si="55"/>
        <v>166</v>
      </c>
      <c r="U21" t="s">
        <v>118</v>
      </c>
      <c r="V21" t="s">
        <v>120</v>
      </c>
      <c r="W21" t="s">
        <v>118</v>
      </c>
      <c r="X21" s="4" t="s">
        <v>120</v>
      </c>
      <c r="Y21" s="4" t="s">
        <v>218</v>
      </c>
      <c r="Z21" s="4" t="s">
        <v>193</v>
      </c>
      <c r="AA21" s="4" t="s">
        <v>48</v>
      </c>
      <c r="AB21" s="4">
        <v>512</v>
      </c>
      <c r="AC21" s="4">
        <v>2936.0419999999999</v>
      </c>
      <c r="AD21" s="4">
        <v>1668.1949999999999</v>
      </c>
      <c r="AE21" s="4">
        <v>1.76</v>
      </c>
      <c r="AF21" s="4">
        <v>1.8</v>
      </c>
      <c r="AG21" s="4">
        <v>16.318999999999999</v>
      </c>
      <c r="AH21" s="4">
        <v>166.05799400000001</v>
      </c>
      <c r="AI21" s="4">
        <v>2.6013310000000001</v>
      </c>
      <c r="AJ21" s="4">
        <v>47.571331999999998</v>
      </c>
      <c r="AK21" s="4">
        <v>584</v>
      </c>
      <c r="AL21" s="4">
        <v>2</v>
      </c>
      <c r="AM21" s="4">
        <v>166</v>
      </c>
      <c r="AN21" s="4">
        <v>99</v>
      </c>
      <c r="AO21" s="4">
        <v>17.680823</v>
      </c>
      <c r="AP21" s="4">
        <v>1505.8</v>
      </c>
      <c r="AQ21" s="4">
        <v>268</v>
      </c>
      <c r="AR21" s="4">
        <v>15</v>
      </c>
      <c r="AS21" s="4">
        <v>4858</v>
      </c>
      <c r="AT21" s="4">
        <v>6.8000000000000005E-2</v>
      </c>
      <c r="AU21" s="4">
        <v>5.6539999999999999</v>
      </c>
      <c r="AV21" s="4">
        <v>24175</v>
      </c>
      <c r="AW21" s="4">
        <v>0</v>
      </c>
      <c r="AX21" s="4">
        <v>0.54</v>
      </c>
      <c r="AY21">
        <v>0.97777777777777775</v>
      </c>
      <c r="AZ21" t="s">
        <v>66</v>
      </c>
      <c r="BA21" t="s">
        <v>219</v>
      </c>
      <c r="BB21">
        <v>3</v>
      </c>
      <c r="BC21" t="s">
        <v>462</v>
      </c>
      <c r="BD21">
        <v>3</v>
      </c>
      <c r="BE21">
        <v>46643.527999999998</v>
      </c>
      <c r="BF21">
        <v>6.29463963360576E-2</v>
      </c>
      <c r="BG21">
        <v>6.1547587528589652E-2</v>
      </c>
      <c r="BH21">
        <v>133651.81600000002</v>
      </c>
      <c r="BI21">
        <v>2.1967842172829134E-2</v>
      </c>
      <c r="BJ21">
        <v>2.1479667902321819E-2</v>
      </c>
      <c r="BK21">
        <v>1</v>
      </c>
      <c r="BL21" t="s">
        <v>66</v>
      </c>
      <c r="BM21">
        <v>0</v>
      </c>
      <c r="BN21" t="s">
        <v>453</v>
      </c>
    </row>
    <row r="22" spans="1:66">
      <c r="A22" s="142" t="str">
        <f t="shared" si="36"/>
        <v>부성여객</v>
      </c>
      <c r="B22" s="142" t="str">
        <f t="shared" si="37"/>
        <v>36</v>
      </c>
      <c r="C22" s="143" t="str">
        <f t="shared" si="38"/>
        <v>70바2005</v>
      </c>
      <c r="D22" s="117" t="str">
        <f t="shared" si="39"/>
        <v>저상</v>
      </c>
      <c r="E22" s="113" t="str">
        <f t="shared" si="40"/>
        <v>S</v>
      </c>
      <c r="F22" s="163">
        <f t="shared" si="41"/>
        <v>1.0172222222222222</v>
      </c>
      <c r="G22" s="164">
        <f t="shared" si="42"/>
        <v>1.831</v>
      </c>
      <c r="H22" s="165">
        <f t="shared" si="43"/>
        <v>1.8</v>
      </c>
      <c r="I22" s="166">
        <f t="shared" si="44"/>
        <v>719.19100000000003</v>
      </c>
      <c r="J22" s="167">
        <f t="shared" si="45"/>
        <v>3.4052186195861554E-2</v>
      </c>
      <c r="K22" s="167">
        <f t="shared" si="46"/>
        <v>0.29013068819201127</v>
      </c>
      <c r="L22" s="167">
        <f t="shared" si="47"/>
        <v>0.18353956042275277</v>
      </c>
      <c r="M22" s="168">
        <f t="shared" si="48"/>
        <v>19.995000000000001</v>
      </c>
      <c r="N22" s="169">
        <f t="shared" si="49"/>
        <v>0.27800000000000002</v>
      </c>
      <c r="O22" s="169">
        <f t="shared" si="50"/>
        <v>13.904999999999999</v>
      </c>
      <c r="P22" s="170">
        <f t="shared" si="51"/>
        <v>3.6349999999999998</v>
      </c>
      <c r="Q22" s="171">
        <f t="shared" si="52"/>
        <v>93</v>
      </c>
      <c r="R22" s="172">
        <f t="shared" si="53"/>
        <v>33.640223134014235</v>
      </c>
      <c r="S22" s="144">
        <f t="shared" si="54"/>
        <v>2</v>
      </c>
      <c r="T22" s="144">
        <f t="shared" si="55"/>
        <v>100</v>
      </c>
      <c r="U22" t="s">
        <v>118</v>
      </c>
      <c r="V22" t="s">
        <v>120</v>
      </c>
      <c r="W22" t="s">
        <v>118</v>
      </c>
      <c r="X22" s="4" t="s">
        <v>120</v>
      </c>
      <c r="Y22" s="4" t="s">
        <v>221</v>
      </c>
      <c r="Z22" s="4" t="s">
        <v>193</v>
      </c>
      <c r="AA22" s="4" t="s">
        <v>48</v>
      </c>
      <c r="AB22" s="4">
        <v>512</v>
      </c>
      <c r="AC22" s="4">
        <v>719.19100000000003</v>
      </c>
      <c r="AD22" s="4">
        <v>392.702</v>
      </c>
      <c r="AE22" s="4">
        <v>1.831</v>
      </c>
      <c r="AF22" s="4">
        <v>1.8</v>
      </c>
      <c r="AG22" s="4">
        <v>19.995000000000001</v>
      </c>
      <c r="AH22" s="4">
        <v>31.634150999999999</v>
      </c>
      <c r="AI22" s="4">
        <v>1.0772120000000001</v>
      </c>
      <c r="AJ22" s="4">
        <v>9.1780380000000008</v>
      </c>
      <c r="AK22" s="4">
        <v>132</v>
      </c>
      <c r="AL22" s="4">
        <v>2</v>
      </c>
      <c r="AM22" s="4">
        <v>100</v>
      </c>
      <c r="AN22" s="4">
        <v>93</v>
      </c>
      <c r="AO22" s="4">
        <v>22.734638</v>
      </c>
      <c r="AP22" s="4">
        <v>1561.8</v>
      </c>
      <c r="AQ22" s="4">
        <v>218.1</v>
      </c>
      <c r="AR22" s="4">
        <v>9</v>
      </c>
      <c r="AS22" s="4">
        <v>2908</v>
      </c>
      <c r="AT22" s="4">
        <v>0.27800000000000002</v>
      </c>
      <c r="AU22" s="4">
        <v>13.904999999999999</v>
      </c>
      <c r="AV22" s="4">
        <v>6354</v>
      </c>
      <c r="AW22" s="4">
        <v>0</v>
      </c>
      <c r="AX22" s="4">
        <v>0.49</v>
      </c>
      <c r="AY22">
        <v>1.0172222222222222</v>
      </c>
      <c r="AZ22" t="s">
        <v>71</v>
      </c>
      <c r="BA22" t="s">
        <v>219</v>
      </c>
      <c r="BB22">
        <v>6</v>
      </c>
      <c r="BC22" t="s">
        <v>501</v>
      </c>
      <c r="BD22">
        <v>2</v>
      </c>
      <c r="BE22">
        <v>46643.527999999998</v>
      </c>
      <c r="BF22">
        <v>1.5418880835943628E-2</v>
      </c>
      <c r="BG22">
        <v>1.5684428228118212E-2</v>
      </c>
      <c r="BH22">
        <v>133651.81600000002</v>
      </c>
      <c r="BI22">
        <v>5.3810791467285403E-3</v>
      </c>
      <c r="BJ22">
        <v>5.4737532875888655E-3</v>
      </c>
      <c r="BK22">
        <v>1</v>
      </c>
      <c r="BL22" t="s">
        <v>66</v>
      </c>
      <c r="BM22">
        <v>1</v>
      </c>
      <c r="BN22" t="s">
        <v>457</v>
      </c>
    </row>
    <row r="23" spans="1:66">
      <c r="A23" s="145" t="str">
        <f t="shared" si="36"/>
        <v>부성여객</v>
      </c>
      <c r="B23" s="145" t="str">
        <f t="shared" si="37"/>
        <v>36</v>
      </c>
      <c r="C23" s="146" t="str">
        <f t="shared" si="38"/>
        <v>70바2008</v>
      </c>
      <c r="D23" s="134" t="str">
        <f t="shared" si="39"/>
        <v>대형</v>
      </c>
      <c r="E23" s="130" t="str">
        <f t="shared" si="40"/>
        <v>A</v>
      </c>
      <c r="F23" s="153">
        <f t="shared" si="41"/>
        <v>0.97799999999999998</v>
      </c>
      <c r="G23" s="154">
        <f t="shared" si="42"/>
        <v>1.956</v>
      </c>
      <c r="H23" s="155">
        <f t="shared" si="43"/>
        <v>2</v>
      </c>
      <c r="I23" s="156">
        <f t="shared" si="44"/>
        <v>880.74300000000005</v>
      </c>
      <c r="J23" s="157">
        <f t="shared" si="45"/>
        <v>2.0023491774513159E-2</v>
      </c>
      <c r="K23" s="157">
        <f t="shared" si="46"/>
        <v>0.34137076428756352</v>
      </c>
      <c r="L23" s="157">
        <f t="shared" si="47"/>
        <v>0.14306102915379401</v>
      </c>
      <c r="M23" s="158">
        <f t="shared" si="48"/>
        <v>13.962</v>
      </c>
      <c r="N23" s="159">
        <f t="shared" si="49"/>
        <v>3.4060000000000001</v>
      </c>
      <c r="O23" s="159">
        <f t="shared" si="50"/>
        <v>17.939</v>
      </c>
      <c r="P23" s="160">
        <f t="shared" si="51"/>
        <v>1.6166666666666667</v>
      </c>
      <c r="Q23" s="161">
        <f t="shared" si="52"/>
        <v>107</v>
      </c>
      <c r="R23" s="162">
        <f t="shared" si="53"/>
        <v>28.478170108712945</v>
      </c>
      <c r="S23" s="147">
        <f t="shared" si="54"/>
        <v>30</v>
      </c>
      <c r="T23" s="147">
        <f t="shared" si="55"/>
        <v>158</v>
      </c>
      <c r="U23" t="s">
        <v>118</v>
      </c>
      <c r="V23" t="s">
        <v>120</v>
      </c>
      <c r="W23" t="s">
        <v>118</v>
      </c>
      <c r="X23" s="4" t="s">
        <v>120</v>
      </c>
      <c r="Y23" s="4" t="s">
        <v>222</v>
      </c>
      <c r="Z23" s="4" t="s">
        <v>192</v>
      </c>
      <c r="AA23" s="4" t="s">
        <v>48</v>
      </c>
      <c r="AB23" s="4">
        <v>512</v>
      </c>
      <c r="AC23" s="4">
        <v>880.74300000000005</v>
      </c>
      <c r="AD23" s="4">
        <v>450.27100000000002</v>
      </c>
      <c r="AE23" s="4">
        <v>1.956</v>
      </c>
      <c r="AF23" s="4">
        <v>2</v>
      </c>
      <c r="AG23" s="4">
        <v>13.962</v>
      </c>
      <c r="AH23" s="4">
        <v>48.428865999999999</v>
      </c>
      <c r="AI23" s="4">
        <v>0.96971499999999999</v>
      </c>
      <c r="AJ23" s="4">
        <v>16.532198999999999</v>
      </c>
      <c r="AK23" s="4">
        <v>126</v>
      </c>
      <c r="AL23" s="4">
        <v>30</v>
      </c>
      <c r="AM23" s="4">
        <v>158</v>
      </c>
      <c r="AN23" s="4">
        <v>107</v>
      </c>
      <c r="AO23" s="4">
        <v>18.186323000000002</v>
      </c>
      <c r="AP23" s="4">
        <v>588.4</v>
      </c>
      <c r="AQ23" s="4">
        <v>97</v>
      </c>
      <c r="AR23" s="4">
        <v>6</v>
      </c>
      <c r="AS23" s="4">
        <v>5600</v>
      </c>
      <c r="AT23" s="4">
        <v>3.4060000000000001</v>
      </c>
      <c r="AU23" s="4">
        <v>17.939</v>
      </c>
      <c r="AV23" s="4">
        <v>7454</v>
      </c>
      <c r="AW23" s="4">
        <v>0</v>
      </c>
      <c r="AX23" s="4">
        <v>0.48</v>
      </c>
      <c r="AY23">
        <v>0.97799999999999998</v>
      </c>
      <c r="AZ23" t="s">
        <v>66</v>
      </c>
      <c r="BA23" t="s">
        <v>219</v>
      </c>
      <c r="BB23">
        <v>2</v>
      </c>
      <c r="BC23" t="s">
        <v>456</v>
      </c>
      <c r="BD23">
        <v>4</v>
      </c>
      <c r="BE23">
        <v>46643.527999999998</v>
      </c>
      <c r="BF23">
        <v>1.8882426732386111E-2</v>
      </c>
      <c r="BG23">
        <v>1.8467013344273617E-2</v>
      </c>
      <c r="BH23">
        <v>133651.81600000002</v>
      </c>
      <c r="BI23">
        <v>6.5898318957372031E-3</v>
      </c>
      <c r="BJ23">
        <v>6.4448555940309843E-3</v>
      </c>
      <c r="BK23">
        <v>1</v>
      </c>
      <c r="BL23" t="s">
        <v>66</v>
      </c>
      <c r="BM23">
        <v>0</v>
      </c>
      <c r="BN23" t="s">
        <v>453</v>
      </c>
    </row>
    <row r="24" spans="1:66">
      <c r="A24" s="142" t="str">
        <f t="shared" si="36"/>
        <v>부성여객</v>
      </c>
      <c r="B24" s="142" t="str">
        <f t="shared" si="37"/>
        <v>36</v>
      </c>
      <c r="C24" s="143" t="str">
        <f t="shared" si="38"/>
        <v>70바2011</v>
      </c>
      <c r="D24" s="117" t="str">
        <f t="shared" si="39"/>
        <v>대형</v>
      </c>
      <c r="E24" s="113" t="str">
        <f t="shared" si="40"/>
        <v>C</v>
      </c>
      <c r="F24" s="163">
        <f t="shared" si="41"/>
        <v>0.875</v>
      </c>
      <c r="G24" s="164">
        <f t="shared" si="42"/>
        <v>1.75</v>
      </c>
      <c r="H24" s="165">
        <f t="shared" si="43"/>
        <v>2</v>
      </c>
      <c r="I24" s="166">
        <f t="shared" si="44"/>
        <v>2673.4340000000002</v>
      </c>
      <c r="J24" s="167">
        <f t="shared" si="45"/>
        <v>3.9782386882053017E-2</v>
      </c>
      <c r="K24" s="167">
        <f t="shared" si="46"/>
        <v>0.40386654990435156</v>
      </c>
      <c r="L24" s="167">
        <f t="shared" si="47"/>
        <v>0.15298675785525281</v>
      </c>
      <c r="M24" s="168">
        <f t="shared" si="48"/>
        <v>16.292000000000002</v>
      </c>
      <c r="N24" s="169">
        <f t="shared" si="49"/>
        <v>0</v>
      </c>
      <c r="O24" s="169">
        <f t="shared" si="50"/>
        <v>17.88</v>
      </c>
      <c r="P24" s="170">
        <f t="shared" si="51"/>
        <v>7.6916666666666664</v>
      </c>
      <c r="Q24" s="171">
        <f t="shared" si="52"/>
        <v>106</v>
      </c>
      <c r="R24" s="172">
        <f t="shared" si="53"/>
        <v>24.69678395038742</v>
      </c>
      <c r="S24" s="144">
        <f t="shared" si="54"/>
        <v>0</v>
      </c>
      <c r="T24" s="144">
        <f t="shared" si="55"/>
        <v>478</v>
      </c>
      <c r="U24" t="s">
        <v>118</v>
      </c>
      <c r="V24" t="s">
        <v>120</v>
      </c>
      <c r="W24" t="s">
        <v>118</v>
      </c>
      <c r="X24" s="4" t="s">
        <v>120</v>
      </c>
      <c r="Y24" s="4" t="s">
        <v>224</v>
      </c>
      <c r="Z24" s="4" t="s">
        <v>192</v>
      </c>
      <c r="AA24" s="4" t="s">
        <v>48</v>
      </c>
      <c r="AB24" s="4">
        <v>512</v>
      </c>
      <c r="AC24" s="4">
        <v>2673.4340000000002</v>
      </c>
      <c r="AD24" s="4">
        <v>1527.8879999999999</v>
      </c>
      <c r="AE24" s="4">
        <v>1.75</v>
      </c>
      <c r="AF24" s="4">
        <v>2</v>
      </c>
      <c r="AG24" s="4">
        <v>16.292000000000002</v>
      </c>
      <c r="AH24" s="4">
        <v>194.57191</v>
      </c>
      <c r="AI24" s="4">
        <v>7.7405350000000004</v>
      </c>
      <c r="AJ24" s="4">
        <v>78.581085999999999</v>
      </c>
      <c r="AK24" s="4">
        <v>409</v>
      </c>
      <c r="AL24" s="4">
        <v>0</v>
      </c>
      <c r="AM24" s="4">
        <v>478</v>
      </c>
      <c r="AN24" s="4">
        <v>106</v>
      </c>
      <c r="AO24" s="4">
        <v>13.740081999999999</v>
      </c>
      <c r="AP24" s="4">
        <v>2390.6999999999998</v>
      </c>
      <c r="AQ24" s="4">
        <v>461.5</v>
      </c>
      <c r="AR24" s="4">
        <v>106</v>
      </c>
      <c r="AS24" s="4">
        <v>51730</v>
      </c>
      <c r="AT24" s="4">
        <v>0</v>
      </c>
      <c r="AU24" s="4">
        <v>17.88</v>
      </c>
      <c r="AV24" s="4">
        <v>21398</v>
      </c>
      <c r="AW24" s="4">
        <v>0</v>
      </c>
      <c r="AX24" s="4">
        <v>0.55000000000000004</v>
      </c>
      <c r="AY24">
        <v>0.875</v>
      </c>
      <c r="AZ24" t="s">
        <v>69</v>
      </c>
      <c r="BA24" t="s">
        <v>219</v>
      </c>
      <c r="BB24">
        <v>4</v>
      </c>
      <c r="BC24" t="s">
        <v>460</v>
      </c>
      <c r="BD24">
        <v>9</v>
      </c>
      <c r="BE24">
        <v>46643.527999999998</v>
      </c>
      <c r="BF24">
        <v>5.7316290483001207E-2</v>
      </c>
      <c r="BG24">
        <v>5.0151754172626059E-2</v>
      </c>
      <c r="BH24">
        <v>133651.81600000002</v>
      </c>
      <c r="BI24">
        <v>2.0002975492678675E-2</v>
      </c>
      <c r="BJ24">
        <v>1.750260355609384E-2</v>
      </c>
      <c r="BK24">
        <v>1</v>
      </c>
      <c r="BL24" t="s">
        <v>68</v>
      </c>
      <c r="BM24">
        <v>-1</v>
      </c>
      <c r="BN24" t="s">
        <v>451</v>
      </c>
    </row>
    <row r="25" spans="1:66">
      <c r="A25" s="145" t="str">
        <f t="shared" si="36"/>
        <v>부성여객</v>
      </c>
      <c r="B25" s="145" t="str">
        <f t="shared" si="37"/>
        <v>36</v>
      </c>
      <c r="C25" s="146" t="str">
        <f t="shared" si="38"/>
        <v>70바2012</v>
      </c>
      <c r="D25" s="134" t="str">
        <f t="shared" si="39"/>
        <v>대형</v>
      </c>
      <c r="E25" s="130" t="str">
        <f t="shared" si="40"/>
        <v>C</v>
      </c>
      <c r="F25" s="153">
        <f t="shared" si="41"/>
        <v>0.89400000000000002</v>
      </c>
      <c r="G25" s="154">
        <f t="shared" si="42"/>
        <v>1.788</v>
      </c>
      <c r="H25" s="155">
        <f t="shared" si="43"/>
        <v>2</v>
      </c>
      <c r="I25" s="156">
        <f t="shared" si="44"/>
        <v>3559.1419999999998</v>
      </c>
      <c r="J25" s="157">
        <f t="shared" si="45"/>
        <v>1.6134149128833264E-2</v>
      </c>
      <c r="K25" s="157">
        <f t="shared" si="46"/>
        <v>0.33034339205807428</v>
      </c>
      <c r="L25" s="157">
        <f t="shared" si="47"/>
        <v>0.17785185305896759</v>
      </c>
      <c r="M25" s="158">
        <f t="shared" si="48"/>
        <v>15.675000000000001</v>
      </c>
      <c r="N25" s="159">
        <f t="shared" si="49"/>
        <v>0.16900000000000001</v>
      </c>
      <c r="O25" s="159">
        <f t="shared" si="50"/>
        <v>3.7090000000000001</v>
      </c>
      <c r="P25" s="160">
        <f t="shared" si="51"/>
        <v>12.331666666666667</v>
      </c>
      <c r="Q25" s="161">
        <f t="shared" si="52"/>
        <v>105</v>
      </c>
      <c r="R25" s="162">
        <f t="shared" si="53"/>
        <v>24.563538044137953</v>
      </c>
      <c r="S25" s="147">
        <f t="shared" si="54"/>
        <v>6</v>
      </c>
      <c r="T25" s="147">
        <f t="shared" si="55"/>
        <v>132</v>
      </c>
      <c r="U25" t="s">
        <v>118</v>
      </c>
      <c r="V25" t="s">
        <v>120</v>
      </c>
      <c r="W25" t="s">
        <v>118</v>
      </c>
      <c r="X25" s="4" t="s">
        <v>120</v>
      </c>
      <c r="Y25" s="4" t="s">
        <v>226</v>
      </c>
      <c r="Z25" s="4" t="s">
        <v>192</v>
      </c>
      <c r="AA25" s="4" t="s">
        <v>48</v>
      </c>
      <c r="AB25" s="4">
        <v>512</v>
      </c>
      <c r="AC25" s="4">
        <v>3559.1419999999998</v>
      </c>
      <c r="AD25" s="4">
        <v>1990.893</v>
      </c>
      <c r="AE25" s="4">
        <v>1.788</v>
      </c>
      <c r="AF25" s="4">
        <v>2</v>
      </c>
      <c r="AG25" s="4">
        <v>15.675000000000001</v>
      </c>
      <c r="AH25" s="4">
        <v>221.71438800000001</v>
      </c>
      <c r="AI25" s="4">
        <v>3.5771730000000002</v>
      </c>
      <c r="AJ25" s="4">
        <v>73.241883000000001</v>
      </c>
      <c r="AK25" s="4">
        <v>633</v>
      </c>
      <c r="AL25" s="4">
        <v>6</v>
      </c>
      <c r="AM25" s="4">
        <v>132</v>
      </c>
      <c r="AN25" s="4">
        <v>105</v>
      </c>
      <c r="AO25" s="4">
        <v>16.052823</v>
      </c>
      <c r="AP25" s="4">
        <v>3551.7</v>
      </c>
      <c r="AQ25" s="4">
        <v>739.9</v>
      </c>
      <c r="AR25" s="4">
        <v>41</v>
      </c>
      <c r="AS25" s="4">
        <v>9148</v>
      </c>
      <c r="AT25" s="4">
        <v>0.16900000000000001</v>
      </c>
      <c r="AU25" s="4">
        <v>3.7090000000000001</v>
      </c>
      <c r="AV25" s="4">
        <v>28524</v>
      </c>
      <c r="AW25" s="4">
        <v>0</v>
      </c>
      <c r="AX25" s="4">
        <v>0.55000000000000004</v>
      </c>
      <c r="AY25">
        <v>0.89400000000000002</v>
      </c>
      <c r="AZ25" t="s">
        <v>69</v>
      </c>
      <c r="BA25" t="s">
        <v>219</v>
      </c>
      <c r="BB25">
        <v>1</v>
      </c>
      <c r="BC25" t="s">
        <v>243</v>
      </c>
      <c r="BD25">
        <v>6</v>
      </c>
      <c r="BE25">
        <v>46643.527999999998</v>
      </c>
      <c r="BF25">
        <v>7.6305162851317762E-2</v>
      </c>
      <c r="BG25">
        <v>6.8216815589078078E-2</v>
      </c>
      <c r="BH25">
        <v>133651.81600000002</v>
      </c>
      <c r="BI25">
        <v>2.6629956154131114E-2</v>
      </c>
      <c r="BJ25">
        <v>2.3807180801793216E-2</v>
      </c>
      <c r="BK25">
        <v>1</v>
      </c>
      <c r="BL25" t="s">
        <v>69</v>
      </c>
      <c r="BM25">
        <v>0</v>
      </c>
      <c r="BN25" t="s">
        <v>453</v>
      </c>
    </row>
    <row r="26" spans="1:66">
      <c r="A26" s="142" t="str">
        <f t="shared" si="36"/>
        <v>부성여객</v>
      </c>
      <c r="B26" s="142" t="str">
        <f t="shared" si="37"/>
        <v>36</v>
      </c>
      <c r="C26" s="143" t="str">
        <f t="shared" si="38"/>
        <v>70바2036</v>
      </c>
      <c r="D26" s="117" t="str">
        <f t="shared" si="39"/>
        <v>저상</v>
      </c>
      <c r="E26" s="113" t="str">
        <f t="shared" si="40"/>
        <v>B</v>
      </c>
      <c r="F26" s="163">
        <f t="shared" si="41"/>
        <v>0.94736842105263164</v>
      </c>
      <c r="G26" s="164">
        <f t="shared" si="42"/>
        <v>1.8</v>
      </c>
      <c r="H26" s="165">
        <f t="shared" si="43"/>
        <v>1.9</v>
      </c>
      <c r="I26" s="166">
        <f t="shared" si="44"/>
        <v>598.52499999999998</v>
      </c>
      <c r="J26" s="167">
        <f t="shared" si="45"/>
        <v>7.0103410493819782E-2</v>
      </c>
      <c r="K26" s="167">
        <f t="shared" si="46"/>
        <v>0.30438342772013083</v>
      </c>
      <c r="L26" s="167">
        <f t="shared" si="47"/>
        <v>0.21218829622822774</v>
      </c>
      <c r="M26" s="168">
        <f t="shared" si="48"/>
        <v>20.251999999999999</v>
      </c>
      <c r="N26" s="169">
        <f t="shared" si="49"/>
        <v>0.16700000000000001</v>
      </c>
      <c r="O26" s="169">
        <f t="shared" si="50"/>
        <v>4.01</v>
      </c>
      <c r="P26" s="170">
        <f t="shared" si="51"/>
        <v>1.3383333333333334</v>
      </c>
      <c r="Q26" s="171">
        <f t="shared" si="52"/>
        <v>95</v>
      </c>
      <c r="R26" s="172">
        <f t="shared" si="53"/>
        <v>32.699315446434916</v>
      </c>
      <c r="S26" s="144">
        <f t="shared" si="54"/>
        <v>1</v>
      </c>
      <c r="T26" s="144">
        <f t="shared" si="55"/>
        <v>24</v>
      </c>
      <c r="U26" t="s">
        <v>118</v>
      </c>
      <c r="V26" t="s">
        <v>120</v>
      </c>
      <c r="W26" t="s">
        <v>118</v>
      </c>
      <c r="X26" s="4" t="s">
        <v>120</v>
      </c>
      <c r="Y26" s="4" t="s">
        <v>229</v>
      </c>
      <c r="Z26" s="4" t="s">
        <v>193</v>
      </c>
      <c r="AA26" s="4" t="s">
        <v>48</v>
      </c>
      <c r="AB26" s="4">
        <v>512</v>
      </c>
      <c r="AC26" s="4">
        <v>598.52499999999998</v>
      </c>
      <c r="AD26" s="4">
        <v>332.53800000000001</v>
      </c>
      <c r="AE26" s="4">
        <v>1.8</v>
      </c>
      <c r="AF26" s="4">
        <v>1.9</v>
      </c>
      <c r="AG26" s="4">
        <v>20.251999999999999</v>
      </c>
      <c r="AH26" s="4">
        <v>29.262214</v>
      </c>
      <c r="AI26" s="4">
        <v>2.0513810000000001</v>
      </c>
      <c r="AJ26" s="4">
        <v>8.9069330000000004</v>
      </c>
      <c r="AK26" s="4">
        <v>127</v>
      </c>
      <c r="AL26" s="4">
        <v>1</v>
      </c>
      <c r="AM26" s="4">
        <v>24</v>
      </c>
      <c r="AN26" s="4">
        <v>95</v>
      </c>
      <c r="AO26" s="4">
        <v>20.453852000000001</v>
      </c>
      <c r="AP26" s="4">
        <v>2938</v>
      </c>
      <c r="AQ26" s="4">
        <v>80.3</v>
      </c>
      <c r="AR26" s="4">
        <v>13</v>
      </c>
      <c r="AS26" s="4">
        <v>6433</v>
      </c>
      <c r="AT26" s="4">
        <v>0.16700000000000001</v>
      </c>
      <c r="AU26" s="4">
        <v>4.01</v>
      </c>
      <c r="AV26" s="4">
        <v>5453</v>
      </c>
      <c r="AW26" s="4">
        <v>0</v>
      </c>
      <c r="AX26" s="4">
        <v>0.5</v>
      </c>
      <c r="AY26">
        <v>0.94736842105263164</v>
      </c>
      <c r="AZ26" t="s">
        <v>68</v>
      </c>
      <c r="BA26" t="s">
        <v>219</v>
      </c>
      <c r="BB26">
        <v>1</v>
      </c>
      <c r="BC26" t="s">
        <v>250</v>
      </c>
      <c r="BD26">
        <v>2</v>
      </c>
      <c r="BE26">
        <v>46643.527999999998</v>
      </c>
      <c r="BF26">
        <v>1.2831898136007207E-2</v>
      </c>
      <c r="BG26">
        <v>1.2156535076217355E-2</v>
      </c>
      <c r="BH26">
        <v>133651.81600000002</v>
      </c>
      <c r="BI26">
        <v>4.4782406847356255E-3</v>
      </c>
      <c r="BJ26">
        <v>4.2425438065916456E-3</v>
      </c>
      <c r="BK26">
        <v>1</v>
      </c>
      <c r="BL26" t="s">
        <v>122</v>
      </c>
      <c r="BM26">
        <v>4</v>
      </c>
      <c r="BN26" t="s">
        <v>457</v>
      </c>
    </row>
    <row r="27" spans="1:66">
      <c r="A27" s="145" t="str">
        <f t="shared" si="36"/>
        <v>부성여객</v>
      </c>
      <c r="B27" s="145" t="str">
        <f t="shared" si="37"/>
        <v>36</v>
      </c>
      <c r="C27" s="146" t="str">
        <f t="shared" si="38"/>
        <v>70바2044</v>
      </c>
      <c r="D27" s="134" t="str">
        <f t="shared" si="39"/>
        <v>저상</v>
      </c>
      <c r="E27" s="130" t="str">
        <f t="shared" si="40"/>
        <v>A</v>
      </c>
      <c r="F27" s="153">
        <f t="shared" si="41"/>
        <v>0.99777777777777776</v>
      </c>
      <c r="G27" s="154">
        <f t="shared" si="42"/>
        <v>1.796</v>
      </c>
      <c r="H27" s="155">
        <f t="shared" si="43"/>
        <v>1.8</v>
      </c>
      <c r="I27" s="156">
        <f t="shared" si="44"/>
        <v>450.50299999999999</v>
      </c>
      <c r="J27" s="157">
        <f t="shared" si="45"/>
        <v>2.0188391194464961E-2</v>
      </c>
      <c r="K27" s="157">
        <f t="shared" si="46"/>
        <v>0.30572223184107689</v>
      </c>
      <c r="L27" s="157">
        <f t="shared" si="47"/>
        <v>0.19755695300586235</v>
      </c>
      <c r="M27" s="158">
        <f t="shared" si="48"/>
        <v>17.012</v>
      </c>
      <c r="N27" s="159">
        <f t="shared" si="49"/>
        <v>0.44400000000000001</v>
      </c>
      <c r="O27" s="159">
        <f t="shared" si="50"/>
        <v>12.874000000000001</v>
      </c>
      <c r="P27" s="160">
        <f t="shared" si="51"/>
        <v>0.97499999999999998</v>
      </c>
      <c r="Q27" s="161">
        <f t="shared" si="52"/>
        <v>93</v>
      </c>
      <c r="R27" s="162">
        <f t="shared" si="53"/>
        <v>27.629269314647196</v>
      </c>
      <c r="S27" s="147">
        <f t="shared" si="54"/>
        <v>2</v>
      </c>
      <c r="T27" s="147">
        <f t="shared" si="55"/>
        <v>58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230</v>
      </c>
      <c r="Z27" s="4" t="s">
        <v>193</v>
      </c>
      <c r="AA27" s="4" t="s">
        <v>48</v>
      </c>
      <c r="AB27" s="4">
        <v>512</v>
      </c>
      <c r="AC27" s="4">
        <v>450.50299999999999</v>
      </c>
      <c r="AD27" s="4">
        <v>250.857</v>
      </c>
      <c r="AE27" s="4">
        <v>1.796</v>
      </c>
      <c r="AF27" s="4">
        <v>1.8</v>
      </c>
      <c r="AG27" s="4">
        <v>17.012</v>
      </c>
      <c r="AH27" s="4">
        <v>24.188604000000002</v>
      </c>
      <c r="AI27" s="4">
        <v>0.48832900000000001</v>
      </c>
      <c r="AJ27" s="4">
        <v>7.3949939999999996</v>
      </c>
      <c r="AK27" s="4">
        <v>89</v>
      </c>
      <c r="AL27" s="4">
        <v>2</v>
      </c>
      <c r="AM27" s="4">
        <v>58</v>
      </c>
      <c r="AN27" s="4">
        <v>93</v>
      </c>
      <c r="AO27" s="4">
        <v>18.624596</v>
      </c>
      <c r="AP27" s="4">
        <v>597.20000000000005</v>
      </c>
      <c r="AQ27" s="4">
        <v>58.5</v>
      </c>
      <c r="AR27" s="4">
        <v>9</v>
      </c>
      <c r="AS27" s="4">
        <v>2113</v>
      </c>
      <c r="AT27" s="4">
        <v>0.44400000000000001</v>
      </c>
      <c r="AU27" s="4">
        <v>12.874000000000001</v>
      </c>
      <c r="AV27" s="4">
        <v>3690</v>
      </c>
      <c r="AW27" s="4">
        <v>0</v>
      </c>
      <c r="AX27" s="4">
        <v>0.52</v>
      </c>
      <c r="AY27">
        <v>0.99777777777777776</v>
      </c>
      <c r="AZ27" t="s">
        <v>66</v>
      </c>
      <c r="BA27" t="s">
        <v>219</v>
      </c>
      <c r="BB27">
        <v>1</v>
      </c>
      <c r="BC27" t="s">
        <v>225</v>
      </c>
      <c r="BD27">
        <v>1</v>
      </c>
      <c r="BE27">
        <v>46643.527999999998</v>
      </c>
      <c r="BF27">
        <v>9.6584246371758161E-3</v>
      </c>
      <c r="BG27">
        <v>9.6369614713154254E-3</v>
      </c>
      <c r="BH27">
        <v>133651.81600000002</v>
      </c>
      <c r="BI27">
        <v>3.3707211280989994E-3</v>
      </c>
      <c r="BJ27">
        <v>3.363230636703224E-3</v>
      </c>
      <c r="BK27">
        <v>1</v>
      </c>
      <c r="BL27" t="s">
        <v>66</v>
      </c>
      <c r="BM27">
        <v>0</v>
      </c>
      <c r="BN27" t="s">
        <v>453</v>
      </c>
    </row>
    <row r="28" spans="1:66">
      <c r="A28" s="142" t="str">
        <f t="shared" si="36"/>
        <v>부성여객</v>
      </c>
      <c r="B28" s="142" t="str">
        <f t="shared" si="37"/>
        <v>36</v>
      </c>
      <c r="C28" s="143" t="str">
        <f t="shared" si="38"/>
        <v>70바2046</v>
      </c>
      <c r="D28" s="117" t="str">
        <f t="shared" si="39"/>
        <v>대형</v>
      </c>
      <c r="E28" s="113" t="str">
        <f t="shared" si="40"/>
        <v>A</v>
      </c>
      <c r="F28" s="163">
        <f t="shared" si="41"/>
        <v>0.95315789473684209</v>
      </c>
      <c r="G28" s="164">
        <f t="shared" si="42"/>
        <v>1.8109999999999999</v>
      </c>
      <c r="H28" s="165">
        <f t="shared" si="43"/>
        <v>1.9</v>
      </c>
      <c r="I28" s="166">
        <f t="shared" si="44"/>
        <v>2086.2159999999999</v>
      </c>
      <c r="J28" s="167">
        <f t="shared" si="45"/>
        <v>3.2160437513149377E-2</v>
      </c>
      <c r="K28" s="167">
        <f t="shared" si="46"/>
        <v>0.34911007523138976</v>
      </c>
      <c r="L28" s="167">
        <f t="shared" si="47"/>
        <v>0.17064388347131842</v>
      </c>
      <c r="M28" s="168">
        <f t="shared" si="48"/>
        <v>14.381</v>
      </c>
      <c r="N28" s="169">
        <f t="shared" si="49"/>
        <v>0</v>
      </c>
      <c r="O28" s="169">
        <f t="shared" si="50"/>
        <v>10.881</v>
      </c>
      <c r="P28" s="170">
        <f t="shared" si="51"/>
        <v>2.0649999999999999</v>
      </c>
      <c r="Q28" s="171">
        <f t="shared" si="52"/>
        <v>105</v>
      </c>
      <c r="R28" s="172">
        <f t="shared" si="53"/>
        <v>25.811862977894094</v>
      </c>
      <c r="S28" s="144">
        <f t="shared" si="54"/>
        <v>0</v>
      </c>
      <c r="T28" s="144">
        <f t="shared" si="55"/>
        <v>227</v>
      </c>
      <c r="U28" t="s">
        <v>118</v>
      </c>
      <c r="V28" t="s">
        <v>120</v>
      </c>
      <c r="W28" t="s">
        <v>118</v>
      </c>
      <c r="X28" s="4" t="s">
        <v>120</v>
      </c>
      <c r="Y28" s="4" t="s">
        <v>231</v>
      </c>
      <c r="Z28" s="4" t="s">
        <v>192</v>
      </c>
      <c r="AA28" s="4" t="s">
        <v>48</v>
      </c>
      <c r="AB28" s="4">
        <v>512</v>
      </c>
      <c r="AC28" s="4">
        <v>2086.2159999999999</v>
      </c>
      <c r="AD28" s="4">
        <v>1151.8620000000001</v>
      </c>
      <c r="AE28" s="4">
        <v>1.8109999999999999</v>
      </c>
      <c r="AF28" s="4">
        <v>1.9</v>
      </c>
      <c r="AG28" s="4">
        <v>14.381</v>
      </c>
      <c r="AH28" s="4">
        <v>130.628851</v>
      </c>
      <c r="AI28" s="4">
        <v>4.2010810000000003</v>
      </c>
      <c r="AJ28" s="4">
        <v>45.603847999999999</v>
      </c>
      <c r="AK28" s="4">
        <v>356</v>
      </c>
      <c r="AL28" s="4">
        <v>0</v>
      </c>
      <c r="AM28" s="4">
        <v>227</v>
      </c>
      <c r="AN28" s="4">
        <v>105</v>
      </c>
      <c r="AO28" s="4">
        <v>15.970560000000001</v>
      </c>
      <c r="AP28" s="4">
        <v>1544.2</v>
      </c>
      <c r="AQ28" s="4">
        <v>123.9</v>
      </c>
      <c r="AR28" s="4">
        <v>46</v>
      </c>
      <c r="AS28" s="4">
        <v>16711</v>
      </c>
      <c r="AT28" s="4">
        <v>0</v>
      </c>
      <c r="AU28" s="4">
        <v>10.881</v>
      </c>
      <c r="AV28" s="4">
        <v>16812</v>
      </c>
      <c r="AW28" s="4">
        <v>0</v>
      </c>
      <c r="AX28" s="4">
        <v>0.5</v>
      </c>
      <c r="AY28">
        <v>0.95315789473684209</v>
      </c>
      <c r="AZ28" t="s">
        <v>66</v>
      </c>
      <c r="BA28" t="s">
        <v>219</v>
      </c>
      <c r="BB28">
        <v>4</v>
      </c>
      <c r="BC28" t="s">
        <v>464</v>
      </c>
      <c r="BD28">
        <v>7</v>
      </c>
      <c r="BE28">
        <v>46643.527999999998</v>
      </c>
      <c r="BF28">
        <v>4.4726805399454346E-2</v>
      </c>
      <c r="BG28">
        <v>4.2631707672848324E-2</v>
      </c>
      <c r="BH28">
        <v>133651.81600000002</v>
      </c>
      <c r="BI28">
        <v>1.560933522968367E-2</v>
      </c>
      <c r="BJ28">
        <v>1.4878161105766908E-2</v>
      </c>
      <c r="BK28">
        <v>1</v>
      </c>
      <c r="BL28" t="s">
        <v>68</v>
      </c>
      <c r="BM28">
        <v>1</v>
      </c>
      <c r="BN28" t="s">
        <v>457</v>
      </c>
    </row>
    <row r="29" spans="1:66">
      <c r="A29" s="145" t="str">
        <f t="shared" si="36"/>
        <v>부성여객</v>
      </c>
      <c r="B29" s="145" t="str">
        <f t="shared" si="37"/>
        <v>36</v>
      </c>
      <c r="C29" s="146" t="str">
        <f t="shared" si="38"/>
        <v>70바2057</v>
      </c>
      <c r="D29" s="134" t="str">
        <f t="shared" si="39"/>
        <v>저상</v>
      </c>
      <c r="E29" s="130" t="str">
        <f t="shared" si="40"/>
        <v>S</v>
      </c>
      <c r="F29" s="153">
        <f t="shared" si="41"/>
        <v>1.0366666666666666</v>
      </c>
      <c r="G29" s="154">
        <f t="shared" si="42"/>
        <v>1.8660000000000001</v>
      </c>
      <c r="H29" s="155">
        <f t="shared" si="43"/>
        <v>1.8</v>
      </c>
      <c r="I29" s="156">
        <f t="shared" si="44"/>
        <v>648.58399999999995</v>
      </c>
      <c r="J29" s="157">
        <f t="shared" si="45"/>
        <v>2.6372955310775277E-2</v>
      </c>
      <c r="K29" s="157">
        <f t="shared" si="46"/>
        <v>0.32422709354537543</v>
      </c>
      <c r="L29" s="157">
        <f t="shared" si="47"/>
        <v>0.21585484686640438</v>
      </c>
      <c r="M29" s="158">
        <f t="shared" si="48"/>
        <v>21.404</v>
      </c>
      <c r="N29" s="159">
        <f t="shared" si="49"/>
        <v>0.46300000000000002</v>
      </c>
      <c r="O29" s="159">
        <f t="shared" si="50"/>
        <v>18.039000000000001</v>
      </c>
      <c r="P29" s="160">
        <f t="shared" si="51"/>
        <v>5.4083333333333332</v>
      </c>
      <c r="Q29" s="161">
        <f t="shared" si="52"/>
        <v>93</v>
      </c>
      <c r="R29" s="162">
        <f t="shared" si="53"/>
        <v>34.645529986055976</v>
      </c>
      <c r="S29" s="147">
        <f t="shared" si="54"/>
        <v>3</v>
      </c>
      <c r="T29" s="147">
        <f t="shared" si="55"/>
        <v>117</v>
      </c>
      <c r="U29" t="s">
        <v>118</v>
      </c>
      <c r="V29" t="s">
        <v>120</v>
      </c>
      <c r="W29" t="s">
        <v>118</v>
      </c>
      <c r="X29" s="4" t="s">
        <v>120</v>
      </c>
      <c r="Y29" s="4" t="s">
        <v>233</v>
      </c>
      <c r="Z29" s="4" t="s">
        <v>193</v>
      </c>
      <c r="AA29" s="4" t="s">
        <v>48</v>
      </c>
      <c r="AB29" s="4">
        <v>512</v>
      </c>
      <c r="AC29" s="4">
        <v>648.58399999999995</v>
      </c>
      <c r="AD29" s="4">
        <v>347.51799999999997</v>
      </c>
      <c r="AE29" s="4">
        <v>1.8660000000000001</v>
      </c>
      <c r="AF29" s="4">
        <v>1.8</v>
      </c>
      <c r="AG29" s="4">
        <v>21.404</v>
      </c>
      <c r="AH29" s="4">
        <v>28.827486</v>
      </c>
      <c r="AI29" s="4">
        <v>0.760266</v>
      </c>
      <c r="AJ29" s="4">
        <v>9.3466520000000006</v>
      </c>
      <c r="AK29" s="4">
        <v>140</v>
      </c>
      <c r="AL29" s="4">
        <v>3</v>
      </c>
      <c r="AM29" s="4">
        <v>117</v>
      </c>
      <c r="AN29" s="4">
        <v>93</v>
      </c>
      <c r="AO29" s="4">
        <v>22.498805000000001</v>
      </c>
      <c r="AP29" s="4">
        <v>1373.8</v>
      </c>
      <c r="AQ29" s="4">
        <v>324.5</v>
      </c>
      <c r="AR29" s="4">
        <v>13</v>
      </c>
      <c r="AS29" s="4">
        <v>5325</v>
      </c>
      <c r="AT29" s="4">
        <v>0.46300000000000002</v>
      </c>
      <c r="AU29" s="4">
        <v>18.039000000000001</v>
      </c>
      <c r="AV29" s="4">
        <v>5740</v>
      </c>
      <c r="AW29" s="4">
        <v>0</v>
      </c>
      <c r="AX29" s="4">
        <v>0.51</v>
      </c>
      <c r="AY29">
        <v>1.0366666666666666</v>
      </c>
      <c r="AZ29" t="s">
        <v>71</v>
      </c>
      <c r="BA29" t="s">
        <v>219</v>
      </c>
      <c r="BB29">
        <v>4</v>
      </c>
      <c r="BC29" t="s">
        <v>458</v>
      </c>
      <c r="BD29">
        <v>4</v>
      </c>
      <c r="BE29">
        <v>46643.527999999998</v>
      </c>
      <c r="BF29">
        <v>1.3905123128765044E-2</v>
      </c>
      <c r="BG29">
        <v>1.4414977643486428E-2</v>
      </c>
      <c r="BH29">
        <v>133651.81600000002</v>
      </c>
      <c r="BI29">
        <v>4.8527885322560815E-3</v>
      </c>
      <c r="BJ29">
        <v>5.0307241117721379E-3</v>
      </c>
      <c r="BK29">
        <v>1</v>
      </c>
      <c r="BL29" t="s">
        <v>71</v>
      </c>
      <c r="BM29">
        <v>0</v>
      </c>
      <c r="BN29" t="s">
        <v>453</v>
      </c>
    </row>
    <row r="30" spans="1:66">
      <c r="A30" s="142" t="str">
        <f t="shared" si="36"/>
        <v>부성여객</v>
      </c>
      <c r="B30" s="142" t="str">
        <f t="shared" si="37"/>
        <v>36</v>
      </c>
      <c r="C30" s="143" t="str">
        <f t="shared" si="38"/>
        <v>70바2058</v>
      </c>
      <c r="D30" s="117" t="str">
        <f t="shared" si="39"/>
        <v>저상</v>
      </c>
      <c r="E30" s="113" t="str">
        <f t="shared" si="40"/>
        <v>S</v>
      </c>
      <c r="F30" s="163">
        <f t="shared" si="41"/>
        <v>1.0611764705882354</v>
      </c>
      <c r="G30" s="164">
        <f t="shared" si="42"/>
        <v>1.804</v>
      </c>
      <c r="H30" s="165">
        <f t="shared" si="43"/>
        <v>1.7</v>
      </c>
      <c r="I30" s="166">
        <f t="shared" si="44"/>
        <v>1169.7280000000001</v>
      </c>
      <c r="J30" s="167">
        <f t="shared" si="45"/>
        <v>2.7131783649430873E-2</v>
      </c>
      <c r="K30" s="167">
        <f t="shared" si="46"/>
        <v>0.29052140798176701</v>
      </c>
      <c r="L30" s="167">
        <f t="shared" si="47"/>
        <v>0.19577200853531759</v>
      </c>
      <c r="M30" s="168">
        <f t="shared" si="48"/>
        <v>16.995999999999999</v>
      </c>
      <c r="N30" s="169">
        <f t="shared" si="49"/>
        <v>8.5000000000000006E-2</v>
      </c>
      <c r="O30" s="169">
        <f t="shared" si="50"/>
        <v>6.3259999999999996</v>
      </c>
      <c r="P30" s="170">
        <f t="shared" si="51"/>
        <v>5.0016666666666669</v>
      </c>
      <c r="Q30" s="171">
        <f t="shared" si="52"/>
        <v>93</v>
      </c>
      <c r="R30" s="172">
        <f t="shared" si="53"/>
        <v>28.293772747012611</v>
      </c>
      <c r="S30" s="144">
        <f t="shared" si="54"/>
        <v>1</v>
      </c>
      <c r="T30" s="144">
        <f t="shared" si="55"/>
        <v>74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234</v>
      </c>
      <c r="Z30" s="4" t="s">
        <v>193</v>
      </c>
      <c r="AA30" s="4" t="s">
        <v>48</v>
      </c>
      <c r="AB30" s="4">
        <v>512</v>
      </c>
      <c r="AC30" s="4">
        <v>1169.7280000000001</v>
      </c>
      <c r="AD30" s="4">
        <v>648.32299999999998</v>
      </c>
      <c r="AE30" s="4">
        <v>1.804</v>
      </c>
      <c r="AF30" s="4">
        <v>1.7</v>
      </c>
      <c r="AG30" s="4">
        <v>16.995999999999999</v>
      </c>
      <c r="AH30" s="4">
        <v>60.588312999999999</v>
      </c>
      <c r="AI30" s="4">
        <v>1.643869</v>
      </c>
      <c r="AJ30" s="4">
        <v>17.602201999999998</v>
      </c>
      <c r="AK30" s="4">
        <v>229</v>
      </c>
      <c r="AL30" s="4">
        <v>1</v>
      </c>
      <c r="AM30" s="4">
        <v>74</v>
      </c>
      <c r="AN30" s="4">
        <v>93</v>
      </c>
      <c r="AO30" s="4">
        <v>19.306165</v>
      </c>
      <c r="AP30" s="4">
        <v>2049.3000000000002</v>
      </c>
      <c r="AQ30" s="4">
        <v>300.10000000000002</v>
      </c>
      <c r="AR30" s="4">
        <v>10</v>
      </c>
      <c r="AS30" s="4">
        <v>7046</v>
      </c>
      <c r="AT30" s="4">
        <v>8.5000000000000006E-2</v>
      </c>
      <c r="AU30" s="4">
        <v>6.3259999999999996</v>
      </c>
      <c r="AV30" s="4">
        <v>9895</v>
      </c>
      <c r="AW30" s="4">
        <v>0</v>
      </c>
      <c r="AX30" s="4">
        <v>0.51</v>
      </c>
      <c r="AY30">
        <v>1.0611764705882354</v>
      </c>
      <c r="AZ30" t="s">
        <v>71</v>
      </c>
      <c r="BA30" t="s">
        <v>219</v>
      </c>
      <c r="BB30">
        <v>2</v>
      </c>
      <c r="BC30" t="s">
        <v>463</v>
      </c>
      <c r="BD30">
        <v>3</v>
      </c>
      <c r="BE30">
        <v>46643.527999999998</v>
      </c>
      <c r="BF30">
        <v>2.5078034405973754E-2</v>
      </c>
      <c r="BG30">
        <v>2.6612220040221561E-2</v>
      </c>
      <c r="BH30">
        <v>133651.81600000002</v>
      </c>
      <c r="BI30">
        <v>8.7520546671808769E-3</v>
      </c>
      <c r="BJ30">
        <v>9.2874744821142968E-3</v>
      </c>
      <c r="BK30">
        <v>1</v>
      </c>
      <c r="BL30" t="s">
        <v>71</v>
      </c>
      <c r="BM30">
        <v>0</v>
      </c>
      <c r="BN30" t="s">
        <v>453</v>
      </c>
    </row>
    <row r="31" spans="1:66">
      <c r="A31" s="145" t="str">
        <f t="shared" si="36"/>
        <v>부성여객</v>
      </c>
      <c r="B31" s="145" t="str">
        <f t="shared" si="37"/>
        <v>36</v>
      </c>
      <c r="C31" s="146" t="str">
        <f t="shared" si="38"/>
        <v>70바2062</v>
      </c>
      <c r="D31" s="134" t="str">
        <f t="shared" si="39"/>
        <v>하이</v>
      </c>
      <c r="E31" s="130" t="str">
        <f t="shared" si="40"/>
        <v>F</v>
      </c>
      <c r="F31" s="153">
        <f t="shared" si="41"/>
        <v>0.79136363636363638</v>
      </c>
      <c r="G31" s="154">
        <f t="shared" si="42"/>
        <v>1.7410000000000001</v>
      </c>
      <c r="H31" s="155">
        <f t="shared" si="43"/>
        <v>2.2000000000000002</v>
      </c>
      <c r="I31" s="156">
        <f t="shared" si="44"/>
        <v>833.28899999999999</v>
      </c>
      <c r="J31" s="157">
        <f t="shared" si="45"/>
        <v>7.7631768494547393E-2</v>
      </c>
      <c r="K31" s="157">
        <f t="shared" si="46"/>
        <v>0.29199377427635009</v>
      </c>
      <c r="L31" s="157">
        <f t="shared" si="47"/>
        <v>0.13920740583399038</v>
      </c>
      <c r="M31" s="158">
        <f t="shared" si="48"/>
        <v>18.227</v>
      </c>
      <c r="N31" s="159">
        <f t="shared" si="49"/>
        <v>0</v>
      </c>
      <c r="O31" s="159">
        <f t="shared" si="50"/>
        <v>3.6</v>
      </c>
      <c r="P31" s="160">
        <f t="shared" si="51"/>
        <v>1.4366666666666668</v>
      </c>
      <c r="Q31" s="161">
        <f t="shared" si="52"/>
        <v>93</v>
      </c>
      <c r="R31" s="162">
        <f t="shared" si="53"/>
        <v>27.11473040433761</v>
      </c>
      <c r="S31" s="147">
        <f t="shared" si="54"/>
        <v>0</v>
      </c>
      <c r="T31" s="147">
        <f t="shared" si="55"/>
        <v>30</v>
      </c>
      <c r="U31" t="s">
        <v>118</v>
      </c>
      <c r="V31" t="s">
        <v>120</v>
      </c>
      <c r="W31" t="s">
        <v>118</v>
      </c>
      <c r="X31" s="4" t="s">
        <v>120</v>
      </c>
      <c r="Y31" s="4" t="s">
        <v>236</v>
      </c>
      <c r="Z31" s="4" t="s">
        <v>194</v>
      </c>
      <c r="AA31" s="4" t="s">
        <v>195</v>
      </c>
      <c r="AB31" s="4">
        <v>512</v>
      </c>
      <c r="AC31" s="4">
        <v>833.28899999999999</v>
      </c>
      <c r="AD31" s="4">
        <v>478.50400000000002</v>
      </c>
      <c r="AE31" s="4">
        <v>1.7410000000000001</v>
      </c>
      <c r="AF31" s="4">
        <v>2.2000000000000002</v>
      </c>
      <c r="AG31" s="4">
        <v>18.227</v>
      </c>
      <c r="AH31" s="4">
        <v>48.751922999999998</v>
      </c>
      <c r="AI31" s="4">
        <v>3.7846980000000001</v>
      </c>
      <c r="AJ31" s="4">
        <v>14.235258</v>
      </c>
      <c r="AK31" s="4">
        <v>116</v>
      </c>
      <c r="AL31" s="4">
        <v>0</v>
      </c>
      <c r="AM31" s="4">
        <v>30</v>
      </c>
      <c r="AN31" s="4">
        <v>93</v>
      </c>
      <c r="AO31" s="4">
        <v>17.092433</v>
      </c>
      <c r="AP31" s="4">
        <v>901.8</v>
      </c>
      <c r="AQ31" s="4">
        <v>86.2</v>
      </c>
      <c r="AR31" s="4">
        <v>11</v>
      </c>
      <c r="AS31" s="4">
        <v>4276</v>
      </c>
      <c r="AT31" s="4">
        <v>0</v>
      </c>
      <c r="AU31" s="4">
        <v>3.6</v>
      </c>
      <c r="AV31" s="4">
        <v>7246</v>
      </c>
      <c r="AW31" s="4">
        <v>0</v>
      </c>
      <c r="AX31" s="4">
        <v>0.54</v>
      </c>
      <c r="AY31">
        <v>0.79136363636363638</v>
      </c>
      <c r="AZ31" t="s">
        <v>70</v>
      </c>
      <c r="BA31" t="s">
        <v>219</v>
      </c>
      <c r="BB31">
        <v>1</v>
      </c>
      <c r="BC31" t="s">
        <v>502</v>
      </c>
      <c r="BD31">
        <v>3</v>
      </c>
      <c r="BE31">
        <v>46643.527999999998</v>
      </c>
      <c r="BF31">
        <v>1.7865050859789164E-2</v>
      </c>
      <c r="BG31">
        <v>1.4137751612224062E-2</v>
      </c>
      <c r="BH31">
        <v>133651.81600000002</v>
      </c>
      <c r="BI31">
        <v>6.2347749917591828E-3</v>
      </c>
      <c r="BJ31">
        <v>4.9339742093876078E-3</v>
      </c>
      <c r="BK31">
        <v>2</v>
      </c>
      <c r="BL31" t="s">
        <v>70</v>
      </c>
      <c r="BM31">
        <v>0</v>
      </c>
      <c r="BN31" t="s">
        <v>453</v>
      </c>
    </row>
    <row r="32" spans="1:66">
      <c r="A32" s="142" t="str">
        <f t="shared" si="36"/>
        <v>부성여객</v>
      </c>
      <c r="B32" s="142" t="str">
        <f t="shared" si="37"/>
        <v>36</v>
      </c>
      <c r="C32" s="143" t="str">
        <f t="shared" si="38"/>
        <v>70바2064</v>
      </c>
      <c r="D32" s="117" t="str">
        <f t="shared" si="39"/>
        <v>하이</v>
      </c>
      <c r="E32" s="113" t="str">
        <f t="shared" si="40"/>
        <v>D</v>
      </c>
      <c r="F32" s="163">
        <f t="shared" si="41"/>
        <v>0.80772727272727263</v>
      </c>
      <c r="G32" s="164">
        <f t="shared" si="42"/>
        <v>1.7769999999999999</v>
      </c>
      <c r="H32" s="165">
        <f t="shared" si="43"/>
        <v>2.2000000000000002</v>
      </c>
      <c r="I32" s="166">
        <f t="shared" si="44"/>
        <v>532.96199999999999</v>
      </c>
      <c r="J32" s="167">
        <f t="shared" si="45"/>
        <v>0.10734123889398468</v>
      </c>
      <c r="K32" s="167">
        <f t="shared" si="46"/>
        <v>0.28723425339101044</v>
      </c>
      <c r="L32" s="167">
        <f t="shared" si="47"/>
        <v>0.11633099545558595</v>
      </c>
      <c r="M32" s="168">
        <f t="shared" si="48"/>
        <v>21.706</v>
      </c>
      <c r="N32" s="169">
        <f t="shared" si="49"/>
        <v>0.188</v>
      </c>
      <c r="O32" s="169">
        <f t="shared" si="50"/>
        <v>4.5030000000000001</v>
      </c>
      <c r="P32" s="170">
        <f t="shared" si="51"/>
        <v>2.5183333333333331</v>
      </c>
      <c r="Q32" s="171">
        <f t="shared" si="52"/>
        <v>91</v>
      </c>
      <c r="R32" s="172">
        <f t="shared" si="53"/>
        <v>31.492189173418812</v>
      </c>
      <c r="S32" s="144">
        <f t="shared" si="54"/>
        <v>1</v>
      </c>
      <c r="T32" s="144">
        <f t="shared" si="55"/>
        <v>24</v>
      </c>
      <c r="U32" t="s">
        <v>118</v>
      </c>
      <c r="V32" t="s">
        <v>120</v>
      </c>
      <c r="W32" t="s">
        <v>118</v>
      </c>
      <c r="X32" s="4" t="s">
        <v>120</v>
      </c>
      <c r="Y32" s="4" t="s">
        <v>237</v>
      </c>
      <c r="Z32" s="4" t="s">
        <v>194</v>
      </c>
      <c r="AA32" s="4" t="s">
        <v>195</v>
      </c>
      <c r="AB32" s="4">
        <v>512</v>
      </c>
      <c r="AC32" s="4">
        <v>532.96199999999999</v>
      </c>
      <c r="AD32" s="4">
        <v>299.96100000000001</v>
      </c>
      <c r="AE32" s="4">
        <v>1.7769999999999999</v>
      </c>
      <c r="AF32" s="4">
        <v>2.2000000000000002</v>
      </c>
      <c r="AG32" s="4">
        <v>21.706</v>
      </c>
      <c r="AH32" s="4">
        <v>27.953320000000001</v>
      </c>
      <c r="AI32" s="4">
        <v>3.0005440000000001</v>
      </c>
      <c r="AJ32" s="4">
        <v>8.0291510000000006</v>
      </c>
      <c r="AK32" s="4">
        <v>62</v>
      </c>
      <c r="AL32" s="4">
        <v>1</v>
      </c>
      <c r="AM32" s="4">
        <v>24</v>
      </c>
      <c r="AN32" s="4">
        <v>91</v>
      </c>
      <c r="AO32" s="4">
        <v>19.066143</v>
      </c>
      <c r="AP32" s="4">
        <v>1605.6</v>
      </c>
      <c r="AQ32" s="4">
        <v>151.1</v>
      </c>
      <c r="AR32" s="4">
        <v>11</v>
      </c>
      <c r="AS32" s="4">
        <v>4202</v>
      </c>
      <c r="AT32" s="4">
        <v>0.188</v>
      </c>
      <c r="AU32" s="4">
        <v>4.5030000000000001</v>
      </c>
      <c r="AV32" s="4">
        <v>4329</v>
      </c>
      <c r="AW32" s="4">
        <v>0</v>
      </c>
      <c r="AX32" s="4">
        <v>0.54</v>
      </c>
      <c r="AY32">
        <v>0.80772727272727263</v>
      </c>
      <c r="AZ32" t="s">
        <v>67</v>
      </c>
      <c r="BA32" t="s">
        <v>219</v>
      </c>
      <c r="BB32">
        <v>5</v>
      </c>
      <c r="BC32" t="s">
        <v>503</v>
      </c>
      <c r="BD32">
        <v>3</v>
      </c>
      <c r="BE32">
        <v>46643.527999999998</v>
      </c>
      <c r="BF32">
        <v>1.1426279761685266E-2</v>
      </c>
      <c r="BG32">
        <v>9.2293177893248701E-3</v>
      </c>
      <c r="BH32">
        <v>133651.81600000002</v>
      </c>
      <c r="BI32">
        <v>3.9876899240935109E-3</v>
      </c>
      <c r="BJ32">
        <v>3.2209659068700765E-3</v>
      </c>
      <c r="BK32">
        <v>1</v>
      </c>
      <c r="BL32" t="s">
        <v>70</v>
      </c>
      <c r="BM32">
        <v>1</v>
      </c>
      <c r="BN32" t="s">
        <v>457</v>
      </c>
    </row>
    <row r="33" spans="1:66">
      <c r="A33" s="145" t="str">
        <f t="shared" si="36"/>
        <v>부성여객</v>
      </c>
      <c r="B33" s="145" t="str">
        <f t="shared" si="37"/>
        <v>36</v>
      </c>
      <c r="C33" s="146" t="str">
        <f t="shared" si="38"/>
        <v>70바2091</v>
      </c>
      <c r="D33" s="134" t="str">
        <f t="shared" si="39"/>
        <v>대형</v>
      </c>
      <c r="E33" s="130" t="str">
        <f t="shared" si="40"/>
        <v>C</v>
      </c>
      <c r="F33" s="153">
        <f t="shared" si="41"/>
        <v>0.86150000000000004</v>
      </c>
      <c r="G33" s="154">
        <f t="shared" si="42"/>
        <v>1.7230000000000001</v>
      </c>
      <c r="H33" s="155">
        <f t="shared" si="43"/>
        <v>2</v>
      </c>
      <c r="I33" s="156">
        <f t="shared" si="44"/>
        <v>2382.5149999999999</v>
      </c>
      <c r="J33" s="157">
        <f t="shared" si="45"/>
        <v>7.1993925970836509E-2</v>
      </c>
      <c r="K33" s="157">
        <f t="shared" si="46"/>
        <v>0.36904153861354461</v>
      </c>
      <c r="L33" s="157">
        <f t="shared" si="47"/>
        <v>0.1628531194976737</v>
      </c>
      <c r="M33" s="158">
        <f t="shared" si="48"/>
        <v>17.988</v>
      </c>
      <c r="N33" s="159">
        <f t="shared" si="49"/>
        <v>8.4000000000000005E-2</v>
      </c>
      <c r="O33" s="159">
        <f t="shared" si="50"/>
        <v>20.399000000000001</v>
      </c>
      <c r="P33" s="160">
        <f t="shared" si="51"/>
        <v>21.473333333333336</v>
      </c>
      <c r="Q33" s="161">
        <f t="shared" si="52"/>
        <v>107</v>
      </c>
      <c r="R33" s="162">
        <f t="shared" si="53"/>
        <v>26.578693919043953</v>
      </c>
      <c r="S33" s="147">
        <f t="shared" si="54"/>
        <v>2</v>
      </c>
      <c r="T33" s="147">
        <f t="shared" si="55"/>
        <v>486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238</v>
      </c>
      <c r="Z33" s="4" t="s">
        <v>192</v>
      </c>
      <c r="AA33" s="4" t="s">
        <v>48</v>
      </c>
      <c r="AB33" s="4">
        <v>512</v>
      </c>
      <c r="AC33" s="4">
        <v>2382.5149999999999</v>
      </c>
      <c r="AD33" s="4">
        <v>1382.557</v>
      </c>
      <c r="AE33" s="4">
        <v>1.7230000000000001</v>
      </c>
      <c r="AF33" s="4">
        <v>2</v>
      </c>
      <c r="AG33" s="4">
        <v>17.988</v>
      </c>
      <c r="AH33" s="4">
        <v>160.36801500000001</v>
      </c>
      <c r="AI33" s="4">
        <v>11.545522999999999</v>
      </c>
      <c r="AJ33" s="4">
        <v>59.182459000000001</v>
      </c>
      <c r="AK33" s="4">
        <v>388</v>
      </c>
      <c r="AL33" s="4">
        <v>2</v>
      </c>
      <c r="AM33" s="4">
        <v>486</v>
      </c>
      <c r="AN33" s="4">
        <v>107</v>
      </c>
      <c r="AO33" s="4">
        <v>14.856547000000001</v>
      </c>
      <c r="AP33" s="4">
        <v>5933.7</v>
      </c>
      <c r="AQ33" s="4">
        <v>1288.4000000000001</v>
      </c>
      <c r="AR33" s="4">
        <v>80</v>
      </c>
      <c r="AS33" s="4">
        <v>36349</v>
      </c>
      <c r="AT33" s="4">
        <v>8.4000000000000005E-2</v>
      </c>
      <c r="AU33" s="4">
        <v>20.399000000000001</v>
      </c>
      <c r="AV33" s="4">
        <v>18394</v>
      </c>
      <c r="AW33" s="4">
        <v>0</v>
      </c>
      <c r="AX33" s="4">
        <v>0.54</v>
      </c>
      <c r="AY33">
        <v>0.86150000000000004</v>
      </c>
      <c r="AZ33" t="s">
        <v>69</v>
      </c>
      <c r="BA33" t="s">
        <v>219</v>
      </c>
      <c r="BB33">
        <v>7</v>
      </c>
      <c r="BC33" t="s">
        <v>504</v>
      </c>
      <c r="BD33">
        <v>14</v>
      </c>
      <c r="BE33">
        <v>46643.527999999998</v>
      </c>
      <c r="BF33">
        <v>5.1079219393524437E-2</v>
      </c>
      <c r="BG33">
        <v>4.4004747507521307E-2</v>
      </c>
      <c r="BH33">
        <v>133651.81600000002</v>
      </c>
      <c r="BI33">
        <v>1.782628228560695E-2</v>
      </c>
      <c r="BJ33">
        <v>1.5357342189050388E-2</v>
      </c>
      <c r="BK33">
        <v>1</v>
      </c>
      <c r="BL33" t="s">
        <v>69</v>
      </c>
      <c r="BM33">
        <v>0</v>
      </c>
      <c r="BN33" t="s">
        <v>453</v>
      </c>
    </row>
    <row r="34" spans="1:66">
      <c r="A34" s="142" t="str">
        <f t="shared" si="36"/>
        <v>부성여객</v>
      </c>
      <c r="B34" s="142" t="str">
        <f t="shared" si="37"/>
        <v>36</v>
      </c>
      <c r="C34" s="143" t="str">
        <f t="shared" si="38"/>
        <v>70바2093</v>
      </c>
      <c r="D34" s="117" t="str">
        <f t="shared" si="39"/>
        <v>대형</v>
      </c>
      <c r="E34" s="113" t="str">
        <f t="shared" si="40"/>
        <v>C</v>
      </c>
      <c r="F34" s="163">
        <f t="shared" si="41"/>
        <v>0.86950000000000005</v>
      </c>
      <c r="G34" s="164">
        <f t="shared" si="42"/>
        <v>1.7390000000000001</v>
      </c>
      <c r="H34" s="165">
        <f t="shared" si="43"/>
        <v>2</v>
      </c>
      <c r="I34" s="166">
        <f t="shared" si="44"/>
        <v>3944.04</v>
      </c>
      <c r="J34" s="167">
        <f t="shared" si="45"/>
        <v>2.2014886908494243E-2</v>
      </c>
      <c r="K34" s="167">
        <f t="shared" si="46"/>
        <v>0.35210564297006569</v>
      </c>
      <c r="L34" s="167">
        <f t="shared" si="47"/>
        <v>0.18585004208882264</v>
      </c>
      <c r="M34" s="168">
        <f t="shared" si="48"/>
        <v>16.585000000000001</v>
      </c>
      <c r="N34" s="169">
        <f t="shared" si="49"/>
        <v>0.127</v>
      </c>
      <c r="O34" s="169">
        <f t="shared" si="50"/>
        <v>6.6680000000000001</v>
      </c>
      <c r="P34" s="170">
        <f t="shared" si="51"/>
        <v>15.798333333333334</v>
      </c>
      <c r="Q34" s="171">
        <f t="shared" si="52"/>
        <v>107</v>
      </c>
      <c r="R34" s="172">
        <f t="shared" si="53"/>
        <v>24.406431427976674</v>
      </c>
      <c r="S34" s="144">
        <f t="shared" si="54"/>
        <v>5</v>
      </c>
      <c r="T34" s="144">
        <f t="shared" si="55"/>
        <v>263</v>
      </c>
      <c r="U34" t="s">
        <v>118</v>
      </c>
      <c r="V34" t="s">
        <v>120</v>
      </c>
      <c r="W34" t="s">
        <v>118</v>
      </c>
      <c r="X34" s="4" t="s">
        <v>120</v>
      </c>
      <c r="Y34" s="4" t="s">
        <v>240</v>
      </c>
      <c r="Z34" s="4" t="s">
        <v>192</v>
      </c>
      <c r="AA34" s="4" t="s">
        <v>48</v>
      </c>
      <c r="AB34" s="4">
        <v>512</v>
      </c>
      <c r="AC34" s="4">
        <v>3944.04</v>
      </c>
      <c r="AD34" s="4">
        <v>2268.404</v>
      </c>
      <c r="AE34" s="4">
        <v>1.7390000000000001</v>
      </c>
      <c r="AF34" s="4">
        <v>2</v>
      </c>
      <c r="AG34" s="4">
        <v>16.585000000000001</v>
      </c>
      <c r="AH34" s="4">
        <v>258.19410399999998</v>
      </c>
      <c r="AI34" s="4">
        <v>5.6841140000000001</v>
      </c>
      <c r="AJ34" s="4">
        <v>90.911601000000005</v>
      </c>
      <c r="AK34" s="4">
        <v>733</v>
      </c>
      <c r="AL34" s="4">
        <v>5</v>
      </c>
      <c r="AM34" s="4">
        <v>263</v>
      </c>
      <c r="AN34" s="4">
        <v>107</v>
      </c>
      <c r="AO34" s="4">
        <v>15.275484000000001</v>
      </c>
      <c r="AP34" s="4">
        <v>2709.9</v>
      </c>
      <c r="AQ34" s="4">
        <v>947.9</v>
      </c>
      <c r="AR34" s="4">
        <v>64</v>
      </c>
      <c r="AS34" s="4">
        <v>15310</v>
      </c>
      <c r="AT34" s="4">
        <v>0.127</v>
      </c>
      <c r="AU34" s="4">
        <v>6.6680000000000001</v>
      </c>
      <c r="AV34" s="4">
        <v>33836</v>
      </c>
      <c r="AW34" s="4">
        <v>0</v>
      </c>
      <c r="AX34" s="4">
        <v>0.56000000000000005</v>
      </c>
      <c r="AY34">
        <v>0.86950000000000005</v>
      </c>
      <c r="AZ34" t="s">
        <v>69</v>
      </c>
      <c r="BA34" t="s">
        <v>219</v>
      </c>
      <c r="BB34">
        <v>6</v>
      </c>
      <c r="BC34" t="s">
        <v>461</v>
      </c>
      <c r="BD34">
        <v>10</v>
      </c>
      <c r="BE34">
        <v>46643.527999999998</v>
      </c>
      <c r="BF34">
        <v>8.4557068667704557E-2</v>
      </c>
      <c r="BG34">
        <v>7.3522371206569112E-2</v>
      </c>
      <c r="BH34">
        <v>133651.81600000002</v>
      </c>
      <c r="BI34">
        <v>2.9509812272210348E-2</v>
      </c>
      <c r="BJ34">
        <v>2.5658781770686898E-2</v>
      </c>
      <c r="BK34">
        <v>1</v>
      </c>
      <c r="BL34" t="s">
        <v>69</v>
      </c>
      <c r="BM34">
        <v>0</v>
      </c>
      <c r="BN34" t="s">
        <v>453</v>
      </c>
    </row>
    <row r="35" spans="1:66">
      <c r="A35" s="145" t="str">
        <f t="shared" si="36"/>
        <v>부성여객</v>
      </c>
      <c r="B35" s="145" t="str">
        <f t="shared" si="37"/>
        <v>36</v>
      </c>
      <c r="C35" s="146" t="str">
        <f t="shared" si="38"/>
        <v>70바2094</v>
      </c>
      <c r="D35" s="134" t="str">
        <f t="shared" si="39"/>
        <v>대형</v>
      </c>
      <c r="E35" s="130" t="str">
        <f t="shared" si="40"/>
        <v>C</v>
      </c>
      <c r="F35" s="153">
        <f t="shared" si="41"/>
        <v>0.87</v>
      </c>
      <c r="G35" s="154">
        <f t="shared" si="42"/>
        <v>1.827</v>
      </c>
      <c r="H35" s="155">
        <f t="shared" si="43"/>
        <v>2.1</v>
      </c>
      <c r="I35" s="156">
        <f t="shared" si="44"/>
        <v>3905.2170000000001</v>
      </c>
      <c r="J35" s="157">
        <f t="shared" si="45"/>
        <v>2.5998015632484685E-2</v>
      </c>
      <c r="K35" s="157">
        <f t="shared" si="46"/>
        <v>0.34042721175815666</v>
      </c>
      <c r="L35" s="157">
        <f t="shared" si="47"/>
        <v>0.14288578586029918</v>
      </c>
      <c r="M35" s="158">
        <f t="shared" si="48"/>
        <v>14.571</v>
      </c>
      <c r="N35" s="159">
        <f t="shared" si="49"/>
        <v>0.38400000000000001</v>
      </c>
      <c r="O35" s="159">
        <f t="shared" si="50"/>
        <v>7.6820000000000004</v>
      </c>
      <c r="P35" s="160">
        <f t="shared" si="51"/>
        <v>10.85</v>
      </c>
      <c r="Q35" s="161">
        <f t="shared" si="52"/>
        <v>107</v>
      </c>
      <c r="R35" s="162">
        <f t="shared" si="53"/>
        <v>24.785924819270672</v>
      </c>
      <c r="S35" s="147">
        <f t="shared" si="54"/>
        <v>15</v>
      </c>
      <c r="T35" s="147">
        <f t="shared" si="55"/>
        <v>300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242</v>
      </c>
      <c r="Z35" s="4" t="s">
        <v>192</v>
      </c>
      <c r="AA35" s="4" t="s">
        <v>48</v>
      </c>
      <c r="AB35" s="4">
        <v>512</v>
      </c>
      <c r="AC35" s="4">
        <v>3905.2170000000001</v>
      </c>
      <c r="AD35" s="4">
        <v>2137.502</v>
      </c>
      <c r="AE35" s="4">
        <v>1.827</v>
      </c>
      <c r="AF35" s="4">
        <v>2.1</v>
      </c>
      <c r="AG35" s="4">
        <v>14.571</v>
      </c>
      <c r="AH35" s="4">
        <v>248.68074899999999</v>
      </c>
      <c r="AI35" s="4">
        <v>6.4652060000000002</v>
      </c>
      <c r="AJ35" s="4">
        <v>84.657694000000006</v>
      </c>
      <c r="AK35" s="4">
        <v>558</v>
      </c>
      <c r="AL35" s="4">
        <v>15</v>
      </c>
      <c r="AM35" s="4">
        <v>300</v>
      </c>
      <c r="AN35" s="4">
        <v>107</v>
      </c>
      <c r="AO35" s="4">
        <v>15.703735999999999</v>
      </c>
      <c r="AP35" s="4">
        <v>3779.3</v>
      </c>
      <c r="AQ35" s="4">
        <v>651</v>
      </c>
      <c r="AR35" s="4">
        <v>54</v>
      </c>
      <c r="AS35" s="4">
        <v>15701</v>
      </c>
      <c r="AT35" s="4">
        <v>0.38400000000000001</v>
      </c>
      <c r="AU35" s="4">
        <v>7.6820000000000004</v>
      </c>
      <c r="AV35" s="4">
        <v>32045</v>
      </c>
      <c r="AW35" s="4">
        <v>0</v>
      </c>
      <c r="AX35" s="4">
        <v>0.53</v>
      </c>
      <c r="AY35">
        <v>0.87</v>
      </c>
      <c r="AZ35" t="s">
        <v>69</v>
      </c>
      <c r="BA35" t="s">
        <v>219</v>
      </c>
      <c r="BB35">
        <v>5</v>
      </c>
      <c r="BC35" t="s">
        <v>505</v>
      </c>
      <c r="BD35">
        <v>12</v>
      </c>
      <c r="BE35">
        <v>46643.527999999998</v>
      </c>
      <c r="BF35">
        <v>8.3724734544093668E-2</v>
      </c>
      <c r="BG35">
        <v>7.2840519053361488E-2</v>
      </c>
      <c r="BH35">
        <v>133651.81600000002</v>
      </c>
      <c r="BI35">
        <v>2.9219333615339724E-2</v>
      </c>
      <c r="BJ35">
        <v>2.542082024534556E-2</v>
      </c>
      <c r="BK35">
        <v>1</v>
      </c>
      <c r="BL35" t="s">
        <v>69</v>
      </c>
      <c r="BM35">
        <v>0</v>
      </c>
      <c r="BN35" t="s">
        <v>453</v>
      </c>
    </row>
    <row r="36" spans="1:66">
      <c r="A36" s="142" t="str">
        <f t="shared" si="36"/>
        <v>부성여객</v>
      </c>
      <c r="B36" s="142" t="str">
        <f t="shared" si="37"/>
        <v>36</v>
      </c>
      <c r="C36" s="143" t="str">
        <f t="shared" si="38"/>
        <v>70바2096</v>
      </c>
      <c r="D36" s="117" t="str">
        <f t="shared" si="39"/>
        <v>대형</v>
      </c>
      <c r="E36" s="113" t="str">
        <f t="shared" si="40"/>
        <v>B</v>
      </c>
      <c r="F36" s="163">
        <f t="shared" si="41"/>
        <v>0.92894736842105263</v>
      </c>
      <c r="G36" s="164">
        <f t="shared" si="42"/>
        <v>1.7649999999999999</v>
      </c>
      <c r="H36" s="165">
        <f t="shared" si="43"/>
        <v>1.9</v>
      </c>
      <c r="I36" s="166">
        <f t="shared" si="44"/>
        <v>2746.3919999999998</v>
      </c>
      <c r="J36" s="167">
        <f t="shared" si="45"/>
        <v>3.2152193885492092E-2</v>
      </c>
      <c r="K36" s="167">
        <f t="shared" si="46"/>
        <v>0.35231006697531109</v>
      </c>
      <c r="L36" s="167">
        <f t="shared" si="47"/>
        <v>0.17040539005356847</v>
      </c>
      <c r="M36" s="168">
        <f t="shared" si="48"/>
        <v>16.053999999999998</v>
      </c>
      <c r="N36" s="169">
        <f t="shared" si="49"/>
        <v>7.2999999999999995E-2</v>
      </c>
      <c r="O36" s="169">
        <f t="shared" si="50"/>
        <v>22.065000000000001</v>
      </c>
      <c r="P36" s="170">
        <f t="shared" si="51"/>
        <v>10.476666666666667</v>
      </c>
      <c r="Q36" s="171">
        <f t="shared" si="52"/>
        <v>103</v>
      </c>
      <c r="R36" s="172">
        <f t="shared" si="53"/>
        <v>26.07786727242242</v>
      </c>
      <c r="S36" s="144">
        <f t="shared" si="54"/>
        <v>2</v>
      </c>
      <c r="T36" s="144">
        <f t="shared" si="55"/>
        <v>606</v>
      </c>
      <c r="U36" t="s">
        <v>118</v>
      </c>
      <c r="V36" t="s">
        <v>120</v>
      </c>
      <c r="W36" t="s">
        <v>118</v>
      </c>
      <c r="X36" s="4" t="s">
        <v>120</v>
      </c>
      <c r="Y36" s="4" t="s">
        <v>244</v>
      </c>
      <c r="Z36" s="4" t="s">
        <v>192</v>
      </c>
      <c r="AA36" s="4" t="s">
        <v>48</v>
      </c>
      <c r="AB36" s="4">
        <v>512</v>
      </c>
      <c r="AC36" s="4">
        <v>2746.3919999999998</v>
      </c>
      <c r="AD36" s="4">
        <v>1556.373</v>
      </c>
      <c r="AE36" s="4">
        <v>1.7649999999999999</v>
      </c>
      <c r="AF36" s="4">
        <v>1.9</v>
      </c>
      <c r="AG36" s="4">
        <v>16.053999999999998</v>
      </c>
      <c r="AH36" s="4">
        <v>171.09439</v>
      </c>
      <c r="AI36" s="4">
        <v>5.5010599999999998</v>
      </c>
      <c r="AJ36" s="4">
        <v>60.278275999999998</v>
      </c>
      <c r="AK36" s="4">
        <v>468</v>
      </c>
      <c r="AL36" s="4">
        <v>2</v>
      </c>
      <c r="AM36" s="4">
        <v>606</v>
      </c>
      <c r="AN36" s="4">
        <v>103</v>
      </c>
      <c r="AO36" s="4">
        <v>16.051911</v>
      </c>
      <c r="AP36" s="4">
        <v>3257.1</v>
      </c>
      <c r="AQ36" s="4">
        <v>628.6</v>
      </c>
      <c r="AR36" s="4">
        <v>50</v>
      </c>
      <c r="AS36" s="4">
        <v>16988</v>
      </c>
      <c r="AT36" s="4">
        <v>7.2999999999999995E-2</v>
      </c>
      <c r="AU36" s="4">
        <v>22.065000000000001</v>
      </c>
      <c r="AV36" s="4">
        <v>22066</v>
      </c>
      <c r="AW36" s="4">
        <v>0</v>
      </c>
      <c r="AX36" s="4">
        <v>0.52</v>
      </c>
      <c r="AY36">
        <v>0.92894736842105263</v>
      </c>
      <c r="AZ36" t="s">
        <v>68</v>
      </c>
      <c r="BA36" t="s">
        <v>219</v>
      </c>
      <c r="BB36">
        <v>2</v>
      </c>
      <c r="BC36" t="s">
        <v>220</v>
      </c>
      <c r="BD36">
        <v>9</v>
      </c>
      <c r="BE36">
        <v>46643.527999999998</v>
      </c>
      <c r="BF36">
        <v>5.8880451753134964E-2</v>
      </c>
      <c r="BG36">
        <v>5.4696840707517479E-2</v>
      </c>
      <c r="BH36">
        <v>133651.81600000002</v>
      </c>
      <c r="BI36">
        <v>2.0548856590171579E-2</v>
      </c>
      <c r="BJ36">
        <v>1.9088806253501494E-2</v>
      </c>
      <c r="BK36">
        <v>1</v>
      </c>
      <c r="BL36" t="s">
        <v>66</v>
      </c>
      <c r="BM36">
        <v>-1</v>
      </c>
      <c r="BN36" t="s">
        <v>451</v>
      </c>
    </row>
    <row r="37" spans="1:66">
      <c r="A37" s="145" t="str">
        <f t="shared" si="36"/>
        <v>부성여객</v>
      </c>
      <c r="B37" s="145" t="str">
        <f t="shared" si="37"/>
        <v>36</v>
      </c>
      <c r="C37" s="146" t="str">
        <f t="shared" si="38"/>
        <v>70바2097</v>
      </c>
      <c r="D37" s="134" t="str">
        <f t="shared" si="39"/>
        <v>대형</v>
      </c>
      <c r="E37" s="130" t="str">
        <f t="shared" si="40"/>
        <v>D</v>
      </c>
      <c r="F37" s="153">
        <f t="shared" si="41"/>
        <v>0.84761904761904761</v>
      </c>
      <c r="G37" s="154">
        <f t="shared" si="42"/>
        <v>1.78</v>
      </c>
      <c r="H37" s="155">
        <f t="shared" si="43"/>
        <v>2.1</v>
      </c>
      <c r="I37" s="156">
        <f t="shared" si="44"/>
        <v>4736.585</v>
      </c>
      <c r="J37" s="157">
        <f t="shared" si="45"/>
        <v>2.8716018230052369E-2</v>
      </c>
      <c r="K37" s="157">
        <f t="shared" si="46"/>
        <v>0.36391450556480093</v>
      </c>
      <c r="L37" s="157">
        <f t="shared" si="47"/>
        <v>0.15601957950717657</v>
      </c>
      <c r="M37" s="158">
        <f t="shared" si="48"/>
        <v>16.96</v>
      </c>
      <c r="N37" s="159">
        <f t="shared" si="49"/>
        <v>4.2000000000000003E-2</v>
      </c>
      <c r="O37" s="159">
        <f t="shared" si="50"/>
        <v>15.539</v>
      </c>
      <c r="P37" s="160">
        <f t="shared" si="51"/>
        <v>6.7316666666666665</v>
      </c>
      <c r="Q37" s="161">
        <f t="shared" si="52"/>
        <v>102</v>
      </c>
      <c r="R37" s="162">
        <f t="shared" si="53"/>
        <v>24.089390342012756</v>
      </c>
      <c r="S37" s="147">
        <f t="shared" si="54"/>
        <v>2</v>
      </c>
      <c r="T37" s="147">
        <f t="shared" si="55"/>
        <v>736</v>
      </c>
      <c r="U37" t="s">
        <v>118</v>
      </c>
      <c r="V37" t="s">
        <v>120</v>
      </c>
      <c r="W37" t="s">
        <v>118</v>
      </c>
      <c r="X37" s="4" t="s">
        <v>120</v>
      </c>
      <c r="Y37" s="4" t="s">
        <v>245</v>
      </c>
      <c r="Z37" s="4" t="s">
        <v>192</v>
      </c>
      <c r="AA37" s="4" t="s">
        <v>48</v>
      </c>
      <c r="AB37" s="4">
        <v>512</v>
      </c>
      <c r="AC37" s="4">
        <v>4736.585</v>
      </c>
      <c r="AD37" s="4">
        <v>2661.6210000000001</v>
      </c>
      <c r="AE37" s="4">
        <v>1.78</v>
      </c>
      <c r="AF37" s="4">
        <v>2.1</v>
      </c>
      <c r="AG37" s="4">
        <v>16.96</v>
      </c>
      <c r="AH37" s="4">
        <v>323.73269599999998</v>
      </c>
      <c r="AI37" s="4">
        <v>9.2963140000000006</v>
      </c>
      <c r="AJ37" s="4">
        <v>117.811024</v>
      </c>
      <c r="AK37" s="4">
        <v>739</v>
      </c>
      <c r="AL37" s="4">
        <v>2</v>
      </c>
      <c r="AM37" s="4">
        <v>736</v>
      </c>
      <c r="AN37" s="4">
        <v>102</v>
      </c>
      <c r="AO37" s="4">
        <v>14.631159999999999</v>
      </c>
      <c r="AP37" s="4">
        <v>2393.4</v>
      </c>
      <c r="AQ37" s="4">
        <v>403.9</v>
      </c>
      <c r="AR37" s="4">
        <v>66</v>
      </c>
      <c r="AS37" s="4">
        <v>17287</v>
      </c>
      <c r="AT37" s="4">
        <v>4.2000000000000003E-2</v>
      </c>
      <c r="AU37" s="4">
        <v>15.539</v>
      </c>
      <c r="AV37" s="4">
        <v>38067</v>
      </c>
      <c r="AW37" s="4">
        <v>0</v>
      </c>
      <c r="AX37" s="4">
        <v>0.59</v>
      </c>
      <c r="AY37">
        <v>0.84761904761904761</v>
      </c>
      <c r="AZ37" t="s">
        <v>67</v>
      </c>
      <c r="BA37" t="s">
        <v>219</v>
      </c>
      <c r="BB37">
        <v>1</v>
      </c>
      <c r="BC37" t="s">
        <v>223</v>
      </c>
      <c r="BD37">
        <v>13</v>
      </c>
      <c r="BE37">
        <v>46643.527999999998</v>
      </c>
      <c r="BF37">
        <v>0.10154860069761447</v>
      </c>
      <c r="BG37">
        <v>8.6074528210358936E-2</v>
      </c>
      <c r="BH37">
        <v>133651.81600000002</v>
      </c>
      <c r="BI37">
        <v>3.5439735439135367E-2</v>
      </c>
      <c r="BJ37">
        <v>3.0039394800790931E-2</v>
      </c>
      <c r="BK37">
        <v>1</v>
      </c>
      <c r="BL37" t="s">
        <v>69</v>
      </c>
      <c r="BM37">
        <v>-1</v>
      </c>
      <c r="BN37" t="s">
        <v>451</v>
      </c>
    </row>
    <row r="38" spans="1:66">
      <c r="A38" s="142" t="str">
        <f t="shared" si="36"/>
        <v>부성여객</v>
      </c>
      <c r="B38" s="142" t="str">
        <f t="shared" si="37"/>
        <v>36</v>
      </c>
      <c r="C38" s="143" t="str">
        <f t="shared" si="38"/>
        <v>70바2098</v>
      </c>
      <c r="D38" s="117" t="str">
        <f t="shared" si="39"/>
        <v>저상</v>
      </c>
      <c r="E38" s="113" t="str">
        <f t="shared" si="40"/>
        <v>S</v>
      </c>
      <c r="F38" s="163">
        <f t="shared" si="41"/>
        <v>1.0305555555555554</v>
      </c>
      <c r="G38" s="164">
        <f t="shared" si="42"/>
        <v>1.855</v>
      </c>
      <c r="H38" s="165">
        <f t="shared" si="43"/>
        <v>1.8</v>
      </c>
      <c r="I38" s="166">
        <f t="shared" si="44"/>
        <v>500.56200000000001</v>
      </c>
      <c r="J38" s="167">
        <f t="shared" si="45"/>
        <v>3.7296378001799906E-2</v>
      </c>
      <c r="K38" s="167">
        <f t="shared" si="46"/>
        <v>0.33259041433541403</v>
      </c>
      <c r="L38" s="167">
        <f t="shared" si="47"/>
        <v>0.19178443429585146</v>
      </c>
      <c r="M38" s="168">
        <f t="shared" si="48"/>
        <v>21.928000000000001</v>
      </c>
      <c r="N38" s="169">
        <f t="shared" si="49"/>
        <v>0</v>
      </c>
      <c r="O38" s="169">
        <f t="shared" si="50"/>
        <v>16.382000000000001</v>
      </c>
      <c r="P38" s="170">
        <f t="shared" si="51"/>
        <v>4.2816666666666663</v>
      </c>
      <c r="Q38" s="171">
        <f t="shared" si="52"/>
        <v>92</v>
      </c>
      <c r="R38" s="172">
        <f t="shared" si="53"/>
        <v>35.792762620194793</v>
      </c>
      <c r="S38" s="144">
        <f t="shared" si="54"/>
        <v>0</v>
      </c>
      <c r="T38" s="144">
        <f t="shared" si="55"/>
        <v>82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247</v>
      </c>
      <c r="Z38" s="4" t="s">
        <v>193</v>
      </c>
      <c r="AA38" s="4" t="s">
        <v>48</v>
      </c>
      <c r="AB38" s="4">
        <v>512</v>
      </c>
      <c r="AC38" s="4">
        <v>500.56200000000001</v>
      </c>
      <c r="AD38" s="4">
        <v>269.77499999999998</v>
      </c>
      <c r="AE38" s="4">
        <v>1.855</v>
      </c>
      <c r="AF38" s="4">
        <v>1.8</v>
      </c>
      <c r="AG38" s="4">
        <v>21.928000000000001</v>
      </c>
      <c r="AH38" s="4">
        <v>22.194434000000001</v>
      </c>
      <c r="AI38" s="4">
        <v>0.82777199999999995</v>
      </c>
      <c r="AJ38" s="4">
        <v>7.3816560000000004</v>
      </c>
      <c r="AK38" s="4">
        <v>96</v>
      </c>
      <c r="AL38" s="4">
        <v>0</v>
      </c>
      <c r="AM38" s="4">
        <v>82</v>
      </c>
      <c r="AN38" s="4">
        <v>92</v>
      </c>
      <c r="AO38" s="4">
        <v>22.553491999999999</v>
      </c>
      <c r="AP38" s="4">
        <v>2986.3</v>
      </c>
      <c r="AQ38" s="4">
        <v>256.89999999999998</v>
      </c>
      <c r="AR38" s="4">
        <v>16</v>
      </c>
      <c r="AS38" s="4">
        <v>5270</v>
      </c>
      <c r="AT38" s="4">
        <v>0</v>
      </c>
      <c r="AU38" s="4">
        <v>16.382000000000001</v>
      </c>
      <c r="AV38" s="4">
        <v>4576</v>
      </c>
      <c r="AW38" s="4">
        <v>0</v>
      </c>
      <c r="AX38" s="4">
        <v>0.5</v>
      </c>
      <c r="AY38">
        <v>1.0305555555555554</v>
      </c>
      <c r="AZ38" t="s">
        <v>71</v>
      </c>
      <c r="BA38" t="s">
        <v>219</v>
      </c>
      <c r="BB38">
        <v>5</v>
      </c>
      <c r="BC38" t="s">
        <v>455</v>
      </c>
      <c r="BD38">
        <v>2</v>
      </c>
      <c r="BE38">
        <v>46643.527999999998</v>
      </c>
      <c r="BF38">
        <v>1.0731649629933653E-2</v>
      </c>
      <c r="BG38">
        <v>1.1059561146403846E-2</v>
      </c>
      <c r="BH38">
        <v>133651.81600000002</v>
      </c>
      <c r="BI38">
        <v>3.7452689756194554E-3</v>
      </c>
      <c r="BJ38">
        <v>3.8597077498744941E-3</v>
      </c>
      <c r="BK38">
        <v>1</v>
      </c>
      <c r="BL38" t="s">
        <v>71</v>
      </c>
      <c r="BM38">
        <v>0</v>
      </c>
      <c r="BN38" t="s">
        <v>453</v>
      </c>
    </row>
    <row r="39" spans="1:66">
      <c r="A39" s="145" t="str">
        <f t="shared" si="36"/>
        <v>부성여객</v>
      </c>
      <c r="B39" s="145" t="str">
        <f t="shared" si="37"/>
        <v>36</v>
      </c>
      <c r="C39" s="146" t="str">
        <f t="shared" si="38"/>
        <v>70바2101</v>
      </c>
      <c r="D39" s="134" t="str">
        <f t="shared" si="39"/>
        <v>저상</v>
      </c>
      <c r="E39" s="130" t="str">
        <f t="shared" si="40"/>
        <v>S</v>
      </c>
      <c r="F39" s="153">
        <f t="shared" si="41"/>
        <v>1.0605555555555555</v>
      </c>
      <c r="G39" s="154">
        <f t="shared" si="42"/>
        <v>1.909</v>
      </c>
      <c r="H39" s="155">
        <f t="shared" si="43"/>
        <v>1.8</v>
      </c>
      <c r="I39" s="156">
        <f t="shared" si="44"/>
        <v>531.67600000000004</v>
      </c>
      <c r="J39" s="157">
        <f t="shared" si="45"/>
        <v>5.8840517444719201E-2</v>
      </c>
      <c r="K39" s="157">
        <f t="shared" si="46"/>
        <v>0.25752243541435754</v>
      </c>
      <c r="L39" s="157">
        <f t="shared" si="47"/>
        <v>0.22758221172292897</v>
      </c>
      <c r="M39" s="158">
        <f t="shared" si="48"/>
        <v>19.978999999999999</v>
      </c>
      <c r="N39" s="159">
        <f t="shared" si="49"/>
        <v>0.188</v>
      </c>
      <c r="O39" s="159">
        <f t="shared" si="50"/>
        <v>5.0780000000000003</v>
      </c>
      <c r="P39" s="160">
        <f t="shared" si="51"/>
        <v>4.7116666666666669</v>
      </c>
      <c r="Q39" s="161">
        <f t="shared" si="52"/>
        <v>92</v>
      </c>
      <c r="R39" s="162">
        <f t="shared" si="53"/>
        <v>35.758944376828715</v>
      </c>
      <c r="S39" s="147">
        <f t="shared" si="54"/>
        <v>1</v>
      </c>
      <c r="T39" s="147">
        <f t="shared" si="55"/>
        <v>27</v>
      </c>
      <c r="U39" t="s">
        <v>118</v>
      </c>
      <c r="V39" t="s">
        <v>120</v>
      </c>
      <c r="W39" t="s">
        <v>118</v>
      </c>
      <c r="X39" s="4" t="s">
        <v>120</v>
      </c>
      <c r="Y39" s="4" t="s">
        <v>248</v>
      </c>
      <c r="Z39" s="4" t="s">
        <v>193</v>
      </c>
      <c r="AA39" s="4" t="s">
        <v>48</v>
      </c>
      <c r="AB39" s="4">
        <v>512</v>
      </c>
      <c r="AC39" s="4">
        <v>531.67600000000004</v>
      </c>
      <c r="AD39" s="4">
        <v>278.56200000000001</v>
      </c>
      <c r="AE39" s="4">
        <v>1.909</v>
      </c>
      <c r="AF39" s="4">
        <v>1.8</v>
      </c>
      <c r="AG39" s="4">
        <v>19.978999999999999</v>
      </c>
      <c r="AH39" s="4">
        <v>21.748874000000001</v>
      </c>
      <c r="AI39" s="4">
        <v>1.2797149999999999</v>
      </c>
      <c r="AJ39" s="4">
        <v>5.6008230000000001</v>
      </c>
      <c r="AK39" s="4">
        <v>121</v>
      </c>
      <c r="AL39" s="4">
        <v>1</v>
      </c>
      <c r="AM39" s="4">
        <v>27</v>
      </c>
      <c r="AN39" s="4">
        <v>92</v>
      </c>
      <c r="AO39" s="4">
        <v>24.446138999999999</v>
      </c>
      <c r="AP39" s="4">
        <v>985.1</v>
      </c>
      <c r="AQ39" s="4">
        <v>282.7</v>
      </c>
      <c r="AR39" s="4">
        <v>3</v>
      </c>
      <c r="AS39" s="4">
        <v>878</v>
      </c>
      <c r="AT39" s="4">
        <v>0.188</v>
      </c>
      <c r="AU39" s="4">
        <v>5.0780000000000003</v>
      </c>
      <c r="AV39" s="4">
        <v>4807</v>
      </c>
      <c r="AW39" s="4">
        <v>0</v>
      </c>
      <c r="AX39" s="4">
        <v>0.48</v>
      </c>
      <c r="AY39">
        <v>1.0605555555555555</v>
      </c>
      <c r="AZ39" t="s">
        <v>71</v>
      </c>
      <c r="BA39" t="s">
        <v>219</v>
      </c>
      <c r="BB39">
        <v>3</v>
      </c>
      <c r="BC39" t="s">
        <v>465</v>
      </c>
      <c r="BD39">
        <v>2</v>
      </c>
      <c r="BE39">
        <v>46643.527999999998</v>
      </c>
      <c r="BF39">
        <v>1.1398708948431174E-2</v>
      </c>
      <c r="BG39">
        <v>1.2088964101419505E-2</v>
      </c>
      <c r="BH39">
        <v>133651.81600000002</v>
      </c>
      <c r="BI39">
        <v>3.9780679074349424E-3</v>
      </c>
      <c r="BJ39">
        <v>4.2189620196073909E-3</v>
      </c>
      <c r="BK39">
        <v>1</v>
      </c>
      <c r="BL39" t="s">
        <v>71</v>
      </c>
      <c r="BM39">
        <v>0</v>
      </c>
      <c r="BN39" t="s">
        <v>453</v>
      </c>
    </row>
    <row r="40" spans="1:66">
      <c r="A40" s="142" t="str">
        <f t="shared" si="36"/>
        <v>부성여객</v>
      </c>
      <c r="B40" s="142" t="str">
        <f t="shared" si="37"/>
        <v>36</v>
      </c>
      <c r="C40" s="143" t="str">
        <f t="shared" si="38"/>
        <v>70바2102</v>
      </c>
      <c r="D40" s="117" t="str">
        <f t="shared" si="39"/>
        <v>대형</v>
      </c>
      <c r="E40" s="113" t="str">
        <f t="shared" si="40"/>
        <v>C</v>
      </c>
      <c r="F40" s="163">
        <f t="shared" si="41"/>
        <v>0.88449999999999995</v>
      </c>
      <c r="G40" s="164">
        <f t="shared" si="42"/>
        <v>1.7689999999999999</v>
      </c>
      <c r="H40" s="165">
        <f t="shared" si="43"/>
        <v>2</v>
      </c>
      <c r="I40" s="166">
        <f t="shared" si="44"/>
        <v>672.01800000000003</v>
      </c>
      <c r="J40" s="167">
        <f t="shared" si="45"/>
        <v>5.8659703200857456E-2</v>
      </c>
      <c r="K40" s="167">
        <f t="shared" si="46"/>
        <v>0.32443208700357662</v>
      </c>
      <c r="L40" s="167">
        <f t="shared" si="47"/>
        <v>0.14582942718796221</v>
      </c>
      <c r="M40" s="168">
        <f t="shared" si="48"/>
        <v>21.838999999999999</v>
      </c>
      <c r="N40" s="169">
        <f t="shared" si="49"/>
        <v>15.922000000000001</v>
      </c>
      <c r="O40" s="169">
        <f t="shared" si="50"/>
        <v>9.077</v>
      </c>
      <c r="P40" s="170">
        <f t="shared" si="51"/>
        <v>2.81</v>
      </c>
      <c r="Q40" s="171">
        <f t="shared" si="52"/>
        <v>92</v>
      </c>
      <c r="R40" s="172">
        <f t="shared" si="53"/>
        <v>33.339266770094994</v>
      </c>
      <c r="S40" s="144">
        <f t="shared" si="54"/>
        <v>107</v>
      </c>
      <c r="T40" s="144">
        <f t="shared" si="55"/>
        <v>61</v>
      </c>
      <c r="U40" t="s">
        <v>118</v>
      </c>
      <c r="V40" t="s">
        <v>120</v>
      </c>
      <c r="W40" t="s">
        <v>118</v>
      </c>
      <c r="X40" s="4" t="s">
        <v>120</v>
      </c>
      <c r="Y40" s="4" t="s">
        <v>249</v>
      </c>
      <c r="Z40" s="4" t="s">
        <v>192</v>
      </c>
      <c r="AA40" s="4" t="s">
        <v>48</v>
      </c>
      <c r="AB40" s="4">
        <v>512</v>
      </c>
      <c r="AC40" s="4">
        <v>672.01800000000003</v>
      </c>
      <c r="AD40" s="4">
        <v>379.91</v>
      </c>
      <c r="AE40" s="4">
        <v>1.7689999999999999</v>
      </c>
      <c r="AF40" s="4">
        <v>2</v>
      </c>
      <c r="AG40" s="4">
        <v>21.838999999999999</v>
      </c>
      <c r="AH40" s="4">
        <v>32.674151000000002</v>
      </c>
      <c r="AI40" s="4">
        <v>1.9166559999999999</v>
      </c>
      <c r="AJ40" s="4">
        <v>10.600543</v>
      </c>
      <c r="AK40" s="4">
        <v>98</v>
      </c>
      <c r="AL40" s="4">
        <v>107</v>
      </c>
      <c r="AM40" s="4">
        <v>61</v>
      </c>
      <c r="AN40" s="4">
        <v>92</v>
      </c>
      <c r="AO40" s="4">
        <v>20.567267000000001</v>
      </c>
      <c r="AP40" s="4">
        <v>1878.6</v>
      </c>
      <c r="AQ40" s="4">
        <v>168.6</v>
      </c>
      <c r="AR40" s="4">
        <v>16</v>
      </c>
      <c r="AS40" s="4">
        <v>5669</v>
      </c>
      <c r="AT40" s="4">
        <v>15.922000000000001</v>
      </c>
      <c r="AU40" s="4">
        <v>9.077</v>
      </c>
      <c r="AV40" s="4">
        <v>6413</v>
      </c>
      <c r="AW40" s="4">
        <v>0</v>
      </c>
      <c r="AX40" s="4">
        <v>0.51</v>
      </c>
      <c r="AY40">
        <v>0.88449999999999995</v>
      </c>
      <c r="AZ40" t="s">
        <v>69</v>
      </c>
      <c r="BA40" t="s">
        <v>219</v>
      </c>
      <c r="BB40">
        <v>2</v>
      </c>
      <c r="BC40" t="s">
        <v>227</v>
      </c>
      <c r="BD40">
        <v>2</v>
      </c>
      <c r="BE40">
        <v>46643.527999999998</v>
      </c>
      <c r="BF40">
        <v>1.4407529378995518E-2</v>
      </c>
      <c r="BG40">
        <v>1.2743459735721534E-2</v>
      </c>
      <c r="BH40">
        <v>133651.81600000002</v>
      </c>
      <c r="BI40">
        <v>5.0281247207295708E-3</v>
      </c>
      <c r="BJ40">
        <v>4.4473763154853048E-3</v>
      </c>
      <c r="BK40">
        <v>1</v>
      </c>
      <c r="BL40" t="s">
        <v>68</v>
      </c>
      <c r="BM40">
        <v>-1</v>
      </c>
      <c r="BN40" t="s">
        <v>451</v>
      </c>
    </row>
    <row r="41" spans="1:66">
      <c r="A41" s="145" t="str">
        <f t="shared" si="36"/>
        <v>부성여객</v>
      </c>
      <c r="B41" s="145" t="str">
        <f t="shared" si="37"/>
        <v>36</v>
      </c>
      <c r="C41" s="146" t="str">
        <f t="shared" si="38"/>
        <v>70바2103</v>
      </c>
      <c r="D41" s="134" t="str">
        <f t="shared" si="39"/>
        <v>저상</v>
      </c>
      <c r="E41" s="130" t="str">
        <f t="shared" si="40"/>
        <v>B</v>
      </c>
      <c r="F41" s="153">
        <f t="shared" si="41"/>
        <v>0.91300000000000003</v>
      </c>
      <c r="G41" s="154">
        <f t="shared" si="42"/>
        <v>1.8260000000000001</v>
      </c>
      <c r="H41" s="155">
        <f t="shared" si="43"/>
        <v>2</v>
      </c>
      <c r="I41" s="156">
        <f t="shared" si="44"/>
        <v>556.04</v>
      </c>
      <c r="J41" s="157">
        <f t="shared" si="45"/>
        <v>6.3275778525038628E-2</v>
      </c>
      <c r="K41" s="157">
        <f t="shared" si="46"/>
        <v>0.3286188501219825</v>
      </c>
      <c r="L41" s="157">
        <f t="shared" si="47"/>
        <v>0.2319976980073376</v>
      </c>
      <c r="M41" s="158">
        <f t="shared" si="48"/>
        <v>22.853000000000002</v>
      </c>
      <c r="N41" s="159">
        <f t="shared" si="49"/>
        <v>0.54</v>
      </c>
      <c r="O41" s="159">
        <f t="shared" si="50"/>
        <v>21.401</v>
      </c>
      <c r="P41" s="160">
        <f t="shared" si="51"/>
        <v>6.1149999999999993</v>
      </c>
      <c r="Q41" s="161">
        <f t="shared" si="52"/>
        <v>92</v>
      </c>
      <c r="R41" s="162">
        <f t="shared" si="53"/>
        <v>37.095418831855895</v>
      </c>
      <c r="S41" s="147">
        <f t="shared" si="54"/>
        <v>3</v>
      </c>
      <c r="T41" s="147">
        <f t="shared" si="55"/>
        <v>119</v>
      </c>
      <c r="U41" t="s">
        <v>118</v>
      </c>
      <c r="V41" t="s">
        <v>120</v>
      </c>
      <c r="W41" t="s">
        <v>118</v>
      </c>
      <c r="X41" s="4" t="s">
        <v>120</v>
      </c>
      <c r="Y41" s="4" t="s">
        <v>251</v>
      </c>
      <c r="Z41" s="4" t="s">
        <v>193</v>
      </c>
      <c r="AA41" s="4" t="s">
        <v>48</v>
      </c>
      <c r="AB41" s="4">
        <v>512</v>
      </c>
      <c r="AC41" s="4">
        <v>556.04</v>
      </c>
      <c r="AD41" s="4">
        <v>304.45</v>
      </c>
      <c r="AE41" s="4">
        <v>1.8260000000000001</v>
      </c>
      <c r="AF41" s="4">
        <v>2</v>
      </c>
      <c r="AG41" s="4">
        <v>22.853000000000002</v>
      </c>
      <c r="AH41" s="4">
        <v>24.649432000000001</v>
      </c>
      <c r="AI41" s="4">
        <v>1.559712</v>
      </c>
      <c r="AJ41" s="4">
        <v>8.1002679999999998</v>
      </c>
      <c r="AK41" s="4">
        <v>129</v>
      </c>
      <c r="AL41" s="4">
        <v>3</v>
      </c>
      <c r="AM41" s="4">
        <v>119</v>
      </c>
      <c r="AN41" s="4">
        <v>92</v>
      </c>
      <c r="AO41" s="4">
        <v>22.557922999999999</v>
      </c>
      <c r="AP41" s="4">
        <v>1213.3</v>
      </c>
      <c r="AQ41" s="4">
        <v>366.9</v>
      </c>
      <c r="AR41" s="4">
        <v>16</v>
      </c>
      <c r="AS41" s="4">
        <v>4721</v>
      </c>
      <c r="AT41" s="4">
        <v>0.54</v>
      </c>
      <c r="AU41" s="4">
        <v>21.401</v>
      </c>
      <c r="AV41" s="4">
        <v>5061</v>
      </c>
      <c r="AW41" s="4">
        <v>0</v>
      </c>
      <c r="AX41" s="4">
        <v>0.49</v>
      </c>
      <c r="AY41">
        <v>0.91300000000000003</v>
      </c>
      <c r="AZ41" t="s">
        <v>68</v>
      </c>
      <c r="BA41" t="s">
        <v>219</v>
      </c>
      <c r="BB41">
        <v>3</v>
      </c>
      <c r="BC41" t="s">
        <v>241</v>
      </c>
      <c r="BD41">
        <v>1</v>
      </c>
      <c r="BE41">
        <v>46643.527999999998</v>
      </c>
      <c r="BF41">
        <v>1.1921053656147108E-2</v>
      </c>
      <c r="BG41">
        <v>1.088392198806231E-2</v>
      </c>
      <c r="BH41">
        <v>133651.81600000002</v>
      </c>
      <c r="BI41">
        <v>4.160362474985E-3</v>
      </c>
      <c r="BJ41">
        <v>3.7984109396613053E-3</v>
      </c>
      <c r="BK41">
        <v>1</v>
      </c>
      <c r="BL41" t="s">
        <v>68</v>
      </c>
      <c r="BM41">
        <v>0</v>
      </c>
      <c r="BN41" t="s">
        <v>453</v>
      </c>
    </row>
    <row r="42" spans="1:66">
      <c r="A42" s="142" t="str">
        <f t="shared" si="36"/>
        <v>부성여객</v>
      </c>
      <c r="B42" s="142" t="str">
        <f t="shared" si="37"/>
        <v>36</v>
      </c>
      <c r="C42" s="143" t="str">
        <f t="shared" si="38"/>
        <v>70바2104</v>
      </c>
      <c r="D42" s="117" t="str">
        <f t="shared" si="39"/>
        <v>저상</v>
      </c>
      <c r="E42" s="113" t="str">
        <f t="shared" si="40"/>
        <v>C</v>
      </c>
      <c r="F42" s="163">
        <f t="shared" si="41"/>
        <v>0.878</v>
      </c>
      <c r="G42" s="164">
        <f t="shared" si="42"/>
        <v>1.756</v>
      </c>
      <c r="H42" s="165">
        <f t="shared" si="43"/>
        <v>2</v>
      </c>
      <c r="I42" s="166">
        <f t="shared" si="44"/>
        <v>498.93599999999998</v>
      </c>
      <c r="J42" s="167">
        <f t="shared" si="45"/>
        <v>8.5395319105368961E-2</v>
      </c>
      <c r="K42" s="167">
        <f t="shared" si="46"/>
        <v>0.29787894245618446</v>
      </c>
      <c r="L42" s="167">
        <f t="shared" si="47"/>
        <v>0.14430708547789697</v>
      </c>
      <c r="M42" s="168">
        <f t="shared" si="48"/>
        <v>19.643999999999998</v>
      </c>
      <c r="N42" s="169">
        <f t="shared" si="49"/>
        <v>0</v>
      </c>
      <c r="O42" s="169">
        <f t="shared" si="50"/>
        <v>12.627000000000001</v>
      </c>
      <c r="P42" s="170">
        <f t="shared" si="51"/>
        <v>1.9866666666666668</v>
      </c>
      <c r="Q42" s="171">
        <f t="shared" si="52"/>
        <v>92</v>
      </c>
      <c r="R42" s="172">
        <f t="shared" si="53"/>
        <v>31.820441828980236</v>
      </c>
      <c r="S42" s="144">
        <f t="shared" si="54"/>
        <v>0</v>
      </c>
      <c r="T42" s="144">
        <f t="shared" si="55"/>
        <v>63</v>
      </c>
      <c r="U42" t="s">
        <v>118</v>
      </c>
      <c r="V42" t="s">
        <v>120</v>
      </c>
      <c r="W42" t="s">
        <v>118</v>
      </c>
      <c r="X42" s="4" t="s">
        <v>120</v>
      </c>
      <c r="Y42" s="4" t="s">
        <v>252</v>
      </c>
      <c r="Z42" s="4" t="s">
        <v>193</v>
      </c>
      <c r="AA42" s="4" t="s">
        <v>48</v>
      </c>
      <c r="AB42" s="4">
        <v>512</v>
      </c>
      <c r="AC42" s="4">
        <v>498.93599999999998</v>
      </c>
      <c r="AD42" s="4">
        <v>284.20699999999999</v>
      </c>
      <c r="AE42" s="4">
        <v>1.756</v>
      </c>
      <c r="AF42" s="4">
        <v>2</v>
      </c>
      <c r="AG42" s="4">
        <v>19.643999999999998</v>
      </c>
      <c r="AH42" s="4">
        <v>25.424157000000001</v>
      </c>
      <c r="AI42" s="4">
        <v>2.1711040000000001</v>
      </c>
      <c r="AJ42" s="4">
        <v>7.573321</v>
      </c>
      <c r="AK42" s="4">
        <v>72</v>
      </c>
      <c r="AL42" s="4">
        <v>0</v>
      </c>
      <c r="AM42" s="4">
        <v>63</v>
      </c>
      <c r="AN42" s="4">
        <v>92</v>
      </c>
      <c r="AO42" s="4">
        <v>19.624485</v>
      </c>
      <c r="AP42" s="4">
        <v>1403.4</v>
      </c>
      <c r="AQ42" s="4">
        <v>119.2</v>
      </c>
      <c r="AR42" s="4">
        <v>13</v>
      </c>
      <c r="AS42" s="4">
        <v>5214</v>
      </c>
      <c r="AT42" s="4">
        <v>0</v>
      </c>
      <c r="AU42" s="4">
        <v>12.627000000000001</v>
      </c>
      <c r="AV42" s="4">
        <v>4587</v>
      </c>
      <c r="AW42" s="4">
        <v>0</v>
      </c>
      <c r="AX42" s="4">
        <v>0.49</v>
      </c>
      <c r="AY42">
        <v>0.878</v>
      </c>
      <c r="AZ42" t="s">
        <v>69</v>
      </c>
      <c r="BA42" t="s">
        <v>219</v>
      </c>
      <c r="BB42">
        <v>3</v>
      </c>
      <c r="BC42" t="s">
        <v>253</v>
      </c>
      <c r="BD42">
        <v>3</v>
      </c>
      <c r="BE42">
        <v>46643.527999999998</v>
      </c>
      <c r="BF42">
        <v>1.069678948813649E-2</v>
      </c>
      <c r="BG42">
        <v>9.3917811705838371E-3</v>
      </c>
      <c r="BH42">
        <v>133651.81600000002</v>
      </c>
      <c r="BI42">
        <v>3.7331030354275166E-3</v>
      </c>
      <c r="BJ42">
        <v>3.2776644651053596E-3</v>
      </c>
      <c r="BK42">
        <v>1</v>
      </c>
      <c r="BL42" t="s">
        <v>68</v>
      </c>
      <c r="BM42">
        <v>-1</v>
      </c>
      <c r="BN42" t="s">
        <v>451</v>
      </c>
    </row>
    <row r="43" spans="1:66">
      <c r="A43" s="145" t="str">
        <f t="shared" si="36"/>
        <v>부성여객</v>
      </c>
      <c r="B43" s="145" t="str">
        <f t="shared" si="37"/>
        <v>36</v>
      </c>
      <c r="C43" s="146" t="str">
        <f t="shared" si="38"/>
        <v>70바2122</v>
      </c>
      <c r="D43" s="134" t="str">
        <f t="shared" si="39"/>
        <v>저상</v>
      </c>
      <c r="E43" s="130" t="str">
        <f t="shared" si="40"/>
        <v>S</v>
      </c>
      <c r="F43" s="153">
        <f t="shared" si="41"/>
        <v>1.0677777777777777</v>
      </c>
      <c r="G43" s="154">
        <f t="shared" si="42"/>
        <v>1.9219999999999999</v>
      </c>
      <c r="H43" s="155">
        <f t="shared" si="43"/>
        <v>1.8</v>
      </c>
      <c r="I43" s="156">
        <f t="shared" si="44"/>
        <v>757.12699999999995</v>
      </c>
      <c r="J43" s="157">
        <f t="shared" si="45"/>
        <v>5.7085280656947644E-2</v>
      </c>
      <c r="K43" s="157">
        <f t="shared" si="46"/>
        <v>0.29110110873551026</v>
      </c>
      <c r="L43" s="157">
        <f t="shared" si="47"/>
        <v>0.1849095330109744</v>
      </c>
      <c r="M43" s="158">
        <f t="shared" si="48"/>
        <v>18.445</v>
      </c>
      <c r="N43" s="159">
        <f t="shared" si="49"/>
        <v>0.13200000000000001</v>
      </c>
      <c r="O43" s="159">
        <f t="shared" si="50"/>
        <v>7.9249999999999998</v>
      </c>
      <c r="P43" s="160">
        <f t="shared" si="51"/>
        <v>6.165</v>
      </c>
      <c r="Q43" s="161">
        <f t="shared" si="52"/>
        <v>93</v>
      </c>
      <c r="R43" s="162">
        <f t="shared" si="53"/>
        <v>33.274606399307928</v>
      </c>
      <c r="S43" s="147">
        <f t="shared" si="54"/>
        <v>1</v>
      </c>
      <c r="T43" s="147">
        <f t="shared" si="55"/>
        <v>60</v>
      </c>
      <c r="U43" t="s">
        <v>118</v>
      </c>
      <c r="V43" t="s">
        <v>120</v>
      </c>
      <c r="W43" t="s">
        <v>118</v>
      </c>
      <c r="X43" s="4" t="s">
        <v>120</v>
      </c>
      <c r="Y43" s="4" t="s">
        <v>254</v>
      </c>
      <c r="Z43" s="4" t="s">
        <v>193</v>
      </c>
      <c r="AA43" s="4" t="s">
        <v>48</v>
      </c>
      <c r="AB43" s="4">
        <v>512</v>
      </c>
      <c r="AC43" s="4">
        <v>757.12699999999995</v>
      </c>
      <c r="AD43" s="4">
        <v>393.84899999999999</v>
      </c>
      <c r="AE43" s="4">
        <v>1.9219999999999999</v>
      </c>
      <c r="AF43" s="4">
        <v>1.8</v>
      </c>
      <c r="AG43" s="4">
        <v>18.445</v>
      </c>
      <c r="AH43" s="4">
        <v>34.908596000000003</v>
      </c>
      <c r="AI43" s="4">
        <v>1.992767</v>
      </c>
      <c r="AJ43" s="4">
        <v>10.161930999999999</v>
      </c>
      <c r="AK43" s="4">
        <v>140</v>
      </c>
      <c r="AL43" s="4">
        <v>1</v>
      </c>
      <c r="AM43" s="4">
        <v>60</v>
      </c>
      <c r="AN43" s="4">
        <v>93</v>
      </c>
      <c r="AO43" s="4">
        <v>21.688841</v>
      </c>
      <c r="AP43" s="4">
        <v>1906.1</v>
      </c>
      <c r="AQ43" s="4">
        <v>369.9</v>
      </c>
      <c r="AR43" s="4">
        <v>11</v>
      </c>
      <c r="AS43" s="4">
        <v>6282</v>
      </c>
      <c r="AT43" s="4">
        <v>0.13200000000000001</v>
      </c>
      <c r="AU43" s="4">
        <v>7.9249999999999998</v>
      </c>
      <c r="AV43" s="4">
        <v>7033</v>
      </c>
      <c r="AW43" s="4">
        <v>0</v>
      </c>
      <c r="AX43" s="4">
        <v>0.49</v>
      </c>
      <c r="AY43">
        <v>1.0677777777777777</v>
      </c>
      <c r="AZ43" t="s">
        <v>71</v>
      </c>
      <c r="BA43" t="s">
        <v>219</v>
      </c>
      <c r="BB43">
        <v>1</v>
      </c>
      <c r="BC43" t="s">
        <v>459</v>
      </c>
      <c r="BD43">
        <v>3</v>
      </c>
      <c r="BE43">
        <v>46643.527999999998</v>
      </c>
      <c r="BF43">
        <v>1.6232198387737738E-2</v>
      </c>
      <c r="BG43">
        <v>1.7332380722906628E-2</v>
      </c>
      <c r="BH43">
        <v>133651.81600000002</v>
      </c>
      <c r="BI43">
        <v>5.6649211560282865E-3</v>
      </c>
      <c r="BJ43">
        <v>6.0488769232702033E-3</v>
      </c>
      <c r="BK43">
        <v>1</v>
      </c>
      <c r="BL43" t="s">
        <v>66</v>
      </c>
      <c r="BM43">
        <v>1</v>
      </c>
      <c r="BN43" t="s">
        <v>457</v>
      </c>
    </row>
    <row r="44" spans="1:66">
      <c r="A44" s="142" t="str">
        <f t="shared" si="36"/>
        <v>부성여객</v>
      </c>
      <c r="B44" s="142" t="str">
        <f t="shared" si="37"/>
        <v>36</v>
      </c>
      <c r="C44" s="143" t="str">
        <f t="shared" si="38"/>
        <v>70바2127</v>
      </c>
      <c r="D44" s="117" t="str">
        <f t="shared" si="39"/>
        <v>저상</v>
      </c>
      <c r="E44" s="113" t="str">
        <f t="shared" si="40"/>
        <v>B</v>
      </c>
      <c r="F44" s="163">
        <f t="shared" si="41"/>
        <v>0.90761904761904755</v>
      </c>
      <c r="G44" s="164">
        <f t="shared" si="42"/>
        <v>1.9059999999999999</v>
      </c>
      <c r="H44" s="165">
        <f t="shared" si="43"/>
        <v>2.1</v>
      </c>
      <c r="I44" s="166">
        <f t="shared" si="44"/>
        <v>701.93100000000004</v>
      </c>
      <c r="J44" s="167">
        <f t="shared" si="45"/>
        <v>5.1058814461466845E-2</v>
      </c>
      <c r="K44" s="167">
        <f t="shared" si="46"/>
        <v>0.25881706461303744</v>
      </c>
      <c r="L44" s="167">
        <f t="shared" si="47"/>
        <v>0.20372372783079817</v>
      </c>
      <c r="M44" s="168">
        <f t="shared" si="48"/>
        <v>20.126000000000001</v>
      </c>
      <c r="N44" s="169">
        <f t="shared" si="49"/>
        <v>0.14199999999999999</v>
      </c>
      <c r="O44" s="169">
        <f t="shared" si="50"/>
        <v>3.2770000000000001</v>
      </c>
      <c r="P44" s="170">
        <f t="shared" si="51"/>
        <v>9.0633333333333326</v>
      </c>
      <c r="Q44" s="171">
        <f t="shared" si="52"/>
        <v>93</v>
      </c>
      <c r="R44" s="172">
        <f t="shared" si="53"/>
        <v>34.47502223292701</v>
      </c>
      <c r="S44" s="144">
        <f t="shared" si="54"/>
        <v>1</v>
      </c>
      <c r="T44" s="144">
        <f t="shared" si="55"/>
        <v>23</v>
      </c>
      <c r="U44" t="s">
        <v>118</v>
      </c>
      <c r="V44" t="s">
        <v>120</v>
      </c>
      <c r="W44" t="s">
        <v>118</v>
      </c>
      <c r="X44" s="4" t="s">
        <v>120</v>
      </c>
      <c r="Y44" s="4" t="s">
        <v>255</v>
      </c>
      <c r="Z44" s="4" t="s">
        <v>193</v>
      </c>
      <c r="AA44" s="4" t="s">
        <v>48</v>
      </c>
      <c r="AB44" s="4">
        <v>512</v>
      </c>
      <c r="AC44" s="4">
        <v>701.93100000000004</v>
      </c>
      <c r="AD44" s="4">
        <v>368.18700000000001</v>
      </c>
      <c r="AE44" s="4">
        <v>1.9059999999999999</v>
      </c>
      <c r="AF44" s="4">
        <v>2.1</v>
      </c>
      <c r="AG44" s="4">
        <v>20.126000000000001</v>
      </c>
      <c r="AH44" s="4">
        <v>29.502761</v>
      </c>
      <c r="AI44" s="4">
        <v>1.5063759999999999</v>
      </c>
      <c r="AJ44" s="4">
        <v>7.6358180000000004</v>
      </c>
      <c r="AK44" s="4">
        <v>143</v>
      </c>
      <c r="AL44" s="4">
        <v>1</v>
      </c>
      <c r="AM44" s="4">
        <v>23</v>
      </c>
      <c r="AN44" s="4">
        <v>93</v>
      </c>
      <c r="AO44" s="4">
        <v>23.792044000000001</v>
      </c>
      <c r="AP44" s="4">
        <v>1794</v>
      </c>
      <c r="AQ44" s="4">
        <v>543.79999999999995</v>
      </c>
      <c r="AR44" s="4">
        <v>6</v>
      </c>
      <c r="AS44" s="4">
        <v>2335</v>
      </c>
      <c r="AT44" s="4">
        <v>0.14199999999999999</v>
      </c>
      <c r="AU44" s="4">
        <v>3.2770000000000001</v>
      </c>
      <c r="AV44" s="4">
        <v>4641</v>
      </c>
      <c r="AW44" s="4">
        <v>0</v>
      </c>
      <c r="AX44" s="4">
        <v>0.5</v>
      </c>
      <c r="AY44">
        <v>0.90761904761904755</v>
      </c>
      <c r="AZ44" t="s">
        <v>68</v>
      </c>
      <c r="BA44" t="s">
        <v>219</v>
      </c>
      <c r="BB44">
        <v>4</v>
      </c>
      <c r="BC44" t="s">
        <v>246</v>
      </c>
      <c r="BD44">
        <v>3</v>
      </c>
      <c r="BE44">
        <v>46643.527999999998</v>
      </c>
      <c r="BF44">
        <v>1.5048840216374714E-2</v>
      </c>
      <c r="BG44">
        <v>1.3658614024957239E-2</v>
      </c>
      <c r="BH44">
        <v>133651.81600000002</v>
      </c>
      <c r="BI44">
        <v>5.2519376167698304E-3</v>
      </c>
      <c r="BJ44">
        <v>4.7667586178872842E-3</v>
      </c>
      <c r="BK44">
        <v>1</v>
      </c>
      <c r="BL44" t="s">
        <v>67</v>
      </c>
      <c r="BM44">
        <v>2</v>
      </c>
      <c r="BN44" t="s">
        <v>457</v>
      </c>
    </row>
    <row r="45" spans="1:66">
      <c r="A45" s="145" t="str">
        <f t="shared" si="36"/>
        <v>부성여객</v>
      </c>
      <c r="B45" s="145" t="str">
        <f t="shared" si="37"/>
        <v>36</v>
      </c>
      <c r="C45" s="146" t="str">
        <f t="shared" si="38"/>
        <v>70바2128</v>
      </c>
      <c r="D45" s="134" t="str">
        <f t="shared" si="39"/>
        <v>저상</v>
      </c>
      <c r="E45" s="130" t="str">
        <f t="shared" si="40"/>
        <v>B</v>
      </c>
      <c r="F45" s="153">
        <f t="shared" si="41"/>
        <v>0.90619047619047621</v>
      </c>
      <c r="G45" s="154">
        <f t="shared" si="42"/>
        <v>1.903</v>
      </c>
      <c r="H45" s="155">
        <f t="shared" si="43"/>
        <v>2.1</v>
      </c>
      <c r="I45" s="156">
        <f t="shared" si="44"/>
        <v>541.09199999999998</v>
      </c>
      <c r="J45" s="157">
        <f t="shared" si="45"/>
        <v>7.7454738157724176E-2</v>
      </c>
      <c r="K45" s="157">
        <f t="shared" si="46"/>
        <v>0.25391965935340044</v>
      </c>
      <c r="L45" s="157">
        <f t="shared" si="47"/>
        <v>0.201444486335041</v>
      </c>
      <c r="M45" s="158">
        <f t="shared" si="48"/>
        <v>20.300999999999998</v>
      </c>
      <c r="N45" s="159">
        <f t="shared" si="49"/>
        <v>0</v>
      </c>
      <c r="O45" s="159">
        <f t="shared" si="50"/>
        <v>10.904</v>
      </c>
      <c r="P45" s="160">
        <f t="shared" si="51"/>
        <v>3.3333333333333335</v>
      </c>
      <c r="Q45" s="161">
        <f t="shared" si="52"/>
        <v>92</v>
      </c>
      <c r="R45" s="162">
        <f t="shared" si="53"/>
        <v>35.357755398214522</v>
      </c>
      <c r="S45" s="147">
        <f t="shared" si="54"/>
        <v>0</v>
      </c>
      <c r="T45" s="147">
        <f t="shared" si="55"/>
        <v>59</v>
      </c>
      <c r="U45" t="s">
        <v>118</v>
      </c>
      <c r="V45" t="s">
        <v>120</v>
      </c>
      <c r="W45" t="s">
        <v>118</v>
      </c>
      <c r="X45" s="4" t="s">
        <v>120</v>
      </c>
      <c r="Y45" s="4" t="s">
        <v>506</v>
      </c>
      <c r="Z45" s="4" t="s">
        <v>193</v>
      </c>
      <c r="AA45" s="4" t="s">
        <v>48</v>
      </c>
      <c r="AB45" s="4">
        <v>512</v>
      </c>
      <c r="AC45" s="4">
        <v>541.09199999999998</v>
      </c>
      <c r="AD45" s="4">
        <v>284.27600000000001</v>
      </c>
      <c r="AE45" s="4">
        <v>1.903</v>
      </c>
      <c r="AF45" s="4">
        <v>2.1</v>
      </c>
      <c r="AG45" s="4">
        <v>20.300999999999998</v>
      </c>
      <c r="AH45" s="4">
        <v>22.887767</v>
      </c>
      <c r="AI45" s="4">
        <v>1.7727660000000001</v>
      </c>
      <c r="AJ45" s="4">
        <v>5.8116539999999999</v>
      </c>
      <c r="AK45" s="4">
        <v>109</v>
      </c>
      <c r="AL45" s="4">
        <v>0</v>
      </c>
      <c r="AM45" s="4">
        <v>59</v>
      </c>
      <c r="AN45" s="4">
        <v>92</v>
      </c>
      <c r="AO45" s="4">
        <v>23.641100000000002</v>
      </c>
      <c r="AP45" s="4">
        <v>2103.1</v>
      </c>
      <c r="AQ45" s="4">
        <v>200</v>
      </c>
      <c r="AR45" s="4">
        <v>3</v>
      </c>
      <c r="AS45" s="4">
        <v>471</v>
      </c>
      <c r="AT45" s="4">
        <v>0</v>
      </c>
      <c r="AU45" s="4">
        <v>10.904</v>
      </c>
      <c r="AV45" s="4">
        <v>4786</v>
      </c>
      <c r="AW45" s="4">
        <v>0</v>
      </c>
      <c r="AX45" s="4">
        <v>0.49</v>
      </c>
      <c r="AY45">
        <v>0.90619047619047621</v>
      </c>
      <c r="AZ45" t="s">
        <v>68</v>
      </c>
      <c r="BA45" t="s">
        <v>219</v>
      </c>
      <c r="BB45">
        <v>5</v>
      </c>
      <c r="BC45" t="s">
        <v>228</v>
      </c>
      <c r="BD45">
        <v>2</v>
      </c>
      <c r="BE45">
        <v>46643.527999999998</v>
      </c>
      <c r="BF45">
        <v>1.1600580470671086E-2</v>
      </c>
      <c r="BG45">
        <v>1.051233554080337E-2</v>
      </c>
      <c r="BH45">
        <v>133651.81600000002</v>
      </c>
      <c r="BI45">
        <v>4.0485196250532049E-3</v>
      </c>
      <c r="BJ45">
        <v>3.6687299268934521E-3</v>
      </c>
      <c r="BK45">
        <v>1</v>
      </c>
      <c r="BL45" t="s">
        <v>493</v>
      </c>
      <c r="BM45" t="s">
        <v>494</v>
      </c>
      <c r="BN45" t="s">
        <v>493</v>
      </c>
    </row>
    <row r="46" spans="1:66">
      <c r="A46" s="142" t="str">
        <f t="shared" si="36"/>
        <v>부성여객</v>
      </c>
      <c r="B46" s="142" t="str">
        <f t="shared" si="37"/>
        <v>36</v>
      </c>
      <c r="C46" s="143" t="str">
        <f t="shared" si="38"/>
        <v>70바2129</v>
      </c>
      <c r="D46" s="117" t="str">
        <f t="shared" si="39"/>
        <v>하이</v>
      </c>
      <c r="E46" s="113" t="str">
        <f t="shared" si="40"/>
        <v>F</v>
      </c>
      <c r="F46" s="163">
        <f t="shared" si="41"/>
        <v>0.79045454545454541</v>
      </c>
      <c r="G46" s="164">
        <f t="shared" si="42"/>
        <v>1.7390000000000001</v>
      </c>
      <c r="H46" s="165">
        <f t="shared" si="43"/>
        <v>2.2000000000000002</v>
      </c>
      <c r="I46" s="166">
        <f t="shared" si="44"/>
        <v>896.33900000000006</v>
      </c>
      <c r="J46" s="167">
        <f t="shared" si="45"/>
        <v>2.9897555757535575E-2</v>
      </c>
      <c r="K46" s="167">
        <f t="shared" si="46"/>
        <v>0.36028055964359168</v>
      </c>
      <c r="L46" s="167">
        <f t="shared" si="47"/>
        <v>0.13722486693092678</v>
      </c>
      <c r="M46" s="168">
        <f t="shared" si="48"/>
        <v>19.466000000000001</v>
      </c>
      <c r="N46" s="169">
        <f t="shared" si="49"/>
        <v>2.343</v>
      </c>
      <c r="O46" s="169">
        <f t="shared" si="50"/>
        <v>8.8140000000000001</v>
      </c>
      <c r="P46" s="170">
        <f t="shared" si="51"/>
        <v>1.4</v>
      </c>
      <c r="Q46" s="171">
        <f t="shared" si="52"/>
        <v>93</v>
      </c>
      <c r="R46" s="172">
        <f t="shared" si="53"/>
        <v>25.578212089712355</v>
      </c>
      <c r="S46" s="144">
        <f t="shared" si="54"/>
        <v>21</v>
      </c>
      <c r="T46" s="144">
        <f t="shared" si="55"/>
        <v>79</v>
      </c>
      <c r="U46" t="s">
        <v>118</v>
      </c>
      <c r="V46" t="s">
        <v>120</v>
      </c>
      <c r="W46" t="s">
        <v>118</v>
      </c>
      <c r="X46" s="4" t="s">
        <v>120</v>
      </c>
      <c r="Y46" s="4" t="s">
        <v>256</v>
      </c>
      <c r="Z46" s="4" t="s">
        <v>194</v>
      </c>
      <c r="AA46" s="4" t="s">
        <v>195</v>
      </c>
      <c r="AB46" s="4">
        <v>512</v>
      </c>
      <c r="AC46" s="4">
        <v>896.33900000000006</v>
      </c>
      <c r="AD46" s="4">
        <v>515.32299999999998</v>
      </c>
      <c r="AE46" s="4">
        <v>1.7390000000000001</v>
      </c>
      <c r="AF46" s="4">
        <v>2.2000000000000002</v>
      </c>
      <c r="AG46" s="4">
        <v>19.466000000000001</v>
      </c>
      <c r="AH46" s="4">
        <v>57.46443</v>
      </c>
      <c r="AI46" s="4">
        <v>1.718046</v>
      </c>
      <c r="AJ46" s="4">
        <v>20.703316999999998</v>
      </c>
      <c r="AK46" s="4">
        <v>123</v>
      </c>
      <c r="AL46" s="4">
        <v>21</v>
      </c>
      <c r="AM46" s="4">
        <v>79</v>
      </c>
      <c r="AN46" s="4">
        <v>93</v>
      </c>
      <c r="AO46" s="4">
        <v>15.598153</v>
      </c>
      <c r="AP46" s="4">
        <v>865.4</v>
      </c>
      <c r="AQ46" s="4">
        <v>84</v>
      </c>
      <c r="AR46" s="4">
        <v>10</v>
      </c>
      <c r="AS46" s="4">
        <v>4264</v>
      </c>
      <c r="AT46" s="4">
        <v>2.343</v>
      </c>
      <c r="AU46" s="4">
        <v>8.8140000000000001</v>
      </c>
      <c r="AV46" s="4">
        <v>7451</v>
      </c>
      <c r="AW46" s="4">
        <v>0</v>
      </c>
      <c r="AX46" s="4">
        <v>0.6</v>
      </c>
      <c r="AY46">
        <v>0.79045454545454541</v>
      </c>
      <c r="AZ46" t="s">
        <v>70</v>
      </c>
      <c r="BA46" t="s">
        <v>219</v>
      </c>
      <c r="BB46">
        <v>3</v>
      </c>
      <c r="BC46" t="s">
        <v>507</v>
      </c>
      <c r="BD46">
        <v>6</v>
      </c>
      <c r="BE46">
        <v>46643.527999999998</v>
      </c>
      <c r="BF46">
        <v>1.9216792520497166E-2</v>
      </c>
      <c r="BG46">
        <v>1.5190000996883895E-2</v>
      </c>
      <c r="BH46">
        <v>133651.81600000002</v>
      </c>
      <c r="BI46">
        <v>6.7065231646384806E-3</v>
      </c>
      <c r="BJ46">
        <v>5.3012017196846896E-3</v>
      </c>
      <c r="BK46">
        <v>1</v>
      </c>
      <c r="BL46" t="s">
        <v>67</v>
      </c>
      <c r="BM46">
        <v>-1</v>
      </c>
      <c r="BN46" t="s">
        <v>451</v>
      </c>
    </row>
    <row r="47" spans="1:66">
      <c r="A47" s="145" t="str">
        <f t="shared" si="36"/>
        <v>부성여객</v>
      </c>
      <c r="B47" s="145" t="str">
        <f t="shared" si="37"/>
        <v>36</v>
      </c>
      <c r="C47" s="146" t="str">
        <f t="shared" si="38"/>
        <v>70바2130</v>
      </c>
      <c r="D47" s="134" t="str">
        <f t="shared" si="39"/>
        <v>하이</v>
      </c>
      <c r="E47" s="130" t="str">
        <f t="shared" si="40"/>
        <v>D</v>
      </c>
      <c r="F47" s="153">
        <f t="shared" si="41"/>
        <v>0.8290909090909091</v>
      </c>
      <c r="G47" s="154">
        <f t="shared" si="42"/>
        <v>1.8240000000000001</v>
      </c>
      <c r="H47" s="155">
        <f t="shared" si="43"/>
        <v>2.2000000000000002</v>
      </c>
      <c r="I47" s="156">
        <f t="shared" si="44"/>
        <v>579.63900000000001</v>
      </c>
      <c r="J47" s="157">
        <f t="shared" si="45"/>
        <v>9.4059915130000601E-2</v>
      </c>
      <c r="K47" s="157">
        <f t="shared" si="46"/>
        <v>0.31184776031463923</v>
      </c>
      <c r="L47" s="157">
        <f t="shared" si="47"/>
        <v>0.12594045604246781</v>
      </c>
      <c r="M47" s="158">
        <f t="shared" si="48"/>
        <v>22.588000000000001</v>
      </c>
      <c r="N47" s="159">
        <f t="shared" si="49"/>
        <v>0</v>
      </c>
      <c r="O47" s="159">
        <f t="shared" si="50"/>
        <v>14.319000000000001</v>
      </c>
      <c r="P47" s="160">
        <f t="shared" si="51"/>
        <v>2.7383333333333337</v>
      </c>
      <c r="Q47" s="161">
        <f t="shared" si="52"/>
        <v>93</v>
      </c>
      <c r="R47" s="162">
        <f t="shared" si="53"/>
        <v>31.557839733546931</v>
      </c>
      <c r="S47" s="147">
        <f t="shared" si="54"/>
        <v>0</v>
      </c>
      <c r="T47" s="147">
        <f t="shared" si="55"/>
        <v>83</v>
      </c>
      <c r="U47" t="s">
        <v>118</v>
      </c>
      <c r="V47" t="s">
        <v>120</v>
      </c>
      <c r="W47" t="s">
        <v>118</v>
      </c>
      <c r="X47" s="4" t="s">
        <v>120</v>
      </c>
      <c r="Y47" s="4" t="s">
        <v>257</v>
      </c>
      <c r="Z47" s="4" t="s">
        <v>194</v>
      </c>
      <c r="AA47" s="4" t="s">
        <v>195</v>
      </c>
      <c r="AB47" s="4">
        <v>512</v>
      </c>
      <c r="AC47" s="4">
        <v>579.63900000000001</v>
      </c>
      <c r="AD47" s="4">
        <v>317.80700000000002</v>
      </c>
      <c r="AE47" s="4">
        <v>1.8240000000000001</v>
      </c>
      <c r="AF47" s="4">
        <v>2.2000000000000002</v>
      </c>
      <c r="AG47" s="4">
        <v>22.588000000000001</v>
      </c>
      <c r="AH47" s="4">
        <v>30.916931999999999</v>
      </c>
      <c r="AI47" s="4">
        <v>2.9080439999999999</v>
      </c>
      <c r="AJ47" s="4">
        <v>9.6413759999999993</v>
      </c>
      <c r="AK47" s="4">
        <v>73</v>
      </c>
      <c r="AL47" s="4">
        <v>0</v>
      </c>
      <c r="AM47" s="4">
        <v>83</v>
      </c>
      <c r="AN47" s="4">
        <v>93</v>
      </c>
      <c r="AO47" s="4">
        <v>18.748270000000002</v>
      </c>
      <c r="AP47" s="4">
        <v>1026.2</v>
      </c>
      <c r="AQ47" s="4">
        <v>164.3</v>
      </c>
      <c r="AR47" s="4">
        <v>12</v>
      </c>
      <c r="AS47" s="4">
        <v>6788</v>
      </c>
      <c r="AT47" s="4">
        <v>0</v>
      </c>
      <c r="AU47" s="4">
        <v>14.319000000000001</v>
      </c>
      <c r="AV47" s="4">
        <v>5326</v>
      </c>
      <c r="AW47" s="4">
        <v>0</v>
      </c>
      <c r="AX47" s="4">
        <v>0.56999999999999995</v>
      </c>
      <c r="AY47">
        <v>0.8290909090909091</v>
      </c>
      <c r="AZ47" t="s">
        <v>67</v>
      </c>
      <c r="BA47" t="s">
        <v>219</v>
      </c>
      <c r="BB47">
        <v>3</v>
      </c>
      <c r="BC47" t="s">
        <v>235</v>
      </c>
      <c r="BD47">
        <v>3</v>
      </c>
      <c r="BE47">
        <v>46643.527999999998</v>
      </c>
      <c r="BF47">
        <v>1.2426997374641129E-2</v>
      </c>
      <c r="BG47">
        <v>1.0303110550611555E-2</v>
      </c>
      <c r="BH47">
        <v>133651.81600000002</v>
      </c>
      <c r="BI47">
        <v>4.3369332145849777E-3</v>
      </c>
      <c r="BJ47">
        <v>3.5957119015468178E-3</v>
      </c>
      <c r="BK47">
        <v>1</v>
      </c>
      <c r="BL47" t="s">
        <v>70</v>
      </c>
      <c r="BM47">
        <v>1</v>
      </c>
      <c r="BN47" t="s">
        <v>457</v>
      </c>
    </row>
    <row r="48" spans="1:66">
      <c r="A48" s="142" t="str">
        <f t="shared" si="36"/>
        <v>부성여객</v>
      </c>
      <c r="B48" s="142" t="str">
        <f t="shared" si="37"/>
        <v>36</v>
      </c>
      <c r="C48" s="143" t="str">
        <f t="shared" si="38"/>
        <v>70바2131</v>
      </c>
      <c r="D48" s="117" t="str">
        <f t="shared" si="39"/>
        <v>하이</v>
      </c>
      <c r="E48" s="113" t="str">
        <f t="shared" si="40"/>
        <v>F</v>
      </c>
      <c r="F48" s="163">
        <f t="shared" si="41"/>
        <v>0.79136363636363638</v>
      </c>
      <c r="G48" s="164">
        <f t="shared" si="42"/>
        <v>1.7410000000000001</v>
      </c>
      <c r="H48" s="165">
        <f t="shared" si="43"/>
        <v>2.2000000000000002</v>
      </c>
      <c r="I48" s="166">
        <f t="shared" si="44"/>
        <v>1964.2080000000001</v>
      </c>
      <c r="J48" s="167">
        <f t="shared" si="45"/>
        <v>3.1097446152355768E-2</v>
      </c>
      <c r="K48" s="167">
        <f t="shared" si="46"/>
        <v>0.31971183489180083</v>
      </c>
      <c r="L48" s="167">
        <f t="shared" si="47"/>
        <v>0.14458753859061768</v>
      </c>
      <c r="M48" s="168">
        <f t="shared" si="48"/>
        <v>16.123999999999999</v>
      </c>
      <c r="N48" s="169">
        <f t="shared" si="49"/>
        <v>0</v>
      </c>
      <c r="O48" s="169">
        <f t="shared" si="50"/>
        <v>3.7669999999999999</v>
      </c>
      <c r="P48" s="170">
        <f t="shared" si="51"/>
        <v>0.73</v>
      </c>
      <c r="Q48" s="171">
        <f t="shared" si="52"/>
        <v>93</v>
      </c>
      <c r="R48" s="172">
        <f t="shared" si="53"/>
        <v>23.958452246377515</v>
      </c>
      <c r="S48" s="144">
        <f t="shared" si="54"/>
        <v>0</v>
      </c>
      <c r="T48" s="144">
        <f t="shared" si="55"/>
        <v>74</v>
      </c>
      <c r="U48" t="s">
        <v>118</v>
      </c>
      <c r="V48" t="s">
        <v>120</v>
      </c>
      <c r="W48" t="s">
        <v>118</v>
      </c>
      <c r="X48" s="4" t="s">
        <v>120</v>
      </c>
      <c r="Y48" s="4" t="s">
        <v>258</v>
      </c>
      <c r="Z48" s="4" t="s">
        <v>194</v>
      </c>
      <c r="AA48" s="4" t="s">
        <v>195</v>
      </c>
      <c r="AB48" s="4">
        <v>512</v>
      </c>
      <c r="AC48" s="4">
        <v>1964.2080000000001</v>
      </c>
      <c r="AD48" s="4">
        <v>1128.434</v>
      </c>
      <c r="AE48" s="4">
        <v>1.7410000000000001</v>
      </c>
      <c r="AF48" s="4">
        <v>2.2000000000000002</v>
      </c>
      <c r="AG48" s="4">
        <v>16.123999999999999</v>
      </c>
      <c r="AH48" s="4">
        <v>126.286351</v>
      </c>
      <c r="AI48" s="4">
        <v>3.9271829999999999</v>
      </c>
      <c r="AJ48" s="4">
        <v>40.375241000000003</v>
      </c>
      <c r="AK48" s="4">
        <v>284</v>
      </c>
      <c r="AL48" s="4">
        <v>0</v>
      </c>
      <c r="AM48" s="4">
        <v>74</v>
      </c>
      <c r="AN48" s="4">
        <v>93</v>
      </c>
      <c r="AO48" s="4">
        <v>15.553604</v>
      </c>
      <c r="AP48" s="4">
        <v>2444.6</v>
      </c>
      <c r="AQ48" s="4">
        <v>43.8</v>
      </c>
      <c r="AR48" s="4">
        <v>17</v>
      </c>
      <c r="AS48" s="4">
        <v>3156</v>
      </c>
      <c r="AT48" s="4">
        <v>0</v>
      </c>
      <c r="AU48" s="4">
        <v>3.7669999999999999</v>
      </c>
      <c r="AV48" s="4">
        <v>10997</v>
      </c>
      <c r="AW48" s="4">
        <v>0</v>
      </c>
      <c r="AX48" s="4">
        <v>0.56000000000000005</v>
      </c>
      <c r="AY48">
        <v>0.79136363636363638</v>
      </c>
      <c r="AZ48" t="s">
        <v>70</v>
      </c>
      <c r="BA48" t="s">
        <v>219</v>
      </c>
      <c r="BB48">
        <v>1</v>
      </c>
      <c r="BC48" t="s">
        <v>502</v>
      </c>
      <c r="BD48">
        <v>4</v>
      </c>
      <c r="BE48">
        <v>46643.527999999998</v>
      </c>
      <c r="BF48">
        <v>4.2111051290974394E-2</v>
      </c>
      <c r="BG48">
        <v>3.33251546807211E-2</v>
      </c>
      <c r="BH48">
        <v>133651.81600000002</v>
      </c>
      <c r="BI48">
        <v>1.4696455751861986E-2</v>
      </c>
      <c r="BJ48">
        <v>1.1630240665450781E-2</v>
      </c>
      <c r="BK48">
        <v>2</v>
      </c>
      <c r="BL48" t="s">
        <v>67</v>
      </c>
      <c r="BM48">
        <v>-1</v>
      </c>
      <c r="BN48" t="s">
        <v>451</v>
      </c>
    </row>
    <row r="49" spans="1:66">
      <c r="A49" s="145" t="str">
        <f t="shared" si="36"/>
        <v>부성여객</v>
      </c>
      <c r="B49" s="145" t="str">
        <f t="shared" si="37"/>
        <v>36</v>
      </c>
      <c r="C49" s="146" t="str">
        <f t="shared" si="38"/>
        <v>70바2136</v>
      </c>
      <c r="D49" s="134" t="str">
        <f t="shared" si="39"/>
        <v>하이</v>
      </c>
      <c r="E49" s="130" t="str">
        <f t="shared" si="40"/>
        <v>D</v>
      </c>
      <c r="F49" s="153">
        <f t="shared" si="41"/>
        <v>0.82681818181818167</v>
      </c>
      <c r="G49" s="154">
        <f t="shared" si="42"/>
        <v>1.819</v>
      </c>
      <c r="H49" s="155">
        <f t="shared" si="43"/>
        <v>2.2000000000000002</v>
      </c>
      <c r="I49" s="156">
        <f t="shared" si="44"/>
        <v>1517.3119999999999</v>
      </c>
      <c r="J49" s="157">
        <f t="shared" si="45"/>
        <v>4.0449309896081573E-2</v>
      </c>
      <c r="K49" s="157">
        <f t="shared" si="46"/>
        <v>0.26857489777955135</v>
      </c>
      <c r="L49" s="157">
        <f t="shared" si="47"/>
        <v>0.11335836004724144</v>
      </c>
      <c r="M49" s="158">
        <f t="shared" si="48"/>
        <v>14.29</v>
      </c>
      <c r="N49" s="159">
        <f t="shared" si="49"/>
        <v>0.33</v>
      </c>
      <c r="O49" s="159">
        <f t="shared" si="50"/>
        <v>1.1200000000000001</v>
      </c>
      <c r="P49" s="160">
        <f t="shared" si="51"/>
        <v>1.98</v>
      </c>
      <c r="Q49" s="161">
        <f t="shared" si="52"/>
        <v>93</v>
      </c>
      <c r="R49" s="162">
        <f t="shared" si="53"/>
        <v>23.895082441004554</v>
      </c>
      <c r="S49" s="147">
        <f t="shared" si="54"/>
        <v>5</v>
      </c>
      <c r="T49" s="147">
        <f t="shared" si="55"/>
        <v>17</v>
      </c>
      <c r="U49" t="s">
        <v>118</v>
      </c>
      <c r="V49" t="s">
        <v>120</v>
      </c>
      <c r="W49" t="s">
        <v>118</v>
      </c>
      <c r="X49" s="4" t="s">
        <v>120</v>
      </c>
      <c r="Y49" s="4" t="s">
        <v>259</v>
      </c>
      <c r="Z49" s="4" t="s">
        <v>194</v>
      </c>
      <c r="AA49" s="4" t="s">
        <v>195</v>
      </c>
      <c r="AB49" s="4">
        <v>512</v>
      </c>
      <c r="AC49" s="4">
        <v>1517.3119999999999</v>
      </c>
      <c r="AD49" s="4">
        <v>834.34</v>
      </c>
      <c r="AE49" s="4">
        <v>1.819</v>
      </c>
      <c r="AF49" s="4">
        <v>2.2000000000000002</v>
      </c>
      <c r="AG49" s="4">
        <v>14.29</v>
      </c>
      <c r="AH49" s="4">
        <v>91.897463999999999</v>
      </c>
      <c r="AI49" s="4">
        <v>3.7171889999999999</v>
      </c>
      <c r="AJ49" s="4">
        <v>24.681352</v>
      </c>
      <c r="AK49" s="4">
        <v>172</v>
      </c>
      <c r="AL49" s="4">
        <v>5</v>
      </c>
      <c r="AM49" s="4">
        <v>17</v>
      </c>
      <c r="AN49" s="4">
        <v>93</v>
      </c>
      <c r="AO49" s="4">
        <v>16.510922999999998</v>
      </c>
      <c r="AP49" s="4">
        <v>836.8</v>
      </c>
      <c r="AQ49" s="4">
        <v>118.8</v>
      </c>
      <c r="AR49" s="4">
        <v>6</v>
      </c>
      <c r="AS49" s="4">
        <v>469</v>
      </c>
      <c r="AT49" s="4">
        <v>0.33</v>
      </c>
      <c r="AU49" s="4">
        <v>1.1200000000000001</v>
      </c>
      <c r="AV49" s="4">
        <v>11982</v>
      </c>
      <c r="AW49" s="4">
        <v>0</v>
      </c>
      <c r="AX49" s="4">
        <v>0.54</v>
      </c>
      <c r="AY49">
        <v>0.82681818181818167</v>
      </c>
      <c r="AZ49" t="s">
        <v>67</v>
      </c>
      <c r="BA49" t="s">
        <v>219</v>
      </c>
      <c r="BB49">
        <v>4</v>
      </c>
      <c r="BC49" t="s">
        <v>232</v>
      </c>
      <c r="BD49">
        <v>3</v>
      </c>
      <c r="BE49">
        <v>46643.527999999998</v>
      </c>
      <c r="BF49">
        <v>3.2529957853959929E-2</v>
      </c>
      <c r="BG49">
        <v>2.6896360607433226E-2</v>
      </c>
      <c r="BH49">
        <v>133651.81600000002</v>
      </c>
      <c r="BI49">
        <v>1.1352722659600821E-2</v>
      </c>
      <c r="BJ49">
        <v>9.386637508097222E-3</v>
      </c>
      <c r="BK49">
        <v>1</v>
      </c>
      <c r="BL49" t="s">
        <v>67</v>
      </c>
      <c r="BM49">
        <v>0</v>
      </c>
      <c r="BN49" t="s">
        <v>453</v>
      </c>
    </row>
    <row r="50" spans="1:66">
      <c r="A50" s="142" t="str">
        <f t="shared" si="36"/>
        <v>부성여객</v>
      </c>
      <c r="B50" s="142" t="str">
        <f t="shared" si="37"/>
        <v>36</v>
      </c>
      <c r="C50" s="143" t="str">
        <f t="shared" si="38"/>
        <v>70바2137</v>
      </c>
      <c r="D50" s="117" t="str">
        <f t="shared" si="39"/>
        <v>하이</v>
      </c>
      <c r="E50" s="113" t="str">
        <f t="shared" si="40"/>
        <v>F</v>
      </c>
      <c r="F50" s="163">
        <f t="shared" si="41"/>
        <v>0.77999999999999992</v>
      </c>
      <c r="G50" s="164">
        <f t="shared" si="42"/>
        <v>1.716</v>
      </c>
      <c r="H50" s="165">
        <f t="shared" si="43"/>
        <v>2.2000000000000002</v>
      </c>
      <c r="I50" s="166">
        <f t="shared" si="44"/>
        <v>1121.221</v>
      </c>
      <c r="J50" s="167">
        <f t="shared" si="45"/>
        <v>6.1964871320509381E-2</v>
      </c>
      <c r="K50" s="167">
        <f t="shared" si="46"/>
        <v>0.32554937377998461</v>
      </c>
      <c r="L50" s="167">
        <f t="shared" si="47"/>
        <v>0.15607984509744288</v>
      </c>
      <c r="M50" s="168">
        <f t="shared" si="48"/>
        <v>16.891999999999999</v>
      </c>
      <c r="N50" s="169">
        <f t="shared" si="49"/>
        <v>0.17799999999999999</v>
      </c>
      <c r="O50" s="169">
        <f t="shared" si="50"/>
        <v>9.0969999999999995</v>
      </c>
      <c r="P50" s="170">
        <f t="shared" si="51"/>
        <v>9.4466666666666654</v>
      </c>
      <c r="Q50" s="171">
        <f t="shared" si="52"/>
        <v>93</v>
      </c>
      <c r="R50" s="172">
        <f t="shared" si="53"/>
        <v>27.333503575387873</v>
      </c>
      <c r="S50" s="144">
        <f t="shared" si="54"/>
        <v>2</v>
      </c>
      <c r="T50" s="144">
        <f t="shared" si="55"/>
        <v>102</v>
      </c>
      <c r="U50" t="s">
        <v>118</v>
      </c>
      <c r="V50" t="s">
        <v>120</v>
      </c>
      <c r="W50" t="s">
        <v>118</v>
      </c>
      <c r="X50" s="4" t="s">
        <v>120</v>
      </c>
      <c r="Y50" s="4" t="s">
        <v>260</v>
      </c>
      <c r="Z50" s="4" t="s">
        <v>194</v>
      </c>
      <c r="AA50" s="4" t="s">
        <v>195</v>
      </c>
      <c r="AB50" s="4">
        <v>512</v>
      </c>
      <c r="AC50" s="4">
        <v>1121.221</v>
      </c>
      <c r="AD50" s="4">
        <v>653.39499999999998</v>
      </c>
      <c r="AE50" s="4">
        <v>1.716</v>
      </c>
      <c r="AF50" s="4">
        <v>2.2000000000000002</v>
      </c>
      <c r="AG50" s="4">
        <v>16.891999999999999</v>
      </c>
      <c r="AH50" s="4">
        <v>66.973027000000002</v>
      </c>
      <c r="AI50" s="4">
        <v>4.1499750000000004</v>
      </c>
      <c r="AJ50" s="4">
        <v>21.803027</v>
      </c>
      <c r="AK50" s="4">
        <v>175</v>
      </c>
      <c r="AL50" s="4">
        <v>2</v>
      </c>
      <c r="AM50" s="4">
        <v>102</v>
      </c>
      <c r="AN50" s="4">
        <v>93</v>
      </c>
      <c r="AO50" s="4">
        <v>16.741381000000001</v>
      </c>
      <c r="AP50" s="4">
        <v>2313.5</v>
      </c>
      <c r="AQ50" s="4">
        <v>566.79999999999995</v>
      </c>
      <c r="AR50" s="4">
        <v>23</v>
      </c>
      <c r="AS50" s="4">
        <v>6760</v>
      </c>
      <c r="AT50" s="4">
        <v>0.17799999999999999</v>
      </c>
      <c r="AU50" s="4">
        <v>9.0969999999999995</v>
      </c>
      <c r="AV50" s="4">
        <v>9639</v>
      </c>
      <c r="AW50" s="4">
        <v>0</v>
      </c>
      <c r="AX50" s="4">
        <v>0.5</v>
      </c>
      <c r="AY50">
        <v>0.77999999999999992</v>
      </c>
      <c r="AZ50" t="s">
        <v>70</v>
      </c>
      <c r="BA50" t="s">
        <v>219</v>
      </c>
      <c r="BB50">
        <v>4</v>
      </c>
      <c r="BC50" t="s">
        <v>508</v>
      </c>
      <c r="BD50">
        <v>5</v>
      </c>
      <c r="BE50">
        <v>46643.527999999998</v>
      </c>
      <c r="BF50">
        <v>2.403808305409488E-2</v>
      </c>
      <c r="BG50">
        <v>1.8749704782194003E-2</v>
      </c>
      <c r="BH50">
        <v>133651.81600000002</v>
      </c>
      <c r="BI50">
        <v>8.3891190823774508E-3</v>
      </c>
      <c r="BJ50">
        <v>6.5435128842544106E-3</v>
      </c>
      <c r="BK50">
        <v>1</v>
      </c>
      <c r="BL50" t="s">
        <v>70</v>
      </c>
      <c r="BM50">
        <v>0</v>
      </c>
      <c r="BN50" t="s">
        <v>453</v>
      </c>
    </row>
    <row r="51" spans="1:66">
      <c r="A51" s="145" t="str">
        <f t="shared" si="36"/>
        <v>부성여객</v>
      </c>
      <c r="B51" s="145" t="str">
        <f t="shared" si="37"/>
        <v>36</v>
      </c>
      <c r="C51" s="146" t="str">
        <f t="shared" si="38"/>
        <v>70바2139</v>
      </c>
      <c r="D51" s="134" t="str">
        <f t="shared" si="39"/>
        <v>하이</v>
      </c>
      <c r="E51" s="130" t="str">
        <f t="shared" si="40"/>
        <v>D</v>
      </c>
      <c r="F51" s="153">
        <f t="shared" si="41"/>
        <v>0.84363636363636363</v>
      </c>
      <c r="G51" s="154">
        <f t="shared" si="42"/>
        <v>1.8560000000000001</v>
      </c>
      <c r="H51" s="155">
        <f t="shared" si="43"/>
        <v>2.2000000000000002</v>
      </c>
      <c r="I51" s="156">
        <f t="shared" si="44"/>
        <v>1002.319</v>
      </c>
      <c r="J51" s="157">
        <f t="shared" si="45"/>
        <v>5.1384443197638553E-2</v>
      </c>
      <c r="K51" s="157">
        <f t="shared" si="46"/>
        <v>0.33560296707619808</v>
      </c>
      <c r="L51" s="157">
        <f t="shared" si="47"/>
        <v>0.15065064116314267</v>
      </c>
      <c r="M51" s="158">
        <f t="shared" si="48"/>
        <v>20.718</v>
      </c>
      <c r="N51" s="159">
        <f t="shared" si="49"/>
        <v>0</v>
      </c>
      <c r="O51" s="159">
        <f t="shared" si="50"/>
        <v>14.766</v>
      </c>
      <c r="P51" s="160">
        <f t="shared" si="51"/>
        <v>3.4949999999999997</v>
      </c>
      <c r="Q51" s="161">
        <f t="shared" si="52"/>
        <v>93</v>
      </c>
      <c r="R51" s="162">
        <f t="shared" si="53"/>
        <v>27.662671391191001</v>
      </c>
      <c r="S51" s="147">
        <f t="shared" si="54"/>
        <v>0</v>
      </c>
      <c r="T51" s="147">
        <f t="shared" si="55"/>
        <v>148</v>
      </c>
      <c r="U51" t="s">
        <v>118</v>
      </c>
      <c r="V51" t="s">
        <v>120</v>
      </c>
      <c r="W51" t="s">
        <v>118</v>
      </c>
      <c r="X51" s="4" t="s">
        <v>120</v>
      </c>
      <c r="Y51" s="4" t="s">
        <v>261</v>
      </c>
      <c r="Z51" s="4" t="s">
        <v>194</v>
      </c>
      <c r="AA51" s="4" t="s">
        <v>195</v>
      </c>
      <c r="AB51" s="4">
        <v>512</v>
      </c>
      <c r="AC51" s="4">
        <v>1002.319</v>
      </c>
      <c r="AD51" s="4">
        <v>539.91200000000003</v>
      </c>
      <c r="AE51" s="4">
        <v>1.8560000000000001</v>
      </c>
      <c r="AF51" s="4">
        <v>2.2000000000000002</v>
      </c>
      <c r="AG51" s="4">
        <v>20.718</v>
      </c>
      <c r="AH51" s="4">
        <v>59.107481</v>
      </c>
      <c r="AI51" s="4">
        <v>3.0372050000000002</v>
      </c>
      <c r="AJ51" s="4">
        <v>19.836646000000002</v>
      </c>
      <c r="AK51" s="4">
        <v>151</v>
      </c>
      <c r="AL51" s="4">
        <v>0</v>
      </c>
      <c r="AM51" s="4">
        <v>148</v>
      </c>
      <c r="AN51" s="4">
        <v>93</v>
      </c>
      <c r="AO51" s="4">
        <v>16.957564999999999</v>
      </c>
      <c r="AP51" s="4">
        <v>2151.9</v>
      </c>
      <c r="AQ51" s="4">
        <v>209.7</v>
      </c>
      <c r="AR51" s="4">
        <v>19</v>
      </c>
      <c r="AS51" s="4">
        <v>6761</v>
      </c>
      <c r="AT51" s="4">
        <v>0</v>
      </c>
      <c r="AU51" s="4">
        <v>14.766</v>
      </c>
      <c r="AV51" s="4">
        <v>7738</v>
      </c>
      <c r="AW51" s="4">
        <v>0</v>
      </c>
      <c r="AX51" s="4">
        <v>0.62</v>
      </c>
      <c r="AY51">
        <v>0.84363636363636363</v>
      </c>
      <c r="AZ51" t="s">
        <v>67</v>
      </c>
      <c r="BA51" t="s">
        <v>219</v>
      </c>
      <c r="BB51">
        <v>2</v>
      </c>
      <c r="BC51" t="s">
        <v>239</v>
      </c>
      <c r="BD51">
        <v>5</v>
      </c>
      <c r="BE51">
        <v>46643.527999999998</v>
      </c>
      <c r="BF51">
        <v>2.1488919105776046E-2</v>
      </c>
      <c r="BG51">
        <v>1.8128833572872882E-2</v>
      </c>
      <c r="BH51">
        <v>133651.81600000002</v>
      </c>
      <c r="BI51">
        <v>7.4994790942459009E-3</v>
      </c>
      <c r="BJ51">
        <v>6.3268332722365419E-3</v>
      </c>
      <c r="BK51">
        <v>1</v>
      </c>
      <c r="BL51" t="s">
        <v>67</v>
      </c>
      <c r="BM51">
        <v>0</v>
      </c>
      <c r="BN51" t="s">
        <v>453</v>
      </c>
    </row>
    <row r="52" spans="1:66">
      <c r="A52" s="142" t="str">
        <f t="shared" si="36"/>
        <v>부성여객</v>
      </c>
      <c r="B52" s="142" t="str">
        <f t="shared" si="37"/>
        <v>790</v>
      </c>
      <c r="C52" s="143" t="str">
        <f t="shared" si="38"/>
        <v>70바2024</v>
      </c>
      <c r="D52" s="117" t="str">
        <f t="shared" si="39"/>
        <v>좌석</v>
      </c>
      <c r="E52" s="113" t="str">
        <f t="shared" si="40"/>
        <v>C</v>
      </c>
      <c r="F52" s="163">
        <f t="shared" si="41"/>
        <v>0.85500000000000009</v>
      </c>
      <c r="G52" s="164">
        <f t="shared" si="42"/>
        <v>2.052</v>
      </c>
      <c r="H52" s="165">
        <f t="shared" si="43"/>
        <v>2.4</v>
      </c>
      <c r="I52" s="166">
        <f t="shared" si="44"/>
        <v>8866.0939999999991</v>
      </c>
      <c r="J52" s="167">
        <f t="shared" si="45"/>
        <v>2.4207023285331572E-2</v>
      </c>
      <c r="K52" s="167">
        <f t="shared" si="46"/>
        <v>0.25196865022373299</v>
      </c>
      <c r="L52" s="167">
        <f t="shared" si="47"/>
        <v>0.23313535814080025</v>
      </c>
      <c r="M52" s="168">
        <f t="shared" si="48"/>
        <v>10.41</v>
      </c>
      <c r="N52" s="169">
        <f t="shared" si="49"/>
        <v>7.9000000000000001E-2</v>
      </c>
      <c r="O52" s="169">
        <f t="shared" si="50"/>
        <v>6.5190000000000001</v>
      </c>
      <c r="P52" s="170">
        <f t="shared" si="51"/>
        <v>189.73</v>
      </c>
      <c r="Q52" s="171">
        <f t="shared" si="52"/>
        <v>108</v>
      </c>
      <c r="R52" s="172">
        <f t="shared" si="53"/>
        <v>37.220513524712722</v>
      </c>
      <c r="S52" s="144">
        <f t="shared" si="54"/>
        <v>7</v>
      </c>
      <c r="T52" s="144">
        <f t="shared" si="55"/>
        <v>578</v>
      </c>
      <c r="U52" t="s">
        <v>118</v>
      </c>
      <c r="V52" t="s">
        <v>121</v>
      </c>
      <c r="W52" t="s">
        <v>118</v>
      </c>
      <c r="X52" s="4" t="s">
        <v>121</v>
      </c>
      <c r="Y52" s="4" t="s">
        <v>262</v>
      </c>
      <c r="Z52" s="4" t="s">
        <v>263</v>
      </c>
      <c r="AA52" s="4" t="s">
        <v>48</v>
      </c>
      <c r="AB52" s="4">
        <v>512</v>
      </c>
      <c r="AC52" s="4">
        <v>8866.0939999999991</v>
      </c>
      <c r="AD52" s="4">
        <v>4319.7690000000002</v>
      </c>
      <c r="AE52" s="4">
        <v>2.052</v>
      </c>
      <c r="AF52" s="4">
        <v>2.4</v>
      </c>
      <c r="AG52" s="4">
        <v>10.41</v>
      </c>
      <c r="AH52" s="4">
        <v>329.09159899999997</v>
      </c>
      <c r="AI52" s="4">
        <v>7.9663279999999999</v>
      </c>
      <c r="AJ52" s="4">
        <v>82.920766</v>
      </c>
      <c r="AK52" s="4">
        <v>2067</v>
      </c>
      <c r="AL52" s="4">
        <v>7</v>
      </c>
      <c r="AM52" s="4">
        <v>578</v>
      </c>
      <c r="AN52" s="4">
        <v>108</v>
      </c>
      <c r="AO52" s="4">
        <v>26.941113000000001</v>
      </c>
      <c r="AP52" s="4">
        <v>40528.1</v>
      </c>
      <c r="AQ52" s="4">
        <v>11383.8</v>
      </c>
      <c r="AR52" s="4">
        <v>14</v>
      </c>
      <c r="AS52" s="4">
        <v>6492</v>
      </c>
      <c r="AT52" s="4">
        <v>7.9000000000000001E-2</v>
      </c>
      <c r="AU52" s="4">
        <v>6.5190000000000001</v>
      </c>
      <c r="AV52" s="4">
        <v>85149</v>
      </c>
      <c r="AW52" s="4">
        <v>0</v>
      </c>
      <c r="AX52" s="4">
        <v>0.32</v>
      </c>
      <c r="AY52">
        <v>0.85500000000000009</v>
      </c>
      <c r="AZ52" t="s">
        <v>69</v>
      </c>
      <c r="BA52" t="s">
        <v>509</v>
      </c>
      <c r="BB52">
        <v>3</v>
      </c>
      <c r="BC52" t="s">
        <v>510</v>
      </c>
      <c r="BD52">
        <v>10</v>
      </c>
      <c r="BE52">
        <v>50460.2</v>
      </c>
      <c r="BF52">
        <v>0.17570469399645661</v>
      </c>
      <c r="BG52">
        <v>0.15022751336697041</v>
      </c>
      <c r="BH52">
        <v>133651.81600000002</v>
      </c>
      <c r="BI52">
        <v>6.6337250516670859E-2</v>
      </c>
      <c r="BJ52">
        <v>5.6718349191753593E-2</v>
      </c>
      <c r="BK52">
        <v>1</v>
      </c>
      <c r="BL52" t="s">
        <v>69</v>
      </c>
      <c r="BM52">
        <v>0</v>
      </c>
      <c r="BN52" t="s">
        <v>453</v>
      </c>
    </row>
    <row r="53" spans="1:66">
      <c r="A53" s="145" t="str">
        <f t="shared" si="36"/>
        <v>부성여객</v>
      </c>
      <c r="B53" s="145" t="str">
        <f t="shared" si="37"/>
        <v>790</v>
      </c>
      <c r="C53" s="146" t="str">
        <f t="shared" si="38"/>
        <v>70바2028</v>
      </c>
      <c r="D53" s="134" t="str">
        <f t="shared" si="39"/>
        <v>좌석</v>
      </c>
      <c r="E53" s="130" t="str">
        <f t="shared" si="40"/>
        <v>C</v>
      </c>
      <c r="F53" s="153">
        <f t="shared" si="41"/>
        <v>0.86291666666666678</v>
      </c>
      <c r="G53" s="154">
        <f t="shared" si="42"/>
        <v>2.0710000000000002</v>
      </c>
      <c r="H53" s="155">
        <f t="shared" si="43"/>
        <v>2.4</v>
      </c>
      <c r="I53" s="156">
        <f t="shared" si="44"/>
        <v>9132.732</v>
      </c>
      <c r="J53" s="157">
        <f t="shared" si="45"/>
        <v>2.1431788344816446E-2</v>
      </c>
      <c r="K53" s="157">
        <f t="shared" si="46"/>
        <v>0.26113465702852706</v>
      </c>
      <c r="L53" s="157">
        <f t="shared" si="47"/>
        <v>0.2716602217167875</v>
      </c>
      <c r="M53" s="158">
        <f t="shared" si="48"/>
        <v>10.579000000000001</v>
      </c>
      <c r="N53" s="159">
        <f t="shared" si="49"/>
        <v>5.5E-2</v>
      </c>
      <c r="O53" s="159">
        <f t="shared" si="50"/>
        <v>7.6429999999999998</v>
      </c>
      <c r="P53" s="160">
        <f t="shared" si="51"/>
        <v>221.17166666666665</v>
      </c>
      <c r="Q53" s="161">
        <f t="shared" si="52"/>
        <v>108</v>
      </c>
      <c r="R53" s="162">
        <f t="shared" si="53"/>
        <v>37.912578997771803</v>
      </c>
      <c r="S53" s="147">
        <f t="shared" si="54"/>
        <v>5</v>
      </c>
      <c r="T53" s="147">
        <f t="shared" si="55"/>
        <v>698</v>
      </c>
      <c r="U53" t="s">
        <v>118</v>
      </c>
      <c r="V53" t="s">
        <v>121</v>
      </c>
      <c r="W53" t="s">
        <v>118</v>
      </c>
      <c r="X53" s="4" t="s">
        <v>121</v>
      </c>
      <c r="Y53" s="4" t="s">
        <v>264</v>
      </c>
      <c r="Z53" s="4" t="s">
        <v>263</v>
      </c>
      <c r="AA53" s="4" t="s">
        <v>48</v>
      </c>
      <c r="AB53" s="4">
        <v>512</v>
      </c>
      <c r="AC53" s="4">
        <v>9132.732</v>
      </c>
      <c r="AD53" s="4">
        <v>4410.7719999999999</v>
      </c>
      <c r="AE53" s="4">
        <v>2.0710000000000002</v>
      </c>
      <c r="AF53" s="4">
        <v>2.4</v>
      </c>
      <c r="AG53" s="4">
        <v>10.579000000000001</v>
      </c>
      <c r="AH53" s="4">
        <v>335.76521400000001</v>
      </c>
      <c r="AI53" s="4">
        <v>7.1960490000000004</v>
      </c>
      <c r="AJ53" s="4">
        <v>87.679934000000003</v>
      </c>
      <c r="AK53" s="4">
        <v>2481</v>
      </c>
      <c r="AL53" s="4">
        <v>5</v>
      </c>
      <c r="AM53" s="4">
        <v>698</v>
      </c>
      <c r="AN53" s="4">
        <v>108</v>
      </c>
      <c r="AO53" s="4">
        <v>27.199756000000001</v>
      </c>
      <c r="AP53" s="4">
        <v>44574.3</v>
      </c>
      <c r="AQ53" s="4">
        <v>13270.3</v>
      </c>
      <c r="AR53" s="4">
        <v>23</v>
      </c>
      <c r="AS53" s="4">
        <v>8146</v>
      </c>
      <c r="AT53" s="4">
        <v>5.5E-2</v>
      </c>
      <c r="AU53" s="4">
        <v>7.6429999999999998</v>
      </c>
      <c r="AV53" s="4">
        <v>86827</v>
      </c>
      <c r="AW53" s="4">
        <v>0</v>
      </c>
      <c r="AX53" s="4">
        <v>0.32</v>
      </c>
      <c r="AY53">
        <v>0.86291666666666678</v>
      </c>
      <c r="AZ53" t="s">
        <v>69</v>
      </c>
      <c r="BA53" t="s">
        <v>509</v>
      </c>
      <c r="BB53">
        <v>2</v>
      </c>
      <c r="BC53" t="s">
        <v>511</v>
      </c>
      <c r="BD53">
        <v>10</v>
      </c>
      <c r="BE53">
        <v>50460.2</v>
      </c>
      <c r="BF53">
        <v>0.1809888189107455</v>
      </c>
      <c r="BG53">
        <v>0.15617826831839748</v>
      </c>
      <c r="BH53">
        <v>133651.81600000002</v>
      </c>
      <c r="BI53">
        <v>6.8332270172819787E-2</v>
      </c>
      <c r="BJ53">
        <v>5.8965054803295745E-2</v>
      </c>
      <c r="BK53">
        <v>1</v>
      </c>
      <c r="BL53" t="s">
        <v>69</v>
      </c>
      <c r="BM53">
        <v>0</v>
      </c>
      <c r="BN53" t="s">
        <v>453</v>
      </c>
    </row>
    <row r="54" spans="1:66">
      <c r="A54" s="142" t="str">
        <f t="shared" si="36"/>
        <v>부성여객</v>
      </c>
      <c r="B54" s="142" t="str">
        <f t="shared" si="37"/>
        <v>790</v>
      </c>
      <c r="C54" s="143" t="str">
        <f t="shared" si="38"/>
        <v>70바2045</v>
      </c>
      <c r="D54" s="117" t="str">
        <f t="shared" si="39"/>
        <v>좌석</v>
      </c>
      <c r="E54" s="113" t="str">
        <f t="shared" si="40"/>
        <v>D</v>
      </c>
      <c r="F54" s="163">
        <f t="shared" si="41"/>
        <v>0.8</v>
      </c>
      <c r="G54" s="164">
        <f t="shared" si="42"/>
        <v>1.92</v>
      </c>
      <c r="H54" s="165">
        <f t="shared" si="43"/>
        <v>2.4</v>
      </c>
      <c r="I54" s="166">
        <f t="shared" si="44"/>
        <v>8042.6319999999996</v>
      </c>
      <c r="J54" s="167">
        <f t="shared" si="45"/>
        <v>2.8136766600240146E-2</v>
      </c>
      <c r="K54" s="167">
        <f t="shared" si="46"/>
        <v>0.24507225985728784</v>
      </c>
      <c r="L54" s="167">
        <f t="shared" si="47"/>
        <v>0.20689744352346348</v>
      </c>
      <c r="M54" s="168">
        <f t="shared" si="48"/>
        <v>11.971</v>
      </c>
      <c r="N54" s="169">
        <f t="shared" si="49"/>
        <v>7.4999999999999997E-2</v>
      </c>
      <c r="O54" s="169">
        <f t="shared" si="50"/>
        <v>12.010999999999999</v>
      </c>
      <c r="P54" s="170">
        <f t="shared" si="51"/>
        <v>223.04833333333332</v>
      </c>
      <c r="Q54" s="171">
        <f t="shared" si="52"/>
        <v>108</v>
      </c>
      <c r="R54" s="172">
        <f t="shared" si="53"/>
        <v>37.93628738476626</v>
      </c>
      <c r="S54" s="144">
        <f t="shared" si="54"/>
        <v>6</v>
      </c>
      <c r="T54" s="144">
        <f t="shared" si="55"/>
        <v>966</v>
      </c>
      <c r="U54" t="s">
        <v>118</v>
      </c>
      <c r="V54" t="s">
        <v>121</v>
      </c>
      <c r="W54" t="s">
        <v>118</v>
      </c>
      <c r="X54" s="4" t="s">
        <v>121</v>
      </c>
      <c r="Y54" s="4" t="s">
        <v>265</v>
      </c>
      <c r="Z54" s="4" t="s">
        <v>263</v>
      </c>
      <c r="AA54" s="4" t="s">
        <v>48</v>
      </c>
      <c r="AB54" s="4">
        <v>512</v>
      </c>
      <c r="AC54" s="4">
        <v>8042.6319999999996</v>
      </c>
      <c r="AD54" s="4">
        <v>4189.2449999999999</v>
      </c>
      <c r="AE54" s="4">
        <v>1.92</v>
      </c>
      <c r="AF54" s="4">
        <v>2.4</v>
      </c>
      <c r="AG54" s="4">
        <v>11.971</v>
      </c>
      <c r="AH54" s="4">
        <v>291.69826499999999</v>
      </c>
      <c r="AI54" s="4">
        <v>8.2074459999999991</v>
      </c>
      <c r="AJ54" s="4">
        <v>71.487153000000006</v>
      </c>
      <c r="AK54" s="4">
        <v>1664</v>
      </c>
      <c r="AL54" s="4">
        <v>6</v>
      </c>
      <c r="AM54" s="4">
        <v>966</v>
      </c>
      <c r="AN54" s="4">
        <v>108</v>
      </c>
      <c r="AO54" s="4">
        <v>27.571750999999999</v>
      </c>
      <c r="AP54" s="4">
        <v>32807.9</v>
      </c>
      <c r="AQ54" s="4">
        <v>13382.9</v>
      </c>
      <c r="AR54" s="4">
        <v>23</v>
      </c>
      <c r="AS54" s="4">
        <v>3386</v>
      </c>
      <c r="AT54" s="4">
        <v>7.4999999999999997E-2</v>
      </c>
      <c r="AU54" s="4">
        <v>12.010999999999999</v>
      </c>
      <c r="AV54" s="4">
        <v>76085</v>
      </c>
      <c r="AW54" s="4">
        <v>0</v>
      </c>
      <c r="AX54" s="4">
        <v>0.32</v>
      </c>
      <c r="AY54">
        <v>0.8</v>
      </c>
      <c r="AZ54" t="s">
        <v>67</v>
      </c>
      <c r="BA54" t="s">
        <v>509</v>
      </c>
      <c r="BB54">
        <v>2</v>
      </c>
      <c r="BC54" t="s">
        <v>512</v>
      </c>
      <c r="BD54">
        <v>8</v>
      </c>
      <c r="BE54">
        <v>50460.2</v>
      </c>
      <c r="BF54">
        <v>0.15938565443656585</v>
      </c>
      <c r="BG54">
        <v>0.12750852354925268</v>
      </c>
      <c r="BH54">
        <v>133651.81600000002</v>
      </c>
      <c r="BI54">
        <v>6.0176002397154101E-2</v>
      </c>
      <c r="BJ54">
        <v>4.8140801917723283E-2</v>
      </c>
      <c r="BK54">
        <v>1</v>
      </c>
      <c r="BL54" t="s">
        <v>69</v>
      </c>
      <c r="BM54">
        <v>-1</v>
      </c>
      <c r="BN54" t="s">
        <v>451</v>
      </c>
    </row>
    <row r="55" spans="1:66">
      <c r="A55" s="145" t="str">
        <f t="shared" si="36"/>
        <v>부성여객</v>
      </c>
      <c r="B55" s="145" t="str">
        <f t="shared" si="37"/>
        <v>790</v>
      </c>
      <c r="C55" s="146" t="str">
        <f t="shared" si="38"/>
        <v>70바2065</v>
      </c>
      <c r="D55" s="134" t="str">
        <f t="shared" si="39"/>
        <v>좌석</v>
      </c>
      <c r="E55" s="130" t="str">
        <f t="shared" si="40"/>
        <v>C</v>
      </c>
      <c r="F55" s="153">
        <f t="shared" si="41"/>
        <v>0.86625000000000008</v>
      </c>
      <c r="G55" s="154">
        <f t="shared" si="42"/>
        <v>2.0790000000000002</v>
      </c>
      <c r="H55" s="155">
        <f t="shared" si="43"/>
        <v>2.4</v>
      </c>
      <c r="I55" s="156">
        <f t="shared" si="44"/>
        <v>8999.4869999999992</v>
      </c>
      <c r="J55" s="157">
        <f t="shared" si="45"/>
        <v>2.6300036485744589E-2</v>
      </c>
      <c r="K55" s="157">
        <f t="shared" si="46"/>
        <v>0.26654817440115613</v>
      </c>
      <c r="L55" s="157">
        <f t="shared" si="47"/>
        <v>0.30301727198450312</v>
      </c>
      <c r="M55" s="158">
        <f t="shared" si="48"/>
        <v>10.654</v>
      </c>
      <c r="N55" s="159">
        <f t="shared" si="49"/>
        <v>7.8E-2</v>
      </c>
      <c r="O55" s="159">
        <f t="shared" si="50"/>
        <v>9.3450000000000006</v>
      </c>
      <c r="P55" s="160">
        <f t="shared" si="51"/>
        <v>151.67833333333334</v>
      </c>
      <c r="Q55" s="161">
        <f t="shared" si="52"/>
        <v>108</v>
      </c>
      <c r="R55" s="162">
        <f t="shared" si="53"/>
        <v>38.236426155325304</v>
      </c>
      <c r="S55" s="147">
        <f t="shared" si="54"/>
        <v>7</v>
      </c>
      <c r="T55" s="147">
        <f t="shared" si="55"/>
        <v>841</v>
      </c>
      <c r="U55" t="s">
        <v>118</v>
      </c>
      <c r="V55" t="s">
        <v>121</v>
      </c>
      <c r="W55" t="s">
        <v>118</v>
      </c>
      <c r="X55" s="4" t="s">
        <v>121</v>
      </c>
      <c r="Y55" s="4" t="s">
        <v>266</v>
      </c>
      <c r="Z55" s="4" t="s">
        <v>263</v>
      </c>
      <c r="AA55" s="4" t="s">
        <v>48</v>
      </c>
      <c r="AB55" s="4">
        <v>512</v>
      </c>
      <c r="AC55" s="4">
        <v>8999.4869999999992</v>
      </c>
      <c r="AD55" s="4">
        <v>4328.1409999999996</v>
      </c>
      <c r="AE55" s="4">
        <v>2.0790000000000002</v>
      </c>
      <c r="AF55" s="4">
        <v>2.4</v>
      </c>
      <c r="AG55" s="4">
        <v>10.654</v>
      </c>
      <c r="AH55" s="4">
        <v>332.83410099999998</v>
      </c>
      <c r="AI55" s="4">
        <v>8.7535489999999996</v>
      </c>
      <c r="AJ55" s="4">
        <v>88.716322000000005</v>
      </c>
      <c r="AK55" s="4">
        <v>2727</v>
      </c>
      <c r="AL55" s="4">
        <v>7</v>
      </c>
      <c r="AM55" s="4">
        <v>841</v>
      </c>
      <c r="AN55" s="4">
        <v>108</v>
      </c>
      <c r="AO55" s="4">
        <v>27.038957</v>
      </c>
      <c r="AP55" s="4">
        <v>46114.9</v>
      </c>
      <c r="AQ55" s="4">
        <v>9100.7000000000007</v>
      </c>
      <c r="AR55" s="4">
        <v>10</v>
      </c>
      <c r="AS55" s="4">
        <v>2617</v>
      </c>
      <c r="AT55" s="4">
        <v>7.8E-2</v>
      </c>
      <c r="AU55" s="4">
        <v>9.3450000000000006</v>
      </c>
      <c r="AV55" s="4">
        <v>85113</v>
      </c>
      <c r="AW55" s="4">
        <v>0</v>
      </c>
      <c r="AX55" s="4">
        <v>0.32</v>
      </c>
      <c r="AY55">
        <v>0.86625000000000008</v>
      </c>
      <c r="AZ55" t="s">
        <v>69</v>
      </c>
      <c r="BA55" t="s">
        <v>509</v>
      </c>
      <c r="BB55">
        <v>1</v>
      </c>
      <c r="BC55" t="s">
        <v>513</v>
      </c>
      <c r="BD55">
        <v>12</v>
      </c>
      <c r="BE55">
        <v>50460.2</v>
      </c>
      <c r="BF55">
        <v>0.17834822295591377</v>
      </c>
      <c r="BG55">
        <v>0.15449414813556031</v>
      </c>
      <c r="BH55">
        <v>133651.81600000002</v>
      </c>
      <c r="BI55">
        <v>6.7335314022220233E-2</v>
      </c>
      <c r="BJ55">
        <v>5.832921577174828E-2</v>
      </c>
      <c r="BK55">
        <v>1</v>
      </c>
      <c r="BL55" t="s">
        <v>69</v>
      </c>
      <c r="BM55">
        <v>0</v>
      </c>
      <c r="BN55" t="s">
        <v>453</v>
      </c>
    </row>
    <row r="56" spans="1:66">
      <c r="A56" s="142" t="str">
        <f t="shared" si="36"/>
        <v>부성여객</v>
      </c>
      <c r="B56" s="142" t="str">
        <f t="shared" si="37"/>
        <v>790</v>
      </c>
      <c r="C56" s="143" t="str">
        <f t="shared" si="38"/>
        <v>70바2078</v>
      </c>
      <c r="D56" s="117" t="str">
        <f t="shared" si="39"/>
        <v>좌석</v>
      </c>
      <c r="E56" s="113" t="str">
        <f t="shared" si="40"/>
        <v>F</v>
      </c>
      <c r="F56" s="163">
        <f t="shared" si="41"/>
        <v>0.78749999999999998</v>
      </c>
      <c r="G56" s="164">
        <f t="shared" si="42"/>
        <v>1.89</v>
      </c>
      <c r="H56" s="165">
        <f t="shared" si="43"/>
        <v>2.4</v>
      </c>
      <c r="I56" s="166">
        <f t="shared" si="44"/>
        <v>7399.8050000000003</v>
      </c>
      <c r="J56" s="167">
        <f t="shared" si="45"/>
        <v>3.6650409550626581E-2</v>
      </c>
      <c r="K56" s="167">
        <f t="shared" si="46"/>
        <v>0.27012562474114404</v>
      </c>
      <c r="L56" s="167">
        <f t="shared" si="47"/>
        <v>0.25014172670766321</v>
      </c>
      <c r="M56" s="168">
        <f t="shared" si="48"/>
        <v>12.077999999999999</v>
      </c>
      <c r="N56" s="169">
        <f t="shared" si="49"/>
        <v>1.4E-2</v>
      </c>
      <c r="O56" s="169">
        <f t="shared" si="50"/>
        <v>15.19</v>
      </c>
      <c r="P56" s="170">
        <f t="shared" si="51"/>
        <v>181.19500000000002</v>
      </c>
      <c r="Q56" s="171">
        <f t="shared" si="52"/>
        <v>108</v>
      </c>
      <c r="R56" s="172">
        <f t="shared" si="53"/>
        <v>37.561661121945619</v>
      </c>
      <c r="S56" s="144">
        <f t="shared" si="54"/>
        <v>1</v>
      </c>
      <c r="T56" s="144">
        <f t="shared" si="55"/>
        <v>1124</v>
      </c>
      <c r="U56" t="s">
        <v>118</v>
      </c>
      <c r="V56" t="s">
        <v>121</v>
      </c>
      <c r="W56" t="s">
        <v>118</v>
      </c>
      <c r="X56" s="4" t="s">
        <v>121</v>
      </c>
      <c r="Y56" s="4" t="s">
        <v>267</v>
      </c>
      <c r="Z56" s="4" t="s">
        <v>263</v>
      </c>
      <c r="AA56" s="4" t="s">
        <v>48</v>
      </c>
      <c r="AB56" s="4">
        <v>512</v>
      </c>
      <c r="AC56" s="4">
        <v>7399.8050000000003</v>
      </c>
      <c r="AD56" s="4">
        <v>3915.16</v>
      </c>
      <c r="AE56" s="4">
        <v>1.89</v>
      </c>
      <c r="AF56" s="4">
        <v>2.4</v>
      </c>
      <c r="AG56" s="4">
        <v>12.077999999999999</v>
      </c>
      <c r="AH56" s="4">
        <v>284.18550099999999</v>
      </c>
      <c r="AI56" s="4">
        <v>10.415514999999999</v>
      </c>
      <c r="AJ56" s="4">
        <v>76.765786000000006</v>
      </c>
      <c r="AK56" s="4">
        <v>1851</v>
      </c>
      <c r="AL56" s="4">
        <v>1</v>
      </c>
      <c r="AM56" s="4">
        <v>1124</v>
      </c>
      <c r="AN56" s="4">
        <v>108</v>
      </c>
      <c r="AO56" s="4">
        <v>26.038643</v>
      </c>
      <c r="AP56" s="4">
        <v>37255.599999999999</v>
      </c>
      <c r="AQ56" s="4">
        <v>10871.7</v>
      </c>
      <c r="AR56" s="4">
        <v>19</v>
      </c>
      <c r="AS56" s="4">
        <v>7043</v>
      </c>
      <c r="AT56" s="4">
        <v>1.4E-2</v>
      </c>
      <c r="AU56" s="4">
        <v>15.19</v>
      </c>
      <c r="AV56" s="4">
        <v>71415</v>
      </c>
      <c r="AW56" s="4">
        <v>0</v>
      </c>
      <c r="AX56" s="4">
        <v>0.32</v>
      </c>
      <c r="AY56">
        <v>0.78749999999999998</v>
      </c>
      <c r="AZ56" t="s">
        <v>70</v>
      </c>
      <c r="BA56" t="s">
        <v>509</v>
      </c>
      <c r="BB56">
        <v>1</v>
      </c>
      <c r="BC56" t="s">
        <v>514</v>
      </c>
      <c r="BD56">
        <v>8</v>
      </c>
      <c r="BE56">
        <v>50460.2</v>
      </c>
      <c r="BF56">
        <v>0.14664636683960827</v>
      </c>
      <c r="BG56">
        <v>0.11548401388619151</v>
      </c>
      <c r="BH56">
        <v>133651.81600000002</v>
      </c>
      <c r="BI56">
        <v>5.5366288476020403E-2</v>
      </c>
      <c r="BJ56">
        <v>4.3600952174866064E-2</v>
      </c>
      <c r="BK56">
        <v>1</v>
      </c>
      <c r="BL56" t="s">
        <v>67</v>
      </c>
      <c r="BM56">
        <v>-1</v>
      </c>
      <c r="BN56" t="s">
        <v>451</v>
      </c>
    </row>
    <row r="57" spans="1:66">
      <c r="A57" s="145" t="str">
        <f t="shared" si="36"/>
        <v>부성여객</v>
      </c>
      <c r="B57" s="145" t="str">
        <f t="shared" si="37"/>
        <v>790</v>
      </c>
      <c r="C57" s="146" t="str">
        <f t="shared" si="38"/>
        <v>70바2123</v>
      </c>
      <c r="D57" s="134" t="str">
        <f t="shared" si="39"/>
        <v>좌석</v>
      </c>
      <c r="E57" s="130" t="str">
        <f t="shared" si="40"/>
        <v>D</v>
      </c>
      <c r="F57" s="153">
        <f t="shared" si="41"/>
        <v>0.80583333333333329</v>
      </c>
      <c r="G57" s="154">
        <f t="shared" si="42"/>
        <v>1.9339999999999999</v>
      </c>
      <c r="H57" s="155">
        <f t="shared" si="43"/>
        <v>2.4</v>
      </c>
      <c r="I57" s="156">
        <f t="shared" si="44"/>
        <v>8019.45</v>
      </c>
      <c r="J57" s="157">
        <f t="shared" si="45"/>
        <v>3.2360274491642485E-2</v>
      </c>
      <c r="K57" s="157">
        <f t="shared" si="46"/>
        <v>0.26357371896062692</v>
      </c>
      <c r="L57" s="157">
        <f t="shared" si="47"/>
        <v>0.21834415078340785</v>
      </c>
      <c r="M57" s="158">
        <f t="shared" si="48"/>
        <v>11.989000000000001</v>
      </c>
      <c r="N57" s="159">
        <f t="shared" si="49"/>
        <v>2.5000000000000001E-2</v>
      </c>
      <c r="O57" s="159">
        <f t="shared" si="50"/>
        <v>6.7590000000000003</v>
      </c>
      <c r="P57" s="160">
        <f t="shared" si="51"/>
        <v>208.375</v>
      </c>
      <c r="Q57" s="161">
        <f t="shared" si="52"/>
        <v>108</v>
      </c>
      <c r="R57" s="162">
        <f t="shared" si="53"/>
        <v>38.247847434497302</v>
      </c>
      <c r="S57" s="147">
        <f t="shared" si="54"/>
        <v>2</v>
      </c>
      <c r="T57" s="147">
        <f t="shared" si="55"/>
        <v>542</v>
      </c>
      <c r="U57" t="s">
        <v>118</v>
      </c>
      <c r="V57" t="s">
        <v>121</v>
      </c>
      <c r="W57" t="s">
        <v>118</v>
      </c>
      <c r="X57" s="4" t="s">
        <v>121</v>
      </c>
      <c r="Y57" s="4" t="s">
        <v>268</v>
      </c>
      <c r="Z57" s="4" t="s">
        <v>263</v>
      </c>
      <c r="AA57" s="4" t="s">
        <v>48</v>
      </c>
      <c r="AB57" s="4">
        <v>512</v>
      </c>
      <c r="AC57" s="4">
        <v>8019.45</v>
      </c>
      <c r="AD57" s="4">
        <v>4147.2629999999999</v>
      </c>
      <c r="AE57" s="4">
        <v>1.9339999999999999</v>
      </c>
      <c r="AF57" s="4">
        <v>2.4</v>
      </c>
      <c r="AG57" s="4">
        <v>11.989000000000001</v>
      </c>
      <c r="AH57" s="4">
        <v>297.799668</v>
      </c>
      <c r="AI57" s="4">
        <v>9.6368790000000004</v>
      </c>
      <c r="AJ57" s="4">
        <v>78.492165999999997</v>
      </c>
      <c r="AK57" s="4">
        <v>1751</v>
      </c>
      <c r="AL57" s="4">
        <v>2</v>
      </c>
      <c r="AM57" s="4">
        <v>542</v>
      </c>
      <c r="AN57" s="4">
        <v>108</v>
      </c>
      <c r="AO57" s="4">
        <v>26.929009000000001</v>
      </c>
      <c r="AP57" s="4">
        <v>37853.800000000003</v>
      </c>
      <c r="AQ57" s="4">
        <v>12502.5</v>
      </c>
      <c r="AR57" s="4">
        <v>8</v>
      </c>
      <c r="AS57" s="4">
        <v>1429</v>
      </c>
      <c r="AT57" s="4">
        <v>2.5000000000000001E-2</v>
      </c>
      <c r="AU57" s="4">
        <v>6.7590000000000003</v>
      </c>
      <c r="AV57" s="4">
        <v>76954</v>
      </c>
      <c r="AW57" s="4">
        <v>0</v>
      </c>
      <c r="AX57" s="4">
        <v>0.32</v>
      </c>
      <c r="AY57">
        <v>0.80583333333333329</v>
      </c>
      <c r="AZ57" t="s">
        <v>67</v>
      </c>
      <c r="BA57" t="s">
        <v>509</v>
      </c>
      <c r="BB57">
        <v>1</v>
      </c>
      <c r="BC57" t="s">
        <v>515</v>
      </c>
      <c r="BD57">
        <v>10</v>
      </c>
      <c r="BE57">
        <v>50460.2</v>
      </c>
      <c r="BF57">
        <v>0.15892624286071003</v>
      </c>
      <c r="BG57">
        <v>0.12806806403858884</v>
      </c>
      <c r="BH57">
        <v>133651.81600000002</v>
      </c>
      <c r="BI57">
        <v>6.0002551704946519E-2</v>
      </c>
      <c r="BJ57">
        <v>4.8352056248902736E-2</v>
      </c>
      <c r="BK57">
        <v>1</v>
      </c>
      <c r="BL57" t="s">
        <v>67</v>
      </c>
      <c r="BM57">
        <v>0</v>
      </c>
      <c r="BN57" t="s">
        <v>453</v>
      </c>
    </row>
    <row r="58" spans="1:66">
      <c r="A58" s="142" t="str">
        <f t="shared" ref="A58" si="56">W58</f>
        <v>부성여객</v>
      </c>
      <c r="B58" s="142" t="str">
        <f t="shared" ref="B58" si="57">V58</f>
        <v>예비</v>
      </c>
      <c r="C58" s="143" t="str">
        <f t="shared" ref="C58" si="58">Y58</f>
        <v>70바2050</v>
      </c>
      <c r="D58" s="117" t="str">
        <f t="shared" ref="D58" si="59">Z58</f>
        <v>대형</v>
      </c>
      <c r="E58" s="113" t="str">
        <f t="shared" ref="E58" si="60">AZ58</f>
        <v>B</v>
      </c>
      <c r="F58" s="163">
        <f t="shared" ref="F58" si="61">G58/H58</f>
        <v>0.94550000000000001</v>
      </c>
      <c r="G58" s="164">
        <f t="shared" ref="G58" si="62">AE58</f>
        <v>1.891</v>
      </c>
      <c r="H58" s="165">
        <f t="shared" ref="H58" si="63">AF58</f>
        <v>2</v>
      </c>
      <c r="I58" s="166">
        <f t="shared" ref="I58" si="64">AC58</f>
        <v>1781.1659999999999</v>
      </c>
      <c r="J58" s="167">
        <f t="shared" ref="J58" si="65">AI58/AH58</f>
        <v>3.6296721673575137E-2</v>
      </c>
      <c r="K58" s="167">
        <f t="shared" ref="K58" si="66">AJ58/AH58</f>
        <v>0.34417739472375086</v>
      </c>
      <c r="L58" s="167">
        <f t="shared" ref="L58" si="67">AK58/AC58</f>
        <v>0.17460472521932263</v>
      </c>
      <c r="M58" s="168">
        <f t="shared" ref="M58" si="68">AG58</f>
        <v>18.626000000000001</v>
      </c>
      <c r="N58" s="169">
        <f t="shared" ref="N58" si="69">IF(AW58=0,AT58,"속도계이상")</f>
        <v>5.6000000000000001E-2</v>
      </c>
      <c r="O58" s="169">
        <f t="shared" ref="O58" si="70">IF(AW58=0,AU58,"속도계이상")</f>
        <v>12.127000000000001</v>
      </c>
      <c r="P58" s="170">
        <f t="shared" ref="P58" si="71">AQ58/60</f>
        <v>25.959999999999997</v>
      </c>
      <c r="Q58" s="171">
        <f t="shared" ref="Q58" si="72">AN58</f>
        <v>107</v>
      </c>
      <c r="R58" s="172">
        <f t="shared" ref="R58" si="73">AC58/(AH58-AI58-AJ58)</f>
        <v>31.676116094007796</v>
      </c>
      <c r="S58" s="144">
        <f t="shared" ref="S58" si="74">IF(AW58=0,AL58,"속도계이상")</f>
        <v>1</v>
      </c>
      <c r="T58" s="144">
        <f t="shared" ref="T58" si="75">IF(AW58=0,AM58,"속도계이상")</f>
        <v>216</v>
      </c>
      <c r="U58" t="s">
        <v>118</v>
      </c>
      <c r="V58" t="s">
        <v>91</v>
      </c>
      <c r="W58" t="s">
        <v>118</v>
      </c>
      <c r="X58" s="4" t="s">
        <v>91</v>
      </c>
      <c r="Y58" s="4" t="s">
        <v>269</v>
      </c>
      <c r="Z58" s="4" t="s">
        <v>192</v>
      </c>
      <c r="AA58" s="4" t="s">
        <v>48</v>
      </c>
      <c r="AB58" s="4">
        <v>512</v>
      </c>
      <c r="AC58" s="4">
        <v>1781.1659999999999</v>
      </c>
      <c r="AD58" s="4">
        <v>942.04200000000003</v>
      </c>
      <c r="AE58" s="4">
        <v>1.891</v>
      </c>
      <c r="AF58" s="4">
        <v>2</v>
      </c>
      <c r="AG58" s="4">
        <v>18.626000000000001</v>
      </c>
      <c r="AH58" s="4">
        <v>90.763872000000006</v>
      </c>
      <c r="AI58" s="4">
        <v>3.2944309999999999</v>
      </c>
      <c r="AJ58" s="4">
        <v>31.238873000000002</v>
      </c>
      <c r="AK58" s="4">
        <v>311</v>
      </c>
      <c r="AL58" s="4">
        <v>1</v>
      </c>
      <c r="AM58" s="4">
        <v>216</v>
      </c>
      <c r="AN58" s="4">
        <v>107</v>
      </c>
      <c r="AO58" s="4">
        <v>19.624172999999999</v>
      </c>
      <c r="AP58" s="4">
        <v>4993</v>
      </c>
      <c r="AQ58" s="4">
        <v>1557.6</v>
      </c>
      <c r="AR58" s="4">
        <v>33</v>
      </c>
      <c r="AS58" s="4">
        <v>14611</v>
      </c>
      <c r="AT58" s="4">
        <v>5.6000000000000001E-2</v>
      </c>
      <c r="AU58" s="4">
        <v>12.127000000000001</v>
      </c>
      <c r="AV58" s="4">
        <v>16377</v>
      </c>
      <c r="AW58" s="4">
        <v>0</v>
      </c>
      <c r="AX58" s="4">
        <v>0.51</v>
      </c>
      <c r="AY58">
        <v>0.94550000000000001</v>
      </c>
      <c r="AZ58" t="s">
        <v>68</v>
      </c>
      <c r="BA58" t="s">
        <v>516</v>
      </c>
      <c r="BB58">
        <v>1</v>
      </c>
      <c r="BC58" t="s">
        <v>517</v>
      </c>
      <c r="BD58">
        <v>12</v>
      </c>
      <c r="BE58">
        <v>1781.1659999999999</v>
      </c>
      <c r="BF58">
        <v>1</v>
      </c>
      <c r="BG58">
        <v>0.94550000000000001</v>
      </c>
      <c r="BH58">
        <v>133651.81600000002</v>
      </c>
      <c r="BI58">
        <v>1.3326912071288277E-2</v>
      </c>
      <c r="BJ58">
        <v>1.2600595363403065E-2</v>
      </c>
      <c r="BK58">
        <v>1</v>
      </c>
      <c r="BL58" t="s">
        <v>66</v>
      </c>
      <c r="BM58">
        <v>-1</v>
      </c>
      <c r="BN58" t="s">
        <v>451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6"/>
      <c r="R1" s="226"/>
    </row>
    <row r="2" spans="1:68" ht="45" customHeight="1">
      <c r="A2" s="10" t="s">
        <v>32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156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38</v>
      </c>
      <c r="B4" s="124" t="s">
        <v>49</v>
      </c>
      <c r="C4" s="125" t="s">
        <v>140</v>
      </c>
      <c r="D4" s="125" t="s">
        <v>157</v>
      </c>
      <c r="E4" s="126" t="s">
        <v>146</v>
      </c>
      <c r="F4" s="124" t="s">
        <v>150</v>
      </c>
      <c r="G4" s="126" t="s">
        <v>148</v>
      </c>
      <c r="H4" s="126" t="s">
        <v>152</v>
      </c>
      <c r="I4" s="127" t="s">
        <v>154</v>
      </c>
      <c r="J4" s="126" t="s">
        <v>11</v>
      </c>
      <c r="K4" s="126" t="s">
        <v>12</v>
      </c>
      <c r="L4" s="126" t="s">
        <v>13</v>
      </c>
      <c r="M4" s="126" t="s">
        <v>73</v>
      </c>
      <c r="N4" s="126" t="s">
        <v>6</v>
      </c>
      <c r="O4" s="126" t="s">
        <v>7</v>
      </c>
      <c r="P4" s="126" t="s">
        <v>180</v>
      </c>
      <c r="Q4" s="229" t="s">
        <v>43</v>
      </c>
      <c r="R4" s="229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188</v>
      </c>
      <c r="AN4" s="13" t="s">
        <v>189</v>
      </c>
      <c r="AO4" t="s">
        <v>190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8" t="str">
        <f>BF5</f>
        <v>부성여객</v>
      </c>
      <c r="B5" s="313">
        <f>IF(BH5="NULL", E5, BH5)</f>
        <v>3081</v>
      </c>
      <c r="C5" s="130" t="str">
        <f>BN5</f>
        <v>F</v>
      </c>
      <c r="D5" s="131">
        <f>BM5</f>
        <v>0.75785914690213674</v>
      </c>
      <c r="E5" s="132">
        <f>U5</f>
        <v>3081</v>
      </c>
      <c r="F5" s="133" t="str">
        <f>BG5</f>
        <v>790</v>
      </c>
      <c r="G5" s="134" t="str">
        <f>BK5</f>
        <v>70바2078</v>
      </c>
      <c r="H5" s="135">
        <f>BJ5</f>
        <v>5</v>
      </c>
      <c r="I5" s="136">
        <f>BP5</f>
        <v>680.60399999999993</v>
      </c>
      <c r="J5" s="137">
        <f>AB5/AA5</f>
        <v>2.7583427775662098E-2</v>
      </c>
      <c r="K5" s="137">
        <f>AC5/AA5</f>
        <v>0.31400629202566199</v>
      </c>
      <c r="L5" s="137">
        <f>AD5/I5</f>
        <v>0.33646584504352023</v>
      </c>
      <c r="M5" s="138">
        <f>Z5</f>
        <v>16.123000000000001</v>
      </c>
      <c r="N5" s="139">
        <f>AE5*100/W5</f>
        <v>0</v>
      </c>
      <c r="O5" s="139">
        <f>AF5*100/W5</f>
        <v>15.575487405338631</v>
      </c>
      <c r="P5" s="230">
        <f>AK5</f>
        <v>9</v>
      </c>
      <c r="Q5" s="231">
        <f>AE5</f>
        <v>0</v>
      </c>
      <c r="R5" s="231">
        <f>AF5</f>
        <v>145</v>
      </c>
      <c r="T5">
        <v>512</v>
      </c>
      <c r="U5">
        <v>3081</v>
      </c>
      <c r="V5" t="s">
        <v>518</v>
      </c>
      <c r="W5">
        <v>930.95</v>
      </c>
      <c r="X5">
        <v>522.02200000000005</v>
      </c>
      <c r="Y5">
        <v>1.7829999999999999</v>
      </c>
      <c r="Z5">
        <v>16.123000000000001</v>
      </c>
      <c r="AA5">
        <v>45.417487999999999</v>
      </c>
      <c r="AB5">
        <v>1.2527699999999999</v>
      </c>
      <c r="AC5">
        <v>14.261377</v>
      </c>
      <c r="AD5" s="1">
        <v>229</v>
      </c>
      <c r="AE5">
        <v>0</v>
      </c>
      <c r="AF5">
        <v>145</v>
      </c>
      <c r="AG5">
        <v>105</v>
      </c>
      <c r="AH5">
        <v>20.497610000000002</v>
      </c>
      <c r="AI5">
        <v>1794.8</v>
      </c>
      <c r="AJ5">
        <v>418.9</v>
      </c>
      <c r="AK5">
        <v>9</v>
      </c>
      <c r="AL5">
        <v>1547</v>
      </c>
      <c r="AM5" t="s">
        <v>519</v>
      </c>
      <c r="AN5" t="s">
        <v>520</v>
      </c>
      <c r="AO5">
        <v>217.511</v>
      </c>
      <c r="AR5" t="s">
        <v>118</v>
      </c>
      <c r="AS5" t="s">
        <v>121</v>
      </c>
      <c r="AT5" t="s">
        <v>267</v>
      </c>
      <c r="AU5" t="s">
        <v>518</v>
      </c>
      <c r="AV5" t="s">
        <v>48</v>
      </c>
      <c r="AW5">
        <v>5</v>
      </c>
      <c r="BB5">
        <v>0.75785914690213674</v>
      </c>
      <c r="BC5" t="s">
        <v>70</v>
      </c>
      <c r="BF5" t="s">
        <v>118</v>
      </c>
      <c r="BG5" t="s">
        <v>121</v>
      </c>
      <c r="BH5" t="s">
        <v>518</v>
      </c>
      <c r="BI5">
        <v>3081</v>
      </c>
      <c r="BJ5">
        <v>5</v>
      </c>
      <c r="BK5" t="s">
        <v>267</v>
      </c>
      <c r="BL5" t="s">
        <v>264</v>
      </c>
      <c r="BM5">
        <v>0.75785914690213674</v>
      </c>
      <c r="BN5" t="s">
        <v>70</v>
      </c>
      <c r="BO5" t="s">
        <v>187</v>
      </c>
      <c r="BP5">
        <v>680.60399999999993</v>
      </c>
    </row>
    <row r="6" spans="1:68" ht="16.5">
      <c r="A6" s="111" t="str">
        <f t="shared" ref="A6:A7" si="0">BF6</f>
        <v>부성여객</v>
      </c>
      <c r="B6" s="112">
        <f t="shared" ref="B6:B69" si="1">IF(BH6="NULL", E6, BH6)</f>
        <v>3685</v>
      </c>
      <c r="C6" s="113" t="str">
        <f t="shared" ref="C6:C7" si="2">BN6</f>
        <v>F</v>
      </c>
      <c r="D6" s="114">
        <f t="shared" ref="D6:D7" si="3">BM6</f>
        <v>0.73668369421321866</v>
      </c>
      <c r="E6" s="115">
        <f t="shared" ref="E6:E7" si="4">U6</f>
        <v>3685</v>
      </c>
      <c r="F6" s="116" t="str">
        <f t="shared" ref="F6:F7" si="5">BG6</f>
        <v>790</v>
      </c>
      <c r="G6" s="117" t="str">
        <f t="shared" ref="G6:G7" si="6">BK6</f>
        <v>70바2024</v>
      </c>
      <c r="H6" s="118">
        <f t="shared" ref="H6:H7" si="7">BJ6</f>
        <v>4</v>
      </c>
      <c r="I6" s="119">
        <f t="shared" ref="I6:I7" si="8">BP6</f>
        <v>557.3889999999999</v>
      </c>
      <c r="J6" s="120">
        <f t="shared" ref="J6:J7" si="9">AB6/AA6</f>
        <v>6.280279705078276E-2</v>
      </c>
      <c r="K6" s="120">
        <f t="shared" ref="K6:K7" si="10">AC6/AA6</f>
        <v>0.35657735296723314</v>
      </c>
      <c r="L6" s="120">
        <f t="shared" ref="L6:L7" si="11">AD6/I6</f>
        <v>0.28346451042270304</v>
      </c>
      <c r="M6" s="121">
        <f t="shared" ref="M6:M7" si="12">Z6</f>
        <v>16.881</v>
      </c>
      <c r="N6" s="122">
        <f t="shared" ref="N6:N7" si="13">AE6*100/W6</f>
        <v>0.2818370136550033</v>
      </c>
      <c r="O6" s="122">
        <f t="shared" ref="O6" si="14">AF6*100/W6</f>
        <v>27.620027338190326</v>
      </c>
      <c r="P6" s="232">
        <f t="shared" ref="P6:P7" si="15">AK6</f>
        <v>19</v>
      </c>
      <c r="Q6" s="233">
        <f t="shared" ref="Q6:Q7" si="16">AE6</f>
        <v>2</v>
      </c>
      <c r="R6" s="233">
        <f t="shared" ref="R6:R7" si="17">AF6</f>
        <v>196</v>
      </c>
      <c r="T6">
        <v>512</v>
      </c>
      <c r="U6">
        <v>3685</v>
      </c>
      <c r="V6" t="s">
        <v>518</v>
      </c>
      <c r="W6">
        <v>709.63</v>
      </c>
      <c r="X6">
        <v>390.00900000000001</v>
      </c>
      <c r="Y6">
        <v>1.82</v>
      </c>
      <c r="Z6">
        <v>16.881</v>
      </c>
      <c r="AA6">
        <v>35.476939000000002</v>
      </c>
      <c r="AB6">
        <v>2.2280509999999998</v>
      </c>
      <c r="AC6">
        <v>12.650273</v>
      </c>
      <c r="AD6" s="1">
        <v>158</v>
      </c>
      <c r="AE6">
        <v>2</v>
      </c>
      <c r="AF6">
        <v>196</v>
      </c>
      <c r="AG6">
        <v>107</v>
      </c>
      <c r="AH6">
        <v>20.002571</v>
      </c>
      <c r="AI6">
        <v>4512.1000000000004</v>
      </c>
      <c r="AJ6">
        <v>1625.1</v>
      </c>
      <c r="AK6">
        <v>19</v>
      </c>
      <c r="AL6">
        <v>14112</v>
      </c>
      <c r="AM6" t="s">
        <v>521</v>
      </c>
      <c r="AN6" t="s">
        <v>522</v>
      </c>
      <c r="AO6">
        <v>227.773</v>
      </c>
      <c r="AR6" t="s">
        <v>118</v>
      </c>
      <c r="AS6" t="s">
        <v>121</v>
      </c>
      <c r="AT6" t="s">
        <v>262</v>
      </c>
      <c r="AU6" t="s">
        <v>518</v>
      </c>
      <c r="AV6" t="s">
        <v>48</v>
      </c>
      <c r="AW6">
        <v>4</v>
      </c>
      <c r="BB6">
        <v>0.73668369421321866</v>
      </c>
      <c r="BC6" t="s">
        <v>70</v>
      </c>
      <c r="BF6" t="s">
        <v>118</v>
      </c>
      <c r="BG6" t="s">
        <v>121</v>
      </c>
      <c r="BH6" t="s">
        <v>518</v>
      </c>
      <c r="BI6">
        <v>3685</v>
      </c>
      <c r="BJ6">
        <v>4</v>
      </c>
      <c r="BK6" t="s">
        <v>262</v>
      </c>
      <c r="BL6" t="s">
        <v>231</v>
      </c>
      <c r="BM6">
        <v>0.73668369421321866</v>
      </c>
      <c r="BN6" t="s">
        <v>70</v>
      </c>
      <c r="BO6" t="s">
        <v>187</v>
      </c>
      <c r="BP6">
        <v>557.3889999999999</v>
      </c>
    </row>
    <row r="7" spans="1:68" ht="16.5">
      <c r="A7" s="128" t="str">
        <f t="shared" si="0"/>
        <v>부성여객</v>
      </c>
      <c r="B7" s="129">
        <f t="shared" si="1"/>
        <v>5208</v>
      </c>
      <c r="C7" s="130" t="str">
        <f t="shared" si="2"/>
        <v>D</v>
      </c>
      <c r="D7" s="131">
        <f t="shared" si="3"/>
        <v>0.8024319664050763</v>
      </c>
      <c r="E7" s="132">
        <f t="shared" si="4"/>
        <v>5208</v>
      </c>
      <c r="F7" s="133" t="str">
        <f t="shared" si="5"/>
        <v>33</v>
      </c>
      <c r="G7" s="134" t="str">
        <f t="shared" si="6"/>
        <v>70바2084</v>
      </c>
      <c r="H7" s="135">
        <f t="shared" si="7"/>
        <v>4</v>
      </c>
      <c r="I7" s="136">
        <f t="shared" si="8"/>
        <v>464.59399999999994</v>
      </c>
      <c r="J7" s="137">
        <f t="shared" si="9"/>
        <v>5.2430210576262647E-2</v>
      </c>
      <c r="K7" s="137">
        <f t="shared" si="10"/>
        <v>0.33360356383622736</v>
      </c>
      <c r="L7" s="137">
        <f t="shared" si="11"/>
        <v>0.30779562370585933</v>
      </c>
      <c r="M7" s="138">
        <f t="shared" si="12"/>
        <v>14.864000000000001</v>
      </c>
      <c r="N7" s="139">
        <f t="shared" si="13"/>
        <v>0</v>
      </c>
      <c r="O7" s="139">
        <v>70</v>
      </c>
      <c r="P7" s="230">
        <f t="shared" si="15"/>
        <v>9</v>
      </c>
      <c r="Q7" s="231">
        <f t="shared" si="16"/>
        <v>0</v>
      </c>
      <c r="R7" s="231">
        <f t="shared" si="17"/>
        <v>74</v>
      </c>
      <c r="T7">
        <v>512</v>
      </c>
      <c r="U7">
        <v>5208</v>
      </c>
      <c r="V7" t="s">
        <v>518</v>
      </c>
      <c r="W7">
        <v>591.19299999999998</v>
      </c>
      <c r="X7">
        <v>334.29899999999998</v>
      </c>
      <c r="Y7">
        <v>1.768</v>
      </c>
      <c r="Z7">
        <v>14.864000000000001</v>
      </c>
      <c r="AA7">
        <v>33.557771000000002</v>
      </c>
      <c r="AB7">
        <v>1.759441</v>
      </c>
      <c r="AC7">
        <v>11.194991999999999</v>
      </c>
      <c r="AD7" s="1">
        <v>143</v>
      </c>
      <c r="AE7">
        <v>0</v>
      </c>
      <c r="AF7">
        <v>74</v>
      </c>
      <c r="AG7">
        <v>104</v>
      </c>
      <c r="AH7">
        <v>17.617170999999999</v>
      </c>
      <c r="AI7">
        <v>2239.8000000000002</v>
      </c>
      <c r="AJ7">
        <v>476.2</v>
      </c>
      <c r="AK7">
        <v>9</v>
      </c>
      <c r="AL7">
        <v>4329</v>
      </c>
      <c r="AM7" t="s">
        <v>523</v>
      </c>
      <c r="AN7" t="s">
        <v>524</v>
      </c>
      <c r="AO7">
        <v>164.63399999999999</v>
      </c>
      <c r="AR7" t="s">
        <v>118</v>
      </c>
      <c r="AS7" t="s">
        <v>119</v>
      </c>
      <c r="AT7" t="s">
        <v>209</v>
      </c>
      <c r="AU7" t="s">
        <v>518</v>
      </c>
      <c r="AV7" t="s">
        <v>48</v>
      </c>
      <c r="AW7">
        <v>4</v>
      </c>
      <c r="BB7">
        <v>0.8024319664050763</v>
      </c>
      <c r="BC7" t="s">
        <v>67</v>
      </c>
      <c r="BF7" t="s">
        <v>118</v>
      </c>
      <c r="BG7" t="s">
        <v>119</v>
      </c>
      <c r="BH7" t="s">
        <v>518</v>
      </c>
      <c r="BI7">
        <v>5208</v>
      </c>
      <c r="BJ7">
        <v>4</v>
      </c>
      <c r="BK7" t="s">
        <v>209</v>
      </c>
      <c r="BL7" t="s">
        <v>265</v>
      </c>
      <c r="BM7">
        <v>0.8024319664050763</v>
      </c>
      <c r="BN7" t="s">
        <v>67</v>
      </c>
      <c r="BO7" t="s">
        <v>178</v>
      </c>
      <c r="BP7">
        <v>464.59399999999994</v>
      </c>
    </row>
    <row r="8" spans="1:68" ht="16.5">
      <c r="A8" s="111" t="str">
        <f t="shared" ref="A8:A24" si="18">BF8</f>
        <v>부성여객</v>
      </c>
      <c r="B8" s="112" t="str">
        <f t="shared" si="1"/>
        <v>강명식</v>
      </c>
      <c r="C8" s="113" t="str">
        <f t="shared" ref="C8:C24" si="19">BN8</f>
        <v>D</v>
      </c>
      <c r="D8" s="114">
        <f t="shared" ref="D8:D24" si="20">BM8</f>
        <v>0.80786928200011066</v>
      </c>
      <c r="E8" s="115">
        <f t="shared" ref="E8:E24" si="21">U8</f>
        <v>9966</v>
      </c>
      <c r="F8" s="116" t="str">
        <f t="shared" ref="F8:F24" si="22">BG8</f>
        <v>33</v>
      </c>
      <c r="G8" s="117" t="str">
        <f t="shared" ref="G8:G24" si="23">BK8</f>
        <v>70바2133</v>
      </c>
      <c r="H8" s="118">
        <f t="shared" ref="H8:H24" si="24">BJ8</f>
        <v>3</v>
      </c>
      <c r="I8" s="119">
        <f t="shared" ref="I8:I24" si="25">BP8</f>
        <v>1983.7700000000002</v>
      </c>
      <c r="J8" s="120">
        <f t="shared" ref="J8:J24" si="26">AB8/AA8</f>
        <v>1.0702249138846367E-2</v>
      </c>
      <c r="K8" s="120">
        <f t="shared" ref="K8:K24" si="27">AC8/AA8</f>
        <v>0.33890533247136961</v>
      </c>
      <c r="L8" s="120">
        <f t="shared" ref="L8:L24" si="28">AD8/I8</f>
        <v>0.13408812513547436</v>
      </c>
      <c r="M8" s="121">
        <f t="shared" ref="M8:M24" si="29">Z8</f>
        <v>15.776</v>
      </c>
      <c r="N8" s="122">
        <f t="shared" ref="N8:N24" si="30">AE8*100/W8</f>
        <v>0</v>
      </c>
      <c r="O8" s="122">
        <f t="shared" ref="O8:O24" si="31">AF8*100/W8</f>
        <v>1.9805607957893276</v>
      </c>
      <c r="P8" s="232">
        <f t="shared" ref="P8:P24" si="32">AK8</f>
        <v>3</v>
      </c>
      <c r="Q8" s="233">
        <f t="shared" ref="Q8:Q24" si="33">AE8</f>
        <v>0</v>
      </c>
      <c r="R8" s="233">
        <f t="shared" ref="R8:R24" si="34">AF8</f>
        <v>40</v>
      </c>
      <c r="T8">
        <v>512</v>
      </c>
      <c r="U8">
        <v>9966</v>
      </c>
      <c r="V8" t="s">
        <v>270</v>
      </c>
      <c r="W8">
        <v>2019.63</v>
      </c>
      <c r="X8">
        <v>1054.913</v>
      </c>
      <c r="Y8">
        <v>1.9139999999999999</v>
      </c>
      <c r="Z8">
        <v>15.776</v>
      </c>
      <c r="AA8">
        <v>123.64634599999999</v>
      </c>
      <c r="AB8">
        <v>1.323294</v>
      </c>
      <c r="AC8">
        <v>41.904406000000002</v>
      </c>
      <c r="AD8" s="1">
        <v>266</v>
      </c>
      <c r="AE8">
        <v>0</v>
      </c>
      <c r="AF8">
        <v>40</v>
      </c>
      <c r="AG8">
        <v>92</v>
      </c>
      <c r="AH8">
        <v>16.333922999999999</v>
      </c>
      <c r="AI8">
        <v>325.60000000000002</v>
      </c>
      <c r="AJ8">
        <v>47.4</v>
      </c>
      <c r="AK8">
        <v>3</v>
      </c>
      <c r="AL8">
        <v>488</v>
      </c>
      <c r="AM8" t="s">
        <v>271</v>
      </c>
      <c r="AN8" t="s">
        <v>525</v>
      </c>
      <c r="AO8">
        <v>1737.268</v>
      </c>
      <c r="AR8" t="s">
        <v>118</v>
      </c>
      <c r="AS8" t="s">
        <v>119</v>
      </c>
      <c r="AT8" t="s">
        <v>214</v>
      </c>
      <c r="AU8" t="s">
        <v>270</v>
      </c>
      <c r="AV8" t="s">
        <v>195</v>
      </c>
      <c r="AW8">
        <v>3</v>
      </c>
      <c r="BB8">
        <v>0.80786928200011066</v>
      </c>
      <c r="BC8" t="s">
        <v>67</v>
      </c>
      <c r="BF8" t="s">
        <v>118</v>
      </c>
      <c r="BG8" t="s">
        <v>119</v>
      </c>
      <c r="BH8" t="s">
        <v>270</v>
      </c>
      <c r="BI8">
        <v>9966</v>
      </c>
      <c r="BJ8">
        <v>3</v>
      </c>
      <c r="BK8" t="s">
        <v>214</v>
      </c>
      <c r="BL8" t="s">
        <v>211</v>
      </c>
      <c r="BM8">
        <v>0.80786928200011066</v>
      </c>
      <c r="BN8" t="s">
        <v>67</v>
      </c>
      <c r="BO8" t="s">
        <v>178</v>
      </c>
      <c r="BP8">
        <v>1983.7700000000002</v>
      </c>
    </row>
    <row r="9" spans="1:68" ht="16.5">
      <c r="A9" s="128" t="str">
        <f t="shared" si="18"/>
        <v>부성여객</v>
      </c>
      <c r="B9" s="129" t="str">
        <f t="shared" si="1"/>
        <v>고창환</v>
      </c>
      <c r="C9" s="130" t="str">
        <f t="shared" si="19"/>
        <v>F</v>
      </c>
      <c r="D9" s="131">
        <f t="shared" si="20"/>
        <v>0.78936937488657377</v>
      </c>
      <c r="E9" s="132">
        <f t="shared" si="21"/>
        <v>7324</v>
      </c>
      <c r="F9" s="133" t="str">
        <f t="shared" si="22"/>
        <v>790</v>
      </c>
      <c r="G9" s="134" t="str">
        <f t="shared" si="23"/>
        <v>70바2123</v>
      </c>
      <c r="H9" s="135">
        <f t="shared" si="24"/>
        <v>7</v>
      </c>
      <c r="I9" s="136">
        <f t="shared" si="25"/>
        <v>1162.2439999999999</v>
      </c>
      <c r="J9" s="137">
        <f t="shared" si="26"/>
        <v>1.4618536216042852E-2</v>
      </c>
      <c r="K9" s="137">
        <f t="shared" si="27"/>
        <v>0.38246441632355327</v>
      </c>
      <c r="L9" s="137">
        <f t="shared" si="28"/>
        <v>0.18670778253103482</v>
      </c>
      <c r="M9" s="138">
        <f t="shared" si="29"/>
        <v>16.100000000000001</v>
      </c>
      <c r="N9" s="139">
        <f t="shared" si="30"/>
        <v>0.3199009586631979</v>
      </c>
      <c r="O9" s="139">
        <f t="shared" si="31"/>
        <v>5.5182915369401639</v>
      </c>
      <c r="P9" s="230">
        <f t="shared" si="32"/>
        <v>25</v>
      </c>
      <c r="Q9" s="231">
        <f t="shared" si="33"/>
        <v>4</v>
      </c>
      <c r="R9" s="231">
        <f t="shared" si="34"/>
        <v>69</v>
      </c>
      <c r="T9">
        <v>512</v>
      </c>
      <c r="U9">
        <v>7324</v>
      </c>
      <c r="V9" t="s">
        <v>273</v>
      </c>
      <c r="W9">
        <v>1250.3869999999999</v>
      </c>
      <c r="X9">
        <v>724.28700000000003</v>
      </c>
      <c r="Y9">
        <v>1.726</v>
      </c>
      <c r="Z9">
        <v>16.100000000000001</v>
      </c>
      <c r="AA9">
        <v>79.882485000000003</v>
      </c>
      <c r="AB9">
        <v>1.1677649999999999</v>
      </c>
      <c r="AC9">
        <v>30.552208</v>
      </c>
      <c r="AD9" s="1">
        <v>217</v>
      </c>
      <c r="AE9">
        <v>4</v>
      </c>
      <c r="AF9">
        <v>69</v>
      </c>
      <c r="AG9">
        <v>92</v>
      </c>
      <c r="AH9">
        <v>15.65283</v>
      </c>
      <c r="AI9">
        <v>1290.7</v>
      </c>
      <c r="AJ9">
        <v>244.5</v>
      </c>
      <c r="AK9">
        <v>25</v>
      </c>
      <c r="AL9">
        <v>6552</v>
      </c>
      <c r="AM9" t="s">
        <v>274</v>
      </c>
      <c r="AN9" t="s">
        <v>526</v>
      </c>
      <c r="AO9">
        <v>218.38300000000001</v>
      </c>
      <c r="AR9" t="s">
        <v>118</v>
      </c>
      <c r="AS9" t="s">
        <v>121</v>
      </c>
      <c r="AT9" t="s">
        <v>268</v>
      </c>
      <c r="AU9" t="s">
        <v>273</v>
      </c>
      <c r="AV9" t="s">
        <v>48</v>
      </c>
      <c r="AW9">
        <v>7</v>
      </c>
      <c r="BB9">
        <v>0.78936937488657377</v>
      </c>
      <c r="BC9" t="s">
        <v>70</v>
      </c>
      <c r="BF9" t="s">
        <v>118</v>
      </c>
      <c r="BG9" t="s">
        <v>121</v>
      </c>
      <c r="BH9" t="s">
        <v>273</v>
      </c>
      <c r="BI9">
        <v>7324</v>
      </c>
      <c r="BJ9">
        <v>7</v>
      </c>
      <c r="BK9" t="s">
        <v>268</v>
      </c>
      <c r="BL9" t="s">
        <v>238</v>
      </c>
      <c r="BM9">
        <v>0.78936937488657377</v>
      </c>
      <c r="BN9" t="s">
        <v>70</v>
      </c>
      <c r="BO9" t="s">
        <v>187</v>
      </c>
      <c r="BP9">
        <v>1162.2439999999999</v>
      </c>
    </row>
    <row r="10" spans="1:68" ht="16.5">
      <c r="A10" s="111" t="str">
        <f t="shared" si="18"/>
        <v>부성여객</v>
      </c>
      <c r="B10" s="112" t="str">
        <f t="shared" si="1"/>
        <v>구자입</v>
      </c>
      <c r="C10" s="113" t="str">
        <f t="shared" si="19"/>
        <v>C</v>
      </c>
      <c r="D10" s="114">
        <f t="shared" si="20"/>
        <v>0.86345038401326679</v>
      </c>
      <c r="E10" s="115">
        <f t="shared" si="21"/>
        <v>1597</v>
      </c>
      <c r="F10" s="116" t="str">
        <f t="shared" si="22"/>
        <v>36</v>
      </c>
      <c r="G10" s="117" t="str">
        <f t="shared" si="23"/>
        <v>70바2011</v>
      </c>
      <c r="H10" s="118">
        <f t="shared" si="24"/>
        <v>2</v>
      </c>
      <c r="I10" s="119">
        <f t="shared" si="25"/>
        <v>937.077</v>
      </c>
      <c r="J10" s="120">
        <f t="shared" si="26"/>
        <v>3.677632553865063E-2</v>
      </c>
      <c r="K10" s="120">
        <f t="shared" si="27"/>
        <v>0.43780496895252313</v>
      </c>
      <c r="L10" s="120">
        <f t="shared" si="28"/>
        <v>9.4976186588722158E-2</v>
      </c>
      <c r="M10" s="121">
        <f t="shared" si="29"/>
        <v>15.904999999999999</v>
      </c>
      <c r="N10" s="122">
        <f t="shared" si="30"/>
        <v>0</v>
      </c>
      <c r="O10" s="122">
        <f t="shared" si="31"/>
        <v>18.403279202886598</v>
      </c>
      <c r="P10" s="232">
        <f t="shared" si="32"/>
        <v>44</v>
      </c>
      <c r="Q10" s="233">
        <f t="shared" si="33"/>
        <v>0</v>
      </c>
      <c r="R10" s="233">
        <f t="shared" si="34"/>
        <v>183</v>
      </c>
      <c r="T10">
        <v>512</v>
      </c>
      <c r="U10">
        <v>1597</v>
      </c>
      <c r="V10" t="s">
        <v>275</v>
      </c>
      <c r="W10">
        <v>994.38800000000003</v>
      </c>
      <c r="X10">
        <v>568.01099999999997</v>
      </c>
      <c r="Y10">
        <v>1.7509999999999999</v>
      </c>
      <c r="Z10">
        <v>15.904999999999999</v>
      </c>
      <c r="AA10">
        <v>77.125269000000003</v>
      </c>
      <c r="AB10">
        <v>2.8363839999999998</v>
      </c>
      <c r="AC10">
        <v>33.765825999999997</v>
      </c>
      <c r="AD10" s="1">
        <v>89</v>
      </c>
      <c r="AE10">
        <v>0</v>
      </c>
      <c r="AF10">
        <v>183</v>
      </c>
      <c r="AG10">
        <v>91</v>
      </c>
      <c r="AH10">
        <v>12.893153999999999</v>
      </c>
      <c r="AI10">
        <v>829.6</v>
      </c>
      <c r="AJ10">
        <v>11</v>
      </c>
      <c r="AK10">
        <v>44</v>
      </c>
      <c r="AL10">
        <v>32209</v>
      </c>
      <c r="AM10" t="s">
        <v>276</v>
      </c>
      <c r="AN10" t="s">
        <v>527</v>
      </c>
      <c r="AO10">
        <v>873.572</v>
      </c>
      <c r="AR10" t="s">
        <v>118</v>
      </c>
      <c r="AS10" t="s">
        <v>120</v>
      </c>
      <c r="AT10" t="s">
        <v>224</v>
      </c>
      <c r="AU10" t="s">
        <v>275</v>
      </c>
      <c r="AV10" t="s">
        <v>48</v>
      </c>
      <c r="AW10">
        <v>2</v>
      </c>
      <c r="BB10">
        <v>0.86345038401326679</v>
      </c>
      <c r="BC10" t="s">
        <v>69</v>
      </c>
      <c r="BF10" t="s">
        <v>118</v>
      </c>
      <c r="BG10" t="s">
        <v>120</v>
      </c>
      <c r="BH10" t="s">
        <v>275</v>
      </c>
      <c r="BI10">
        <v>1597</v>
      </c>
      <c r="BJ10">
        <v>2</v>
      </c>
      <c r="BK10" t="s">
        <v>224</v>
      </c>
      <c r="BL10" t="s">
        <v>269</v>
      </c>
      <c r="BM10">
        <v>0.86345038401326679</v>
      </c>
      <c r="BN10" t="s">
        <v>69</v>
      </c>
      <c r="BO10" t="s">
        <v>176</v>
      </c>
      <c r="BP10">
        <v>937.077</v>
      </c>
    </row>
    <row r="11" spans="1:68" ht="16.5">
      <c r="A11" s="128" t="str">
        <f t="shared" si="18"/>
        <v>부성여객</v>
      </c>
      <c r="B11" s="129" t="str">
        <f t="shared" si="1"/>
        <v>권영규</v>
      </c>
      <c r="C11" s="130" t="str">
        <f t="shared" si="19"/>
        <v>D</v>
      </c>
      <c r="D11" s="131">
        <f t="shared" si="20"/>
        <v>0.83005457698151175</v>
      </c>
      <c r="E11" s="132">
        <f t="shared" si="21"/>
        <v>7366</v>
      </c>
      <c r="F11" s="133" t="str">
        <f t="shared" si="22"/>
        <v>790</v>
      </c>
      <c r="G11" s="134" t="str">
        <f t="shared" si="23"/>
        <v>70바2028</v>
      </c>
      <c r="H11" s="135">
        <f t="shared" si="24"/>
        <v>7</v>
      </c>
      <c r="I11" s="136">
        <f t="shared" si="25"/>
        <v>4087.41</v>
      </c>
      <c r="J11" s="137">
        <f t="shared" si="26"/>
        <v>3.743317265503103E-2</v>
      </c>
      <c r="K11" s="137">
        <f t="shared" si="27"/>
        <v>0.25672495000134321</v>
      </c>
      <c r="L11" s="137">
        <f t="shared" si="28"/>
        <v>0.17566136012780711</v>
      </c>
      <c r="M11" s="138">
        <f t="shared" si="29"/>
        <v>13.573</v>
      </c>
      <c r="N11" s="139">
        <f t="shared" si="30"/>
        <v>0</v>
      </c>
      <c r="O11" s="139">
        <f t="shared" si="31"/>
        <v>13.040042471883174</v>
      </c>
      <c r="P11" s="230">
        <f t="shared" si="32"/>
        <v>9</v>
      </c>
      <c r="Q11" s="231">
        <f t="shared" si="33"/>
        <v>0</v>
      </c>
      <c r="R11" s="231">
        <f t="shared" si="34"/>
        <v>533</v>
      </c>
      <c r="T11">
        <v>512</v>
      </c>
      <c r="U11">
        <v>7366</v>
      </c>
      <c r="V11" t="s">
        <v>277</v>
      </c>
      <c r="W11">
        <v>4087.41</v>
      </c>
      <c r="X11">
        <v>2077.386</v>
      </c>
      <c r="Y11">
        <v>1.968</v>
      </c>
      <c r="Z11">
        <v>13.573</v>
      </c>
      <c r="AA11">
        <v>141.48830100000001</v>
      </c>
      <c r="AB11">
        <v>5.2963560000000003</v>
      </c>
      <c r="AC11">
        <v>36.323577</v>
      </c>
      <c r="AD11" s="1">
        <v>718</v>
      </c>
      <c r="AE11">
        <v>0</v>
      </c>
      <c r="AF11">
        <v>533</v>
      </c>
      <c r="AG11">
        <v>108</v>
      </c>
      <c r="AH11">
        <v>28.888677999999999</v>
      </c>
      <c r="AI11">
        <v>19248.900000000001</v>
      </c>
      <c r="AJ11">
        <v>7804.3</v>
      </c>
      <c r="AK11">
        <v>9</v>
      </c>
      <c r="AL11">
        <v>2182</v>
      </c>
      <c r="AM11" t="s">
        <v>278</v>
      </c>
      <c r="AN11" t="s">
        <v>528</v>
      </c>
      <c r="AO11">
        <v>1198.856</v>
      </c>
      <c r="AR11" t="s">
        <v>118</v>
      </c>
      <c r="AS11" t="s">
        <v>121</v>
      </c>
      <c r="AT11" t="s">
        <v>264</v>
      </c>
      <c r="AU11" t="s">
        <v>277</v>
      </c>
      <c r="AV11" t="s">
        <v>48</v>
      </c>
      <c r="AW11">
        <v>7</v>
      </c>
      <c r="BB11">
        <v>0.83005457698151175</v>
      </c>
      <c r="BC11" t="s">
        <v>67</v>
      </c>
      <c r="BF11" t="s">
        <v>118</v>
      </c>
      <c r="BG11" t="s">
        <v>121</v>
      </c>
      <c r="BH11" t="s">
        <v>277</v>
      </c>
      <c r="BI11">
        <v>7366</v>
      </c>
      <c r="BJ11">
        <v>7</v>
      </c>
      <c r="BK11" t="s">
        <v>264</v>
      </c>
      <c r="BL11" t="s">
        <v>262</v>
      </c>
      <c r="BM11">
        <v>0.83005457698151175</v>
      </c>
      <c r="BN11" t="s">
        <v>67</v>
      </c>
      <c r="BO11" t="s">
        <v>178</v>
      </c>
      <c r="BP11">
        <v>4087.41</v>
      </c>
    </row>
    <row r="12" spans="1:68" ht="16.5">
      <c r="A12" s="111" t="str">
        <f t="shared" si="18"/>
        <v>부성여객</v>
      </c>
      <c r="B12" s="112" t="str">
        <f t="shared" si="1"/>
        <v>권영도</v>
      </c>
      <c r="C12" s="113" t="str">
        <f t="shared" si="19"/>
        <v>C</v>
      </c>
      <c r="D12" s="114">
        <f t="shared" si="20"/>
        <v>0.87691193336444873</v>
      </c>
      <c r="E12" s="115">
        <f t="shared" si="21"/>
        <v>3549</v>
      </c>
      <c r="F12" s="116" t="str">
        <f t="shared" si="22"/>
        <v>33</v>
      </c>
      <c r="G12" s="117" t="str">
        <f t="shared" si="23"/>
        <v>70바2020</v>
      </c>
      <c r="H12" s="118">
        <f t="shared" si="24"/>
        <v>2</v>
      </c>
      <c r="I12" s="119">
        <f t="shared" si="25"/>
        <v>1104.1990000000001</v>
      </c>
      <c r="J12" s="120">
        <f t="shared" si="26"/>
        <v>2.1307005274994649E-2</v>
      </c>
      <c r="K12" s="120">
        <f t="shared" si="27"/>
        <v>0.34817599247015768</v>
      </c>
      <c r="L12" s="120">
        <f t="shared" si="28"/>
        <v>0.25720001557690236</v>
      </c>
      <c r="M12" s="121">
        <f t="shared" si="29"/>
        <v>14.554</v>
      </c>
      <c r="N12" s="122">
        <f t="shared" si="30"/>
        <v>0</v>
      </c>
      <c r="O12" s="122">
        <f t="shared" si="31"/>
        <v>11.508473113329689</v>
      </c>
      <c r="P12" s="232">
        <f t="shared" si="32"/>
        <v>10</v>
      </c>
      <c r="Q12" s="233">
        <f t="shared" si="33"/>
        <v>0</v>
      </c>
      <c r="R12" s="233">
        <f t="shared" si="34"/>
        <v>136</v>
      </c>
      <c r="T12">
        <v>512</v>
      </c>
      <c r="U12">
        <v>3549</v>
      </c>
      <c r="V12" t="s">
        <v>279</v>
      </c>
      <c r="W12">
        <v>1181.7380000000001</v>
      </c>
      <c r="X12">
        <v>665.02499999999998</v>
      </c>
      <c r="Y12">
        <v>1.7769999999999999</v>
      </c>
      <c r="Z12">
        <v>14.554</v>
      </c>
      <c r="AA12">
        <v>68.208600000000004</v>
      </c>
      <c r="AB12">
        <v>1.4533210000000001</v>
      </c>
      <c r="AC12">
        <v>23.748597</v>
      </c>
      <c r="AD12" s="1">
        <v>284</v>
      </c>
      <c r="AE12">
        <v>0</v>
      </c>
      <c r="AF12">
        <v>136</v>
      </c>
      <c r="AG12">
        <v>102</v>
      </c>
      <c r="AH12">
        <v>17.325351000000001</v>
      </c>
      <c r="AI12">
        <v>1292.9000000000001</v>
      </c>
      <c r="AJ12">
        <v>449.7</v>
      </c>
      <c r="AK12">
        <v>10</v>
      </c>
      <c r="AL12">
        <v>1024</v>
      </c>
      <c r="AM12" t="s">
        <v>280</v>
      </c>
      <c r="AN12" t="s">
        <v>529</v>
      </c>
      <c r="AO12">
        <v>968.68600000000004</v>
      </c>
      <c r="AR12" t="s">
        <v>118</v>
      </c>
      <c r="AS12" t="s">
        <v>119</v>
      </c>
      <c r="AT12" t="s">
        <v>202</v>
      </c>
      <c r="AU12" t="s">
        <v>279</v>
      </c>
      <c r="AV12" t="s">
        <v>48</v>
      </c>
      <c r="AW12">
        <v>2</v>
      </c>
      <c r="BB12">
        <v>0.87691193336444873</v>
      </c>
      <c r="BC12" t="s">
        <v>69</v>
      </c>
      <c r="BF12" t="s">
        <v>118</v>
      </c>
      <c r="BG12" t="s">
        <v>119</v>
      </c>
      <c r="BH12" t="s">
        <v>279</v>
      </c>
      <c r="BI12">
        <v>3549</v>
      </c>
      <c r="BJ12">
        <v>2</v>
      </c>
      <c r="BK12" t="s">
        <v>202</v>
      </c>
      <c r="BL12" t="s">
        <v>211</v>
      </c>
      <c r="BM12">
        <v>0.87691193336444873</v>
      </c>
      <c r="BN12" t="s">
        <v>69</v>
      </c>
      <c r="BO12" t="s">
        <v>176</v>
      </c>
      <c r="BP12">
        <v>1104.1990000000001</v>
      </c>
    </row>
    <row r="13" spans="1:68" ht="16.5">
      <c r="A13" s="128" t="str">
        <f t="shared" si="18"/>
        <v>부성여객</v>
      </c>
      <c r="B13" s="129" t="str">
        <f t="shared" si="1"/>
        <v>김기수</v>
      </c>
      <c r="C13" s="130" t="str">
        <f t="shared" si="19"/>
        <v>D</v>
      </c>
      <c r="D13" s="131">
        <f t="shared" si="20"/>
        <v>0.84271558991220408</v>
      </c>
      <c r="E13" s="132">
        <f t="shared" si="21"/>
        <v>6975</v>
      </c>
      <c r="F13" s="133" t="str">
        <f t="shared" si="22"/>
        <v>36</v>
      </c>
      <c r="G13" s="134" t="str">
        <f t="shared" si="23"/>
        <v>70바2097</v>
      </c>
      <c r="H13" s="135">
        <f t="shared" si="24"/>
        <v>2</v>
      </c>
      <c r="I13" s="136">
        <f t="shared" si="25"/>
        <v>200.12299999999999</v>
      </c>
      <c r="J13" s="137">
        <f t="shared" si="26"/>
        <v>6.0016681332356769E-2</v>
      </c>
      <c r="K13" s="137">
        <f t="shared" si="27"/>
        <v>0.3367393414764081</v>
      </c>
      <c r="L13" s="137">
        <f t="shared" si="28"/>
        <v>0.36477566296727515</v>
      </c>
      <c r="M13" s="138">
        <f t="shared" si="29"/>
        <v>20.111999999999998</v>
      </c>
      <c r="N13" s="139">
        <f t="shared" si="30"/>
        <v>0</v>
      </c>
      <c r="O13" s="139">
        <f t="shared" si="31"/>
        <v>19.677635495465427</v>
      </c>
      <c r="P13" s="230">
        <f t="shared" si="32"/>
        <v>8</v>
      </c>
      <c r="Q13" s="231">
        <f t="shared" si="33"/>
        <v>0</v>
      </c>
      <c r="R13" s="231">
        <f t="shared" si="34"/>
        <v>79</v>
      </c>
      <c r="T13">
        <v>512</v>
      </c>
      <c r="U13">
        <v>6975</v>
      </c>
      <c r="V13" t="s">
        <v>281</v>
      </c>
      <c r="W13">
        <v>401.471</v>
      </c>
      <c r="X13">
        <v>221.52799999999999</v>
      </c>
      <c r="Y13">
        <v>1.8120000000000001</v>
      </c>
      <c r="Z13">
        <v>20.111999999999998</v>
      </c>
      <c r="AA13">
        <v>22.234435000000001</v>
      </c>
      <c r="AB13">
        <v>1.3344370000000001</v>
      </c>
      <c r="AC13">
        <v>7.487209</v>
      </c>
      <c r="AD13" s="1">
        <v>73</v>
      </c>
      <c r="AE13">
        <v>0</v>
      </c>
      <c r="AF13">
        <v>79</v>
      </c>
      <c r="AG13">
        <v>99</v>
      </c>
      <c r="AH13">
        <v>18.056270999999999</v>
      </c>
      <c r="AI13">
        <v>345.5</v>
      </c>
      <c r="AJ13">
        <v>161.9</v>
      </c>
      <c r="AK13">
        <v>8</v>
      </c>
      <c r="AL13">
        <v>2829</v>
      </c>
      <c r="AM13" t="s">
        <v>282</v>
      </c>
      <c r="AN13" t="s">
        <v>530</v>
      </c>
      <c r="AO13">
        <v>100.611</v>
      </c>
      <c r="AR13" t="s">
        <v>118</v>
      </c>
      <c r="AS13" t="s">
        <v>120</v>
      </c>
      <c r="AT13" t="s">
        <v>245</v>
      </c>
      <c r="AU13" t="s">
        <v>281</v>
      </c>
      <c r="AV13" t="s">
        <v>48</v>
      </c>
      <c r="AW13">
        <v>2</v>
      </c>
      <c r="BB13">
        <v>0.84271558991220408</v>
      </c>
      <c r="BC13" t="s">
        <v>67</v>
      </c>
      <c r="BF13" t="s">
        <v>118</v>
      </c>
      <c r="BG13" t="s">
        <v>120</v>
      </c>
      <c r="BH13" t="s">
        <v>281</v>
      </c>
      <c r="BI13">
        <v>6975</v>
      </c>
      <c r="BJ13">
        <v>2</v>
      </c>
      <c r="BK13" t="s">
        <v>245</v>
      </c>
      <c r="BL13" t="s">
        <v>238</v>
      </c>
      <c r="BM13">
        <v>0.84271558991220408</v>
      </c>
      <c r="BN13" t="s">
        <v>67</v>
      </c>
      <c r="BO13" t="s">
        <v>178</v>
      </c>
      <c r="BP13">
        <v>200.12299999999999</v>
      </c>
    </row>
    <row r="14" spans="1:68" ht="16.5">
      <c r="A14" s="111" t="str">
        <f t="shared" si="18"/>
        <v>부성여객</v>
      </c>
      <c r="B14" s="112" t="str">
        <f t="shared" si="1"/>
        <v>김기식</v>
      </c>
      <c r="C14" s="113" t="str">
        <f t="shared" si="19"/>
        <v>F</v>
      </c>
      <c r="D14" s="114">
        <f t="shared" si="20"/>
        <v>0.72448860524610015</v>
      </c>
      <c r="E14" s="115">
        <f t="shared" si="21"/>
        <v>8671</v>
      </c>
      <c r="F14" s="116" t="str">
        <f t="shared" si="22"/>
        <v>33</v>
      </c>
      <c r="G14" s="117" t="str">
        <f t="shared" si="23"/>
        <v>70바2132</v>
      </c>
      <c r="H14" s="118">
        <f t="shared" si="24"/>
        <v>2</v>
      </c>
      <c r="I14" s="119">
        <f t="shared" si="25"/>
        <v>954.95700000000011</v>
      </c>
      <c r="J14" s="120">
        <f t="shared" si="26"/>
        <v>2.7253485087145597E-2</v>
      </c>
      <c r="K14" s="120">
        <f t="shared" si="27"/>
        <v>0.36103056619521851</v>
      </c>
      <c r="L14" s="120">
        <f t="shared" si="28"/>
        <v>0.11937710284337409</v>
      </c>
      <c r="M14" s="121">
        <f t="shared" si="29"/>
        <v>17.864999999999998</v>
      </c>
      <c r="N14" s="122">
        <f t="shared" si="30"/>
        <v>0</v>
      </c>
      <c r="O14" s="122">
        <f t="shared" si="31"/>
        <v>1.7801848669625961</v>
      </c>
      <c r="P14" s="232">
        <f t="shared" si="32"/>
        <v>21</v>
      </c>
      <c r="Q14" s="233">
        <f t="shared" si="33"/>
        <v>0</v>
      </c>
      <c r="R14" s="233">
        <f t="shared" si="34"/>
        <v>17</v>
      </c>
      <c r="T14">
        <v>512</v>
      </c>
      <c r="U14">
        <v>8671</v>
      </c>
      <c r="V14" t="s">
        <v>283</v>
      </c>
      <c r="W14">
        <v>954.95699999999999</v>
      </c>
      <c r="X14">
        <v>563.38499999999999</v>
      </c>
      <c r="Y14">
        <v>1.6950000000000001</v>
      </c>
      <c r="Z14">
        <v>17.864999999999998</v>
      </c>
      <c r="AA14">
        <v>61.143593000000003</v>
      </c>
      <c r="AB14">
        <v>1.6663760000000001</v>
      </c>
      <c r="AC14">
        <v>22.074705999999999</v>
      </c>
      <c r="AD14" s="1">
        <v>114</v>
      </c>
      <c r="AE14">
        <v>0</v>
      </c>
      <c r="AF14">
        <v>17</v>
      </c>
      <c r="AG14">
        <v>93</v>
      </c>
      <c r="AH14">
        <v>15.618266999999999</v>
      </c>
      <c r="AI14">
        <v>698.9</v>
      </c>
      <c r="AJ14">
        <v>205.5</v>
      </c>
      <c r="AK14">
        <v>21</v>
      </c>
      <c r="AL14">
        <v>7403</v>
      </c>
      <c r="AM14" t="s">
        <v>284</v>
      </c>
      <c r="AN14" t="s">
        <v>531</v>
      </c>
      <c r="AO14">
        <v>876.24300000000005</v>
      </c>
      <c r="AR14" t="s">
        <v>118</v>
      </c>
      <c r="AS14" t="s">
        <v>119</v>
      </c>
      <c r="AT14" t="s">
        <v>212</v>
      </c>
      <c r="AU14" t="s">
        <v>283</v>
      </c>
      <c r="AV14" t="s">
        <v>195</v>
      </c>
      <c r="AW14">
        <v>2</v>
      </c>
      <c r="BB14">
        <v>0.72448860524610015</v>
      </c>
      <c r="BC14" t="s">
        <v>70</v>
      </c>
      <c r="BF14" t="s">
        <v>118</v>
      </c>
      <c r="BG14" t="s">
        <v>119</v>
      </c>
      <c r="BH14" t="s">
        <v>283</v>
      </c>
      <c r="BI14">
        <v>8671</v>
      </c>
      <c r="BJ14">
        <v>2</v>
      </c>
      <c r="BK14" t="s">
        <v>212</v>
      </c>
      <c r="BL14" t="s">
        <v>468</v>
      </c>
      <c r="BM14">
        <v>0.72448860524610015</v>
      </c>
      <c r="BN14" t="s">
        <v>70</v>
      </c>
      <c r="BO14" t="s">
        <v>187</v>
      </c>
      <c r="BP14">
        <v>954.95700000000011</v>
      </c>
    </row>
    <row r="15" spans="1:68" ht="16.5">
      <c r="A15" s="128" t="str">
        <f t="shared" si="18"/>
        <v>부성여객</v>
      </c>
      <c r="B15" s="129" t="str">
        <f t="shared" si="1"/>
        <v>김길남</v>
      </c>
      <c r="C15" s="130" t="str">
        <f t="shared" si="19"/>
        <v>D</v>
      </c>
      <c r="D15" s="131">
        <f t="shared" si="20"/>
        <v>0.83036842656516718</v>
      </c>
      <c r="E15" s="132">
        <f t="shared" si="21"/>
        <v>6369</v>
      </c>
      <c r="F15" s="133" t="str">
        <f t="shared" si="22"/>
        <v>790</v>
      </c>
      <c r="G15" s="134" t="str">
        <f t="shared" si="23"/>
        <v>70바2078</v>
      </c>
      <c r="H15" s="135">
        <f t="shared" si="24"/>
        <v>2</v>
      </c>
      <c r="I15" s="136">
        <f t="shared" si="25"/>
        <v>448.738</v>
      </c>
      <c r="J15" s="137">
        <f t="shared" si="26"/>
        <v>3.2106088039872811E-2</v>
      </c>
      <c r="K15" s="137">
        <f t="shared" si="27"/>
        <v>0.30463175658737723</v>
      </c>
      <c r="L15" s="137">
        <f t="shared" si="28"/>
        <v>0.35209855193899336</v>
      </c>
      <c r="M15" s="138">
        <f t="shared" si="29"/>
        <v>14.525</v>
      </c>
      <c r="N15" s="139">
        <f t="shared" si="30"/>
        <v>0</v>
      </c>
      <c r="O15" s="139">
        <f t="shared" si="31"/>
        <v>8.5008298760969208</v>
      </c>
      <c r="P15" s="230">
        <f t="shared" si="32"/>
        <v>5</v>
      </c>
      <c r="Q15" s="231">
        <f t="shared" si="33"/>
        <v>0</v>
      </c>
      <c r="R15" s="231">
        <f t="shared" si="34"/>
        <v>61</v>
      </c>
      <c r="T15">
        <v>512</v>
      </c>
      <c r="U15">
        <v>6369</v>
      </c>
      <c r="V15" t="s">
        <v>285</v>
      </c>
      <c r="W15">
        <v>717.577</v>
      </c>
      <c r="X15">
        <v>385.012</v>
      </c>
      <c r="Y15">
        <v>1.8640000000000001</v>
      </c>
      <c r="Z15">
        <v>14.525</v>
      </c>
      <c r="AA15">
        <v>34.944712000000003</v>
      </c>
      <c r="AB15">
        <v>1.1219380000000001</v>
      </c>
      <c r="AC15">
        <v>10.645269000000001</v>
      </c>
      <c r="AD15" s="1">
        <v>158</v>
      </c>
      <c r="AE15">
        <v>0</v>
      </c>
      <c r="AF15">
        <v>61</v>
      </c>
      <c r="AG15">
        <v>107</v>
      </c>
      <c r="AH15">
        <v>20.534637</v>
      </c>
      <c r="AI15">
        <v>2932.5</v>
      </c>
      <c r="AJ15">
        <v>811.8</v>
      </c>
      <c r="AK15">
        <v>5</v>
      </c>
      <c r="AL15">
        <v>1578</v>
      </c>
      <c r="AM15" t="s">
        <v>286</v>
      </c>
      <c r="AN15" t="s">
        <v>532</v>
      </c>
      <c r="AO15">
        <v>326.50200000000001</v>
      </c>
      <c r="AR15" t="s">
        <v>118</v>
      </c>
      <c r="AS15" t="s">
        <v>121</v>
      </c>
      <c r="AT15" t="s">
        <v>267</v>
      </c>
      <c r="AU15" t="s">
        <v>285</v>
      </c>
      <c r="AV15" t="s">
        <v>48</v>
      </c>
      <c r="AW15">
        <v>2</v>
      </c>
      <c r="BB15">
        <v>0.83036842656516718</v>
      </c>
      <c r="BC15" t="s">
        <v>67</v>
      </c>
      <c r="BF15" t="s">
        <v>118</v>
      </c>
      <c r="BG15" t="s">
        <v>121</v>
      </c>
      <c r="BH15" t="s">
        <v>285</v>
      </c>
      <c r="BI15">
        <v>6369</v>
      </c>
      <c r="BJ15">
        <v>2</v>
      </c>
      <c r="BK15" t="s">
        <v>267</v>
      </c>
      <c r="BL15" t="s">
        <v>226</v>
      </c>
      <c r="BM15">
        <v>0.83036842656516718</v>
      </c>
      <c r="BN15" t="s">
        <v>67</v>
      </c>
      <c r="BO15" t="s">
        <v>178</v>
      </c>
      <c r="BP15">
        <v>448.738</v>
      </c>
    </row>
    <row r="16" spans="1:68" ht="16.5">
      <c r="A16" s="111" t="str">
        <f t="shared" si="18"/>
        <v>부성여객</v>
      </c>
      <c r="B16" s="112" t="str">
        <f t="shared" si="1"/>
        <v>김도년</v>
      </c>
      <c r="C16" s="113" t="str">
        <f t="shared" si="19"/>
        <v>C</v>
      </c>
      <c r="D16" s="114">
        <f t="shared" si="20"/>
        <v>0.88947368421052631</v>
      </c>
      <c r="E16" s="115">
        <f t="shared" si="21"/>
        <v>1880</v>
      </c>
      <c r="F16" s="116" t="str">
        <f t="shared" si="22"/>
        <v>36</v>
      </c>
      <c r="G16" s="117" t="str">
        <f t="shared" si="23"/>
        <v>70바2096</v>
      </c>
      <c r="H16" s="118">
        <f t="shared" si="24"/>
        <v>1</v>
      </c>
      <c r="I16" s="119">
        <f t="shared" si="25"/>
        <v>97.590999999999994</v>
      </c>
      <c r="J16" s="120">
        <f t="shared" si="26"/>
        <v>4.2773656902439131E-2</v>
      </c>
      <c r="K16" s="120">
        <f t="shared" si="27"/>
        <v>0.33982898050925081</v>
      </c>
      <c r="L16" s="120">
        <f t="shared" si="28"/>
        <v>1.1988810443585987</v>
      </c>
      <c r="M16" s="121">
        <f t="shared" si="29"/>
        <v>17.041</v>
      </c>
      <c r="N16" s="122">
        <f t="shared" si="30"/>
        <v>0</v>
      </c>
      <c r="O16" s="122">
        <f t="shared" si="31"/>
        <v>19.346555433743909</v>
      </c>
      <c r="P16" s="232">
        <f t="shared" si="32"/>
        <v>10</v>
      </c>
      <c r="Q16" s="233">
        <f t="shared" si="33"/>
        <v>0</v>
      </c>
      <c r="R16" s="233">
        <f t="shared" si="34"/>
        <v>99</v>
      </c>
      <c r="T16">
        <v>512</v>
      </c>
      <c r="U16">
        <v>1880</v>
      </c>
      <c r="V16" t="s">
        <v>287</v>
      </c>
      <c r="W16">
        <v>511.71899999999999</v>
      </c>
      <c r="X16">
        <v>298.09100000000001</v>
      </c>
      <c r="Y16">
        <v>1.7170000000000001</v>
      </c>
      <c r="Z16">
        <v>17.041</v>
      </c>
      <c r="AA16">
        <v>31.515823000000001</v>
      </c>
      <c r="AB16">
        <v>1.348047</v>
      </c>
      <c r="AC16">
        <v>10.709989999999999</v>
      </c>
      <c r="AD16" s="1">
        <v>117</v>
      </c>
      <c r="AE16">
        <v>0</v>
      </c>
      <c r="AF16">
        <v>99</v>
      </c>
      <c r="AG16">
        <v>80</v>
      </c>
      <c r="AH16">
        <v>16.236891</v>
      </c>
      <c r="AI16">
        <v>395.1</v>
      </c>
      <c r="AJ16">
        <v>0</v>
      </c>
      <c r="AK16">
        <v>10</v>
      </c>
      <c r="AL16">
        <v>3390</v>
      </c>
      <c r="AM16" t="s">
        <v>288</v>
      </c>
      <c r="AN16" t="s">
        <v>533</v>
      </c>
      <c r="AO16">
        <v>97.590999999999994</v>
      </c>
      <c r="AR16" t="s">
        <v>118</v>
      </c>
      <c r="AS16" t="s">
        <v>120</v>
      </c>
      <c r="AT16" t="s">
        <v>244</v>
      </c>
      <c r="AU16" t="s">
        <v>287</v>
      </c>
      <c r="AV16" t="s">
        <v>48</v>
      </c>
      <c r="AW16">
        <v>1</v>
      </c>
      <c r="BB16">
        <v>0.88947368421052631</v>
      </c>
      <c r="BC16" t="s">
        <v>69</v>
      </c>
      <c r="BF16" t="s">
        <v>118</v>
      </c>
      <c r="BG16" t="s">
        <v>120</v>
      </c>
      <c r="BH16" t="s">
        <v>287</v>
      </c>
      <c r="BI16">
        <v>1880</v>
      </c>
      <c r="BJ16">
        <v>1</v>
      </c>
      <c r="BK16" t="s">
        <v>244</v>
      </c>
      <c r="BL16" t="s">
        <v>174</v>
      </c>
      <c r="BM16">
        <v>0.88947368421052631</v>
      </c>
      <c r="BN16" t="s">
        <v>69</v>
      </c>
      <c r="BO16" t="s">
        <v>176</v>
      </c>
      <c r="BP16">
        <v>97.590999999999994</v>
      </c>
    </row>
    <row r="17" spans="1:68" ht="16.5">
      <c r="A17" s="128" t="str">
        <f t="shared" si="18"/>
        <v>부성여객</v>
      </c>
      <c r="B17" s="129" t="str">
        <f t="shared" si="1"/>
        <v>김동곤</v>
      </c>
      <c r="C17" s="130" t="str">
        <f t="shared" si="19"/>
        <v>D</v>
      </c>
      <c r="D17" s="131">
        <f t="shared" si="20"/>
        <v>0.80562352041294116</v>
      </c>
      <c r="E17" s="132">
        <f t="shared" si="21"/>
        <v>5826</v>
      </c>
      <c r="F17" s="133" t="str">
        <f t="shared" si="22"/>
        <v>790</v>
      </c>
      <c r="G17" s="134" t="str">
        <f t="shared" si="23"/>
        <v>70바2065</v>
      </c>
      <c r="H17" s="135">
        <f t="shared" si="24"/>
        <v>6</v>
      </c>
      <c r="I17" s="136">
        <f t="shared" si="25"/>
        <v>719.97500000000002</v>
      </c>
      <c r="J17" s="137">
        <f t="shared" si="26"/>
        <v>5.5394691141157276E-2</v>
      </c>
      <c r="K17" s="137">
        <f t="shared" si="27"/>
        <v>0.34888293074195592</v>
      </c>
      <c r="L17" s="137">
        <f t="shared" si="28"/>
        <v>0.14861627139831243</v>
      </c>
      <c r="M17" s="138">
        <f t="shared" si="29"/>
        <v>17.076000000000001</v>
      </c>
      <c r="N17" s="139">
        <f t="shared" si="30"/>
        <v>0.11464852774093101</v>
      </c>
      <c r="O17" s="139">
        <f t="shared" si="31"/>
        <v>18.917007077253619</v>
      </c>
      <c r="P17" s="230">
        <f t="shared" si="32"/>
        <v>17</v>
      </c>
      <c r="Q17" s="231">
        <f t="shared" si="33"/>
        <v>1</v>
      </c>
      <c r="R17" s="231">
        <f t="shared" si="34"/>
        <v>165</v>
      </c>
      <c r="T17">
        <v>512</v>
      </c>
      <c r="U17">
        <v>5826</v>
      </c>
      <c r="V17" t="s">
        <v>289</v>
      </c>
      <c r="W17">
        <v>872.23099999999999</v>
      </c>
      <c r="X17">
        <v>496.53500000000003</v>
      </c>
      <c r="Y17">
        <v>1.7569999999999999</v>
      </c>
      <c r="Z17">
        <v>17.076000000000001</v>
      </c>
      <c r="AA17">
        <v>48.023879999999998</v>
      </c>
      <c r="AB17">
        <v>2.6602679999999999</v>
      </c>
      <c r="AC17">
        <v>16.754712000000001</v>
      </c>
      <c r="AD17" s="1">
        <v>107</v>
      </c>
      <c r="AE17">
        <v>1</v>
      </c>
      <c r="AF17">
        <v>165</v>
      </c>
      <c r="AG17">
        <v>98</v>
      </c>
      <c r="AH17">
        <v>18.162443</v>
      </c>
      <c r="AI17">
        <v>1898.7</v>
      </c>
      <c r="AJ17">
        <v>385.4</v>
      </c>
      <c r="AK17">
        <v>17</v>
      </c>
      <c r="AL17">
        <v>7985</v>
      </c>
      <c r="AM17" t="s">
        <v>290</v>
      </c>
      <c r="AN17" t="s">
        <v>534</v>
      </c>
      <c r="AO17">
        <v>163.80099999999999</v>
      </c>
      <c r="AR17" t="s">
        <v>118</v>
      </c>
      <c r="AS17" t="s">
        <v>121</v>
      </c>
      <c r="AT17" t="s">
        <v>266</v>
      </c>
      <c r="AU17" t="s">
        <v>289</v>
      </c>
      <c r="AV17" t="s">
        <v>48</v>
      </c>
      <c r="AW17">
        <v>6</v>
      </c>
      <c r="BB17">
        <v>0.80562352041294116</v>
      </c>
      <c r="BC17" t="s">
        <v>67</v>
      </c>
      <c r="BF17" t="s">
        <v>118</v>
      </c>
      <c r="BG17" t="s">
        <v>121</v>
      </c>
      <c r="BH17" t="s">
        <v>289</v>
      </c>
      <c r="BI17">
        <v>5826</v>
      </c>
      <c r="BJ17">
        <v>6</v>
      </c>
      <c r="BK17" t="s">
        <v>266</v>
      </c>
      <c r="BL17" t="s">
        <v>268</v>
      </c>
      <c r="BM17">
        <v>0.80562352041294116</v>
      </c>
      <c r="BN17" t="s">
        <v>67</v>
      </c>
      <c r="BO17" t="s">
        <v>178</v>
      </c>
      <c r="BP17">
        <v>719.97500000000002</v>
      </c>
    </row>
    <row r="18" spans="1:68" ht="16.5">
      <c r="A18" s="111" t="str">
        <f t="shared" si="18"/>
        <v>부성여객</v>
      </c>
      <c r="B18" s="112" t="str">
        <f t="shared" si="1"/>
        <v>김동현</v>
      </c>
      <c r="C18" s="113" t="str">
        <f t="shared" si="19"/>
        <v>F</v>
      </c>
      <c r="D18" s="114">
        <f t="shared" si="20"/>
        <v>0.78777104830054567</v>
      </c>
      <c r="E18" s="115">
        <f t="shared" si="21"/>
        <v>5943</v>
      </c>
      <c r="F18" s="116" t="str">
        <f t="shared" si="22"/>
        <v>36</v>
      </c>
      <c r="G18" s="117" t="str">
        <f t="shared" si="23"/>
        <v>70바2062</v>
      </c>
      <c r="H18" s="118">
        <f t="shared" si="24"/>
        <v>3</v>
      </c>
      <c r="I18" s="119">
        <f t="shared" si="25"/>
        <v>451.10699999999997</v>
      </c>
      <c r="J18" s="120">
        <f t="shared" si="26"/>
        <v>4.0486828455401518E-2</v>
      </c>
      <c r="K18" s="120">
        <f t="shared" si="27"/>
        <v>0.37143054965470323</v>
      </c>
      <c r="L18" s="120">
        <f t="shared" si="28"/>
        <v>0.17290797970326333</v>
      </c>
      <c r="M18" s="121">
        <f t="shared" si="29"/>
        <v>19.463999999999999</v>
      </c>
      <c r="N18" s="122">
        <f t="shared" si="30"/>
        <v>0</v>
      </c>
      <c r="O18" s="122">
        <f t="shared" si="31"/>
        <v>12.123816066821369</v>
      </c>
      <c r="P18" s="232">
        <f t="shared" si="32"/>
        <v>17</v>
      </c>
      <c r="Q18" s="233">
        <f t="shared" si="33"/>
        <v>0</v>
      </c>
      <c r="R18" s="233">
        <f t="shared" si="34"/>
        <v>57</v>
      </c>
      <c r="T18">
        <v>512</v>
      </c>
      <c r="U18">
        <v>5943</v>
      </c>
      <c r="V18" t="s">
        <v>291</v>
      </c>
      <c r="W18">
        <v>470.149</v>
      </c>
      <c r="X18">
        <v>283.74099999999999</v>
      </c>
      <c r="Y18">
        <v>1.657</v>
      </c>
      <c r="Z18">
        <v>19.463999999999999</v>
      </c>
      <c r="AA18">
        <v>29.68027</v>
      </c>
      <c r="AB18">
        <v>1.20166</v>
      </c>
      <c r="AC18">
        <v>11.024158999999999</v>
      </c>
      <c r="AD18" s="1">
        <v>78</v>
      </c>
      <c r="AE18">
        <v>0</v>
      </c>
      <c r="AF18">
        <v>57</v>
      </c>
      <c r="AG18">
        <v>93</v>
      </c>
      <c r="AH18">
        <v>15.840455</v>
      </c>
      <c r="AI18">
        <v>516</v>
      </c>
      <c r="AJ18">
        <v>9.1999999999999993</v>
      </c>
      <c r="AK18">
        <v>17</v>
      </c>
      <c r="AL18">
        <v>6677</v>
      </c>
      <c r="AM18" t="s">
        <v>292</v>
      </c>
      <c r="AN18" t="s">
        <v>535</v>
      </c>
      <c r="AO18">
        <v>286.077</v>
      </c>
      <c r="AR18" t="s">
        <v>118</v>
      </c>
      <c r="AS18" t="s">
        <v>120</v>
      </c>
      <c r="AT18" t="s">
        <v>236</v>
      </c>
      <c r="AU18" t="s">
        <v>291</v>
      </c>
      <c r="AV18" t="s">
        <v>195</v>
      </c>
      <c r="AW18">
        <v>3</v>
      </c>
      <c r="BB18">
        <v>0.78777104830054567</v>
      </c>
      <c r="BC18" t="s">
        <v>70</v>
      </c>
      <c r="BF18" t="s">
        <v>118</v>
      </c>
      <c r="BG18" t="s">
        <v>120</v>
      </c>
      <c r="BH18" t="s">
        <v>291</v>
      </c>
      <c r="BI18">
        <v>5943</v>
      </c>
      <c r="BJ18">
        <v>3</v>
      </c>
      <c r="BK18" t="s">
        <v>236</v>
      </c>
      <c r="BL18" t="s">
        <v>245</v>
      </c>
      <c r="BM18">
        <v>0.78777104830054567</v>
      </c>
      <c r="BN18" t="s">
        <v>70</v>
      </c>
      <c r="BO18" t="s">
        <v>187</v>
      </c>
      <c r="BP18">
        <v>451.10699999999997</v>
      </c>
    </row>
    <row r="19" spans="1:68" ht="16.5">
      <c r="A19" s="128" t="str">
        <f t="shared" si="18"/>
        <v>부성여객</v>
      </c>
      <c r="B19" s="129" t="str">
        <f t="shared" si="1"/>
        <v>김박수</v>
      </c>
      <c r="C19" s="130" t="str">
        <f t="shared" si="19"/>
        <v>D</v>
      </c>
      <c r="D19" s="131">
        <f t="shared" si="20"/>
        <v>0.80237304558385536</v>
      </c>
      <c r="E19" s="132">
        <f t="shared" si="21"/>
        <v>249</v>
      </c>
      <c r="F19" s="133" t="str">
        <f t="shared" si="22"/>
        <v>33</v>
      </c>
      <c r="G19" s="134" t="str">
        <f t="shared" si="23"/>
        <v>70바2010</v>
      </c>
      <c r="H19" s="135">
        <f t="shared" si="24"/>
        <v>4</v>
      </c>
      <c r="I19" s="136">
        <f t="shared" si="25"/>
        <v>1249.748</v>
      </c>
      <c r="J19" s="137">
        <f t="shared" si="26"/>
        <v>4.2667091126427747E-2</v>
      </c>
      <c r="K19" s="137">
        <f t="shared" si="27"/>
        <v>0.29680429606676401</v>
      </c>
      <c r="L19" s="137">
        <f t="shared" si="28"/>
        <v>7.3614840751895574E-2</v>
      </c>
      <c r="M19" s="138">
        <f t="shared" si="29"/>
        <v>15.707000000000001</v>
      </c>
      <c r="N19" s="139">
        <f t="shared" si="30"/>
        <v>7.7561888569937176E-2</v>
      </c>
      <c r="O19" s="139">
        <f t="shared" si="31"/>
        <v>1.2409902171189948</v>
      </c>
      <c r="P19" s="230">
        <f t="shared" si="32"/>
        <v>2</v>
      </c>
      <c r="Q19" s="231">
        <f t="shared" si="33"/>
        <v>1</v>
      </c>
      <c r="R19" s="231">
        <f t="shared" si="34"/>
        <v>16</v>
      </c>
      <c r="T19">
        <v>512</v>
      </c>
      <c r="U19">
        <v>249</v>
      </c>
      <c r="V19" t="s">
        <v>293</v>
      </c>
      <c r="W19">
        <v>1289.2929999999999</v>
      </c>
      <c r="X19">
        <v>717.726</v>
      </c>
      <c r="Y19">
        <v>1.796</v>
      </c>
      <c r="Z19">
        <v>15.707000000000001</v>
      </c>
      <c r="AA19">
        <v>76.307193999999996</v>
      </c>
      <c r="AB19">
        <v>3.2558060000000002</v>
      </c>
      <c r="AC19">
        <v>22.648302999999999</v>
      </c>
      <c r="AD19" s="1">
        <v>92</v>
      </c>
      <c r="AE19">
        <v>1</v>
      </c>
      <c r="AF19">
        <v>16</v>
      </c>
      <c r="AG19">
        <v>87</v>
      </c>
      <c r="AH19">
        <v>16.896087000000001</v>
      </c>
      <c r="AI19">
        <v>384.7</v>
      </c>
      <c r="AJ19">
        <v>23.6</v>
      </c>
      <c r="AK19">
        <v>2</v>
      </c>
      <c r="AL19">
        <v>2143</v>
      </c>
      <c r="AM19" t="s">
        <v>294</v>
      </c>
      <c r="AN19" t="s">
        <v>536</v>
      </c>
      <c r="AO19">
        <v>911.86400000000003</v>
      </c>
      <c r="AR19" t="s">
        <v>118</v>
      </c>
      <c r="AS19" t="s">
        <v>119</v>
      </c>
      <c r="AT19" t="s">
        <v>197</v>
      </c>
      <c r="AU19" t="s">
        <v>293</v>
      </c>
      <c r="AV19" t="s">
        <v>195</v>
      </c>
      <c r="AW19">
        <v>4</v>
      </c>
      <c r="BB19">
        <v>0.80237304558385536</v>
      </c>
      <c r="BC19" t="s">
        <v>67</v>
      </c>
      <c r="BF19" t="s">
        <v>118</v>
      </c>
      <c r="BG19" t="s">
        <v>119</v>
      </c>
      <c r="BH19" t="s">
        <v>293</v>
      </c>
      <c r="BI19">
        <v>249</v>
      </c>
      <c r="BJ19">
        <v>4</v>
      </c>
      <c r="BK19" t="s">
        <v>197</v>
      </c>
      <c r="BL19" t="s">
        <v>211</v>
      </c>
      <c r="BM19">
        <v>0.80237304558385536</v>
      </c>
      <c r="BN19" t="s">
        <v>67</v>
      </c>
      <c r="BO19" t="s">
        <v>178</v>
      </c>
      <c r="BP19">
        <v>1249.748</v>
      </c>
    </row>
    <row r="20" spans="1:68" ht="16.5">
      <c r="A20" s="111" t="str">
        <f t="shared" si="18"/>
        <v>부성여객</v>
      </c>
      <c r="B20" s="112" t="str">
        <f t="shared" si="1"/>
        <v>김상선</v>
      </c>
      <c r="C20" s="113" t="str">
        <f t="shared" si="19"/>
        <v>D</v>
      </c>
      <c r="D20" s="114">
        <f t="shared" si="20"/>
        <v>0.84607760779842889</v>
      </c>
      <c r="E20" s="115">
        <f t="shared" si="21"/>
        <v>4002</v>
      </c>
      <c r="F20" s="116" t="str">
        <f t="shared" si="22"/>
        <v>36</v>
      </c>
      <c r="G20" s="117" t="str">
        <f t="shared" si="23"/>
        <v>70바2136</v>
      </c>
      <c r="H20" s="118">
        <f t="shared" si="24"/>
        <v>2</v>
      </c>
      <c r="I20" s="119">
        <f t="shared" si="25"/>
        <v>1211.181</v>
      </c>
      <c r="J20" s="120">
        <f t="shared" si="26"/>
        <v>3.4617204534603485E-2</v>
      </c>
      <c r="K20" s="120">
        <f t="shared" si="27"/>
        <v>0.26454172478309307</v>
      </c>
      <c r="L20" s="120">
        <f t="shared" si="28"/>
        <v>0.13457938986823603</v>
      </c>
      <c r="M20" s="121">
        <f t="shared" si="29"/>
        <v>12.851000000000001</v>
      </c>
      <c r="N20" s="122">
        <f t="shared" si="30"/>
        <v>0</v>
      </c>
      <c r="O20" s="122">
        <f t="shared" si="31"/>
        <v>0</v>
      </c>
      <c r="P20" s="232">
        <f t="shared" si="32"/>
        <v>4</v>
      </c>
      <c r="Q20" s="233">
        <f t="shared" si="33"/>
        <v>0</v>
      </c>
      <c r="R20" s="233">
        <f t="shared" si="34"/>
        <v>0</v>
      </c>
      <c r="T20">
        <v>512</v>
      </c>
      <c r="U20">
        <v>4002</v>
      </c>
      <c r="V20" t="s">
        <v>295</v>
      </c>
      <c r="W20">
        <v>1349.221</v>
      </c>
      <c r="X20">
        <v>738.72500000000002</v>
      </c>
      <c r="Y20">
        <v>1.8260000000000001</v>
      </c>
      <c r="Z20">
        <v>12.851000000000001</v>
      </c>
      <c r="AA20">
        <v>85.762471000000005</v>
      </c>
      <c r="AB20">
        <v>2.9688569999999999</v>
      </c>
      <c r="AC20">
        <v>22.687752</v>
      </c>
      <c r="AD20" s="1">
        <v>163</v>
      </c>
      <c r="AE20">
        <v>0</v>
      </c>
      <c r="AF20">
        <v>0</v>
      </c>
      <c r="AG20">
        <v>92</v>
      </c>
      <c r="AH20">
        <v>15.732067000000001</v>
      </c>
      <c r="AI20">
        <v>424.6</v>
      </c>
      <c r="AJ20">
        <v>34.6</v>
      </c>
      <c r="AK20">
        <v>4</v>
      </c>
      <c r="AL20">
        <v>623</v>
      </c>
      <c r="AM20" t="s">
        <v>296</v>
      </c>
      <c r="AN20" t="s">
        <v>537</v>
      </c>
      <c r="AO20">
        <v>1090.7429999999999</v>
      </c>
      <c r="AR20" t="s">
        <v>118</v>
      </c>
      <c r="AS20" t="s">
        <v>120</v>
      </c>
      <c r="AT20" t="s">
        <v>259</v>
      </c>
      <c r="AU20" t="s">
        <v>295</v>
      </c>
      <c r="AV20" t="s">
        <v>195</v>
      </c>
      <c r="AW20">
        <v>2</v>
      </c>
      <c r="BB20">
        <v>0.84607760779842889</v>
      </c>
      <c r="BC20" t="s">
        <v>67</v>
      </c>
      <c r="BF20" t="s">
        <v>118</v>
      </c>
      <c r="BG20" t="s">
        <v>120</v>
      </c>
      <c r="BH20" t="s">
        <v>295</v>
      </c>
      <c r="BI20">
        <v>4002</v>
      </c>
      <c r="BJ20">
        <v>2</v>
      </c>
      <c r="BK20" t="s">
        <v>259</v>
      </c>
      <c r="BL20" t="s">
        <v>238</v>
      </c>
      <c r="BM20">
        <v>0.84607760779842889</v>
      </c>
      <c r="BN20" t="s">
        <v>67</v>
      </c>
      <c r="BO20" t="s">
        <v>178</v>
      </c>
      <c r="BP20">
        <v>1211.181</v>
      </c>
    </row>
    <row r="21" spans="1:68" ht="16.5">
      <c r="A21" s="128" t="str">
        <f t="shared" si="18"/>
        <v>부성여객</v>
      </c>
      <c r="B21" s="129" t="str">
        <f t="shared" si="1"/>
        <v>김상환</v>
      </c>
      <c r="C21" s="130" t="str">
        <f t="shared" si="19"/>
        <v>A</v>
      </c>
      <c r="D21" s="131">
        <f t="shared" si="20"/>
        <v>0.98611111111111105</v>
      </c>
      <c r="E21" s="132">
        <f t="shared" si="21"/>
        <v>6415</v>
      </c>
      <c r="F21" s="133" t="str">
        <f t="shared" si="22"/>
        <v>36</v>
      </c>
      <c r="G21" s="134" t="str">
        <f t="shared" si="23"/>
        <v>70바2002</v>
      </c>
      <c r="H21" s="135">
        <f t="shared" si="24"/>
        <v>1</v>
      </c>
      <c r="I21" s="136">
        <f t="shared" si="25"/>
        <v>1057.519</v>
      </c>
      <c r="J21" s="137">
        <f t="shared" si="26"/>
        <v>1.1673598813519743E-2</v>
      </c>
      <c r="K21" s="137">
        <f t="shared" si="27"/>
        <v>0.26517268061675225</v>
      </c>
      <c r="L21" s="137">
        <f t="shared" si="28"/>
        <v>0.2004692114278798</v>
      </c>
      <c r="M21" s="138">
        <f t="shared" si="29"/>
        <v>15.614000000000001</v>
      </c>
      <c r="N21" s="139">
        <f t="shared" si="30"/>
        <v>0.18565465078824323</v>
      </c>
      <c r="O21" s="139">
        <f t="shared" si="31"/>
        <v>2.9704744126118916</v>
      </c>
      <c r="P21" s="230">
        <f t="shared" si="32"/>
        <v>3</v>
      </c>
      <c r="Q21" s="231">
        <f t="shared" si="33"/>
        <v>2</v>
      </c>
      <c r="R21" s="231">
        <f t="shared" si="34"/>
        <v>32</v>
      </c>
      <c r="T21">
        <v>512</v>
      </c>
      <c r="U21">
        <v>6415</v>
      </c>
      <c r="V21" t="s">
        <v>297</v>
      </c>
      <c r="W21">
        <v>1077.269</v>
      </c>
      <c r="X21">
        <v>608.45899999999995</v>
      </c>
      <c r="Y21">
        <v>1.77</v>
      </c>
      <c r="Z21">
        <v>15.614000000000001</v>
      </c>
      <c r="AA21">
        <v>60.176644000000003</v>
      </c>
      <c r="AB21">
        <v>0.70247800000000005</v>
      </c>
      <c r="AC21">
        <v>15.957202000000001</v>
      </c>
      <c r="AD21" s="1">
        <v>212</v>
      </c>
      <c r="AE21">
        <v>2</v>
      </c>
      <c r="AF21">
        <v>32</v>
      </c>
      <c r="AG21">
        <v>85</v>
      </c>
      <c r="AH21">
        <v>17.901779000000001</v>
      </c>
      <c r="AI21">
        <v>610.1</v>
      </c>
      <c r="AJ21">
        <v>5.3</v>
      </c>
      <c r="AK21">
        <v>3</v>
      </c>
      <c r="AL21">
        <v>506</v>
      </c>
      <c r="AM21" t="s">
        <v>298</v>
      </c>
      <c r="AN21" t="s">
        <v>538</v>
      </c>
      <c r="AO21">
        <v>1057.519</v>
      </c>
      <c r="AR21" t="s">
        <v>118</v>
      </c>
      <c r="AS21" t="s">
        <v>120</v>
      </c>
      <c r="AT21" t="s">
        <v>218</v>
      </c>
      <c r="AU21" t="s">
        <v>297</v>
      </c>
      <c r="AV21" t="s">
        <v>48</v>
      </c>
      <c r="AW21">
        <v>1</v>
      </c>
      <c r="BB21">
        <v>0.98611111111111105</v>
      </c>
      <c r="BC21" t="s">
        <v>66</v>
      </c>
      <c r="BF21" t="s">
        <v>118</v>
      </c>
      <c r="BG21" t="s">
        <v>120</v>
      </c>
      <c r="BH21" t="s">
        <v>297</v>
      </c>
      <c r="BI21">
        <v>6415</v>
      </c>
      <c r="BJ21">
        <v>1</v>
      </c>
      <c r="BK21" t="s">
        <v>218</v>
      </c>
      <c r="BL21" t="s">
        <v>174</v>
      </c>
      <c r="BM21">
        <v>0.98611111111111105</v>
      </c>
      <c r="BN21" t="s">
        <v>66</v>
      </c>
      <c r="BO21" t="s">
        <v>177</v>
      </c>
      <c r="BP21">
        <v>1057.519</v>
      </c>
    </row>
    <row r="22" spans="1:68" ht="16.5">
      <c r="A22" s="111" t="str">
        <f t="shared" si="18"/>
        <v>부성여객</v>
      </c>
      <c r="B22" s="112" t="str">
        <f t="shared" si="1"/>
        <v>김세환</v>
      </c>
      <c r="C22" s="113" t="str">
        <f t="shared" si="19"/>
        <v>D</v>
      </c>
      <c r="D22" s="114">
        <f t="shared" si="20"/>
        <v>0.80666666666666664</v>
      </c>
      <c r="E22" s="115">
        <f t="shared" si="21"/>
        <v>1838</v>
      </c>
      <c r="F22" s="116" t="str">
        <f t="shared" si="22"/>
        <v>36</v>
      </c>
      <c r="G22" s="117" t="str">
        <f t="shared" si="23"/>
        <v>70바2094</v>
      </c>
      <c r="H22" s="118">
        <f t="shared" si="24"/>
        <v>2</v>
      </c>
      <c r="I22" s="119">
        <f t="shared" si="25"/>
        <v>931.29</v>
      </c>
      <c r="J22" s="120">
        <f t="shared" si="26"/>
        <v>3.6986157459496627E-2</v>
      </c>
      <c r="K22" s="120">
        <f t="shared" si="27"/>
        <v>0.31863829471411437</v>
      </c>
      <c r="L22" s="120">
        <f t="shared" si="28"/>
        <v>0.1310010845171751</v>
      </c>
      <c r="M22" s="121">
        <f t="shared" si="29"/>
        <v>15.427</v>
      </c>
      <c r="N22" s="122">
        <f t="shared" si="30"/>
        <v>0.1048222424412681</v>
      </c>
      <c r="O22" s="122">
        <f t="shared" si="31"/>
        <v>8.5954238801839846</v>
      </c>
      <c r="P22" s="232">
        <f t="shared" si="32"/>
        <v>20</v>
      </c>
      <c r="Q22" s="233">
        <f t="shared" si="33"/>
        <v>1</v>
      </c>
      <c r="R22" s="233">
        <f t="shared" si="34"/>
        <v>82</v>
      </c>
      <c r="T22">
        <v>512</v>
      </c>
      <c r="U22">
        <v>1838</v>
      </c>
      <c r="V22" t="s">
        <v>299</v>
      </c>
      <c r="W22">
        <v>953.99599999999998</v>
      </c>
      <c r="X22">
        <v>552.91700000000003</v>
      </c>
      <c r="Y22">
        <v>1.7250000000000001</v>
      </c>
      <c r="Z22">
        <v>15.427</v>
      </c>
      <c r="AA22">
        <v>60.578042000000003</v>
      </c>
      <c r="AB22">
        <v>2.2405490000000001</v>
      </c>
      <c r="AC22">
        <v>19.302484</v>
      </c>
      <c r="AD22" s="1">
        <v>122</v>
      </c>
      <c r="AE22">
        <v>1</v>
      </c>
      <c r="AF22">
        <v>82</v>
      </c>
      <c r="AG22">
        <v>99</v>
      </c>
      <c r="AH22">
        <v>15.748214000000001</v>
      </c>
      <c r="AI22">
        <v>415.5</v>
      </c>
      <c r="AJ22">
        <v>19</v>
      </c>
      <c r="AK22">
        <v>20</v>
      </c>
      <c r="AL22">
        <v>7355</v>
      </c>
      <c r="AM22" t="s">
        <v>300</v>
      </c>
      <c r="AN22" t="s">
        <v>539</v>
      </c>
      <c r="AO22">
        <v>874.3</v>
      </c>
      <c r="AR22" t="s">
        <v>118</v>
      </c>
      <c r="AS22" t="s">
        <v>120</v>
      </c>
      <c r="AT22" t="s">
        <v>242</v>
      </c>
      <c r="AU22" t="s">
        <v>299</v>
      </c>
      <c r="AV22" t="s">
        <v>48</v>
      </c>
      <c r="AW22">
        <v>2</v>
      </c>
      <c r="BB22">
        <v>0.80666666666666664</v>
      </c>
      <c r="BC22" t="s">
        <v>67</v>
      </c>
      <c r="BF22" t="s">
        <v>118</v>
      </c>
      <c r="BG22" t="s">
        <v>120</v>
      </c>
      <c r="BH22" t="s">
        <v>299</v>
      </c>
      <c r="BI22">
        <v>1838</v>
      </c>
      <c r="BJ22">
        <v>2</v>
      </c>
      <c r="BK22" t="s">
        <v>242</v>
      </c>
      <c r="BL22" t="s">
        <v>231</v>
      </c>
      <c r="BM22">
        <v>0.80666666666666664</v>
      </c>
      <c r="BN22" t="s">
        <v>67</v>
      </c>
      <c r="BO22" t="s">
        <v>178</v>
      </c>
      <c r="BP22">
        <v>931.29</v>
      </c>
    </row>
    <row r="23" spans="1:68" ht="16.5">
      <c r="A23" s="128" t="str">
        <f t="shared" si="18"/>
        <v>부성여객</v>
      </c>
      <c r="B23" s="129" t="str">
        <f t="shared" si="1"/>
        <v>김수영</v>
      </c>
      <c r="C23" s="130" t="str">
        <f t="shared" si="19"/>
        <v>D</v>
      </c>
      <c r="D23" s="131">
        <f t="shared" si="20"/>
        <v>0.84666666666666668</v>
      </c>
      <c r="E23" s="132">
        <f t="shared" si="21"/>
        <v>5667</v>
      </c>
      <c r="F23" s="133" t="str">
        <f t="shared" si="22"/>
        <v>36</v>
      </c>
      <c r="G23" s="134" t="str">
        <f t="shared" si="23"/>
        <v>70바2097</v>
      </c>
      <c r="H23" s="135">
        <f t="shared" si="24"/>
        <v>1</v>
      </c>
      <c r="I23" s="136">
        <f t="shared" si="25"/>
        <v>1790.432</v>
      </c>
      <c r="J23" s="137">
        <f t="shared" si="26"/>
        <v>1.9299472996581666E-2</v>
      </c>
      <c r="K23" s="137">
        <f t="shared" si="27"/>
        <v>0.35867547227553565</v>
      </c>
      <c r="L23" s="137">
        <f t="shared" si="28"/>
        <v>0.12734356847956246</v>
      </c>
      <c r="M23" s="138">
        <f t="shared" si="29"/>
        <v>15.98</v>
      </c>
      <c r="N23" s="139">
        <f t="shared" si="30"/>
        <v>0</v>
      </c>
      <c r="O23" s="139">
        <f t="shared" si="31"/>
        <v>2.625064788833086</v>
      </c>
      <c r="P23" s="230">
        <f t="shared" si="32"/>
        <v>15</v>
      </c>
      <c r="Q23" s="231">
        <f t="shared" si="33"/>
        <v>0</v>
      </c>
      <c r="R23" s="231">
        <f t="shared" si="34"/>
        <v>47</v>
      </c>
      <c r="T23">
        <v>512</v>
      </c>
      <c r="U23">
        <v>5667</v>
      </c>
      <c r="V23" t="s">
        <v>301</v>
      </c>
      <c r="W23">
        <v>1790.432</v>
      </c>
      <c r="X23">
        <v>1006.897</v>
      </c>
      <c r="Y23">
        <v>1.778</v>
      </c>
      <c r="Z23">
        <v>15.98</v>
      </c>
      <c r="AA23">
        <v>124.685529</v>
      </c>
      <c r="AB23">
        <v>2.4063650000000001</v>
      </c>
      <c r="AC23">
        <v>44.721640999999998</v>
      </c>
      <c r="AD23" s="1">
        <v>228</v>
      </c>
      <c r="AE23">
        <v>0</v>
      </c>
      <c r="AF23">
        <v>47</v>
      </c>
      <c r="AG23">
        <v>79</v>
      </c>
      <c r="AH23">
        <v>14.359581</v>
      </c>
      <c r="AI23">
        <v>633.6</v>
      </c>
      <c r="AJ23">
        <v>0</v>
      </c>
      <c r="AK23">
        <v>15</v>
      </c>
      <c r="AL23">
        <v>4537</v>
      </c>
      <c r="AM23" t="s">
        <v>302</v>
      </c>
      <c r="AN23" t="s">
        <v>540</v>
      </c>
      <c r="AO23">
        <v>1790.432</v>
      </c>
      <c r="AR23" t="s">
        <v>118</v>
      </c>
      <c r="AS23" t="s">
        <v>120</v>
      </c>
      <c r="AT23" t="s">
        <v>245</v>
      </c>
      <c r="AU23" t="s">
        <v>301</v>
      </c>
      <c r="AV23" t="s">
        <v>48</v>
      </c>
      <c r="AW23">
        <v>1</v>
      </c>
      <c r="BB23">
        <v>0.84666666666666668</v>
      </c>
      <c r="BC23" t="s">
        <v>67</v>
      </c>
      <c r="BF23" t="s">
        <v>118</v>
      </c>
      <c r="BG23" t="s">
        <v>120</v>
      </c>
      <c r="BH23" t="s">
        <v>301</v>
      </c>
      <c r="BI23">
        <v>5667</v>
      </c>
      <c r="BJ23">
        <v>1</v>
      </c>
      <c r="BK23" t="s">
        <v>245</v>
      </c>
      <c r="BL23" t="s">
        <v>174</v>
      </c>
      <c r="BM23">
        <v>0.84666666666666668</v>
      </c>
      <c r="BN23" t="s">
        <v>67</v>
      </c>
      <c r="BO23" t="s">
        <v>178</v>
      </c>
      <c r="BP23">
        <v>1790.432</v>
      </c>
    </row>
    <row r="24" spans="1:68" ht="16.5">
      <c r="A24" s="111" t="str">
        <f t="shared" si="18"/>
        <v>부성여객</v>
      </c>
      <c r="B24" s="112" t="str">
        <f t="shared" si="1"/>
        <v>김영규</v>
      </c>
      <c r="C24" s="113" t="str">
        <f t="shared" si="19"/>
        <v>B</v>
      </c>
      <c r="D24" s="114">
        <f t="shared" si="20"/>
        <v>0.90842105263157902</v>
      </c>
      <c r="E24" s="115">
        <f t="shared" si="21"/>
        <v>1467</v>
      </c>
      <c r="F24" s="116" t="str">
        <f t="shared" si="22"/>
        <v>33</v>
      </c>
      <c r="G24" s="117" t="str">
        <f t="shared" si="23"/>
        <v>70바2018</v>
      </c>
      <c r="H24" s="118">
        <f t="shared" si="24"/>
        <v>1</v>
      </c>
      <c r="I24" s="119">
        <f t="shared" si="25"/>
        <v>904.33500000000004</v>
      </c>
      <c r="J24" s="120">
        <f t="shared" si="26"/>
        <v>1.421801676947569E-2</v>
      </c>
      <c r="K24" s="120">
        <f t="shared" si="27"/>
        <v>0.29641701717951841</v>
      </c>
      <c r="L24" s="120">
        <f t="shared" si="28"/>
        <v>0.18908922025576805</v>
      </c>
      <c r="M24" s="121">
        <f t="shared" si="29"/>
        <v>16.239000000000001</v>
      </c>
      <c r="N24" s="122">
        <f t="shared" si="30"/>
        <v>0</v>
      </c>
      <c r="O24" s="122">
        <f t="shared" si="31"/>
        <v>7.298180430924381</v>
      </c>
      <c r="P24" s="232">
        <f t="shared" si="32"/>
        <v>7</v>
      </c>
      <c r="Q24" s="233">
        <f t="shared" si="33"/>
        <v>0</v>
      </c>
      <c r="R24" s="233">
        <f t="shared" si="34"/>
        <v>66</v>
      </c>
      <c r="T24">
        <v>512</v>
      </c>
      <c r="U24">
        <v>1467</v>
      </c>
      <c r="V24" t="s">
        <v>303</v>
      </c>
      <c r="W24">
        <v>904.33500000000004</v>
      </c>
      <c r="X24">
        <v>523.976</v>
      </c>
      <c r="Y24">
        <v>1.726</v>
      </c>
      <c r="Z24">
        <v>16.239000000000001</v>
      </c>
      <c r="AA24">
        <v>50.053324000000003</v>
      </c>
      <c r="AB24">
        <v>0.71165900000000004</v>
      </c>
      <c r="AC24">
        <v>14.836657000000001</v>
      </c>
      <c r="AD24" s="1">
        <v>171</v>
      </c>
      <c r="AE24">
        <v>0</v>
      </c>
      <c r="AF24">
        <v>66</v>
      </c>
      <c r="AG24">
        <v>92</v>
      </c>
      <c r="AH24">
        <v>18.067430999999999</v>
      </c>
      <c r="AI24">
        <v>1156.5999999999999</v>
      </c>
      <c r="AJ24">
        <v>105.9</v>
      </c>
      <c r="AK24">
        <v>7</v>
      </c>
      <c r="AL24">
        <v>2064</v>
      </c>
      <c r="AM24" t="s">
        <v>304</v>
      </c>
      <c r="AN24" t="s">
        <v>541</v>
      </c>
      <c r="AO24">
        <v>904.33500000000004</v>
      </c>
      <c r="AR24" t="s">
        <v>118</v>
      </c>
      <c r="AS24" t="s">
        <v>119</v>
      </c>
      <c r="AT24" t="s">
        <v>200</v>
      </c>
      <c r="AU24" t="s">
        <v>303</v>
      </c>
      <c r="AV24" t="s">
        <v>48</v>
      </c>
      <c r="AW24">
        <v>1</v>
      </c>
      <c r="BB24">
        <v>0.90842105263157902</v>
      </c>
      <c r="BC24" t="s">
        <v>68</v>
      </c>
      <c r="BF24" t="s">
        <v>118</v>
      </c>
      <c r="BG24" t="s">
        <v>119</v>
      </c>
      <c r="BH24" t="s">
        <v>303</v>
      </c>
      <c r="BI24">
        <v>1467</v>
      </c>
      <c r="BJ24">
        <v>1</v>
      </c>
      <c r="BK24" t="s">
        <v>200</v>
      </c>
      <c r="BL24" t="s">
        <v>174</v>
      </c>
      <c r="BM24">
        <v>0.90842105263157902</v>
      </c>
      <c r="BN24" t="s">
        <v>68</v>
      </c>
      <c r="BO24" t="s">
        <v>272</v>
      </c>
      <c r="BP24">
        <v>904.33500000000004</v>
      </c>
    </row>
    <row r="25" spans="1:68" ht="16.5">
      <c r="A25" s="128" t="str">
        <f t="shared" ref="A25:A88" si="35">BF25</f>
        <v>부성여객</v>
      </c>
      <c r="B25" s="129" t="str">
        <f t="shared" si="1"/>
        <v>김외수</v>
      </c>
      <c r="C25" s="130" t="str">
        <f t="shared" ref="C25:C88" si="36">BN25</f>
        <v>B</v>
      </c>
      <c r="D25" s="131">
        <f t="shared" ref="D25:D88" si="37">BM25</f>
        <v>0.90500000000000014</v>
      </c>
      <c r="E25" s="132">
        <f t="shared" ref="E25:E88" si="38">U25</f>
        <v>1031</v>
      </c>
      <c r="F25" s="133" t="str">
        <f t="shared" ref="F25:F88" si="39">BG25</f>
        <v>790</v>
      </c>
      <c r="G25" s="134" t="str">
        <f t="shared" ref="G25:G88" si="40">BK25</f>
        <v>70바2065</v>
      </c>
      <c r="H25" s="135">
        <f t="shared" ref="H25:H88" si="41">BJ25</f>
        <v>1</v>
      </c>
      <c r="I25" s="136">
        <f t="shared" ref="I25:I88" si="42">BP25</f>
        <v>3629.2840000000001</v>
      </c>
      <c r="J25" s="137">
        <f t="shared" ref="J25:J88" si="43">AB25/AA25</f>
        <v>2.6802295335040985E-2</v>
      </c>
      <c r="K25" s="137">
        <f t="shared" ref="K25:K88" si="44">AC25/AA25</f>
        <v>0.2709886598355522</v>
      </c>
      <c r="L25" s="137">
        <f t="shared" ref="L25:L88" si="45">AD25/I25</f>
        <v>0.33257248537177031</v>
      </c>
      <c r="M25" s="138">
        <f t="shared" ref="M25:M88" si="46">Z25</f>
        <v>10.09</v>
      </c>
      <c r="N25" s="139">
        <f t="shared" ref="N25:N88" si="47">AE25*100/W25</f>
        <v>8.2660932569619788E-2</v>
      </c>
      <c r="O25" s="139">
        <f t="shared" ref="O25:O88" si="48">AF25*100/W25</f>
        <v>7.632359440594894</v>
      </c>
      <c r="P25" s="230">
        <f t="shared" ref="P25:P88" si="49">AK25</f>
        <v>2</v>
      </c>
      <c r="Q25" s="231">
        <f t="shared" ref="Q25:Q88" si="50">AE25</f>
        <v>3</v>
      </c>
      <c r="R25" s="231">
        <f t="shared" ref="R25:R88" si="51">AF25</f>
        <v>277</v>
      </c>
      <c r="T25">
        <v>512</v>
      </c>
      <c r="U25">
        <v>1031</v>
      </c>
      <c r="V25" t="s">
        <v>305</v>
      </c>
      <c r="W25">
        <v>3629.2840000000001</v>
      </c>
      <c r="X25">
        <v>1670.8330000000001</v>
      </c>
      <c r="Y25">
        <v>2.1720000000000002</v>
      </c>
      <c r="Z25">
        <v>10.09</v>
      </c>
      <c r="AA25">
        <v>133.65247099999999</v>
      </c>
      <c r="AB25">
        <v>3.5821930000000002</v>
      </c>
      <c r="AC25">
        <v>36.218304000000003</v>
      </c>
      <c r="AD25" s="1">
        <v>1207</v>
      </c>
      <c r="AE25">
        <v>3</v>
      </c>
      <c r="AF25">
        <v>277</v>
      </c>
      <c r="AG25">
        <v>107</v>
      </c>
      <c r="AH25">
        <v>27.154634000000001</v>
      </c>
      <c r="AI25">
        <v>15833.7</v>
      </c>
      <c r="AJ25">
        <v>3447.9</v>
      </c>
      <c r="AK25">
        <v>2</v>
      </c>
      <c r="AL25">
        <v>296</v>
      </c>
      <c r="AM25" t="s">
        <v>306</v>
      </c>
      <c r="AN25" t="s">
        <v>542</v>
      </c>
      <c r="AO25">
        <v>3629.2840000000001</v>
      </c>
      <c r="AR25" t="s">
        <v>118</v>
      </c>
      <c r="AS25" t="s">
        <v>121</v>
      </c>
      <c r="AT25" t="s">
        <v>266</v>
      </c>
      <c r="AU25" t="s">
        <v>305</v>
      </c>
      <c r="AV25" t="s">
        <v>48</v>
      </c>
      <c r="AW25">
        <v>1</v>
      </c>
      <c r="BB25">
        <v>0.90500000000000014</v>
      </c>
      <c r="BC25" t="s">
        <v>68</v>
      </c>
      <c r="BF25" t="s">
        <v>118</v>
      </c>
      <c r="BG25" t="s">
        <v>121</v>
      </c>
      <c r="BH25" t="s">
        <v>305</v>
      </c>
      <c r="BI25">
        <v>1031</v>
      </c>
      <c r="BJ25">
        <v>1</v>
      </c>
      <c r="BK25" t="s">
        <v>266</v>
      </c>
      <c r="BL25" t="s">
        <v>174</v>
      </c>
      <c r="BM25">
        <v>0.90500000000000014</v>
      </c>
      <c r="BN25" t="s">
        <v>68</v>
      </c>
      <c r="BO25" t="s">
        <v>272</v>
      </c>
      <c r="BP25">
        <v>3629.2840000000001</v>
      </c>
    </row>
    <row r="26" spans="1:68" ht="16.5">
      <c r="A26" s="111" t="str">
        <f t="shared" si="35"/>
        <v>부성여객</v>
      </c>
      <c r="B26" s="112" t="str">
        <f t="shared" si="1"/>
        <v>김윤희</v>
      </c>
      <c r="C26" s="113" t="str">
        <f t="shared" si="36"/>
        <v>A</v>
      </c>
      <c r="D26" s="114">
        <f t="shared" si="37"/>
        <v>0.95444444444444443</v>
      </c>
      <c r="E26" s="115">
        <f t="shared" si="38"/>
        <v>8370</v>
      </c>
      <c r="F26" s="116" t="str">
        <f t="shared" si="39"/>
        <v>33</v>
      </c>
      <c r="G26" s="117" t="str">
        <f t="shared" si="40"/>
        <v>70바2049</v>
      </c>
      <c r="H26" s="118">
        <f t="shared" si="41"/>
        <v>1</v>
      </c>
      <c r="I26" s="119">
        <f t="shared" si="42"/>
        <v>1812.1320000000001</v>
      </c>
      <c r="J26" s="120">
        <f t="shared" si="43"/>
        <v>5.0828506331657183E-2</v>
      </c>
      <c r="K26" s="120">
        <f t="shared" si="44"/>
        <v>0.36251530955933947</v>
      </c>
      <c r="L26" s="120">
        <f t="shared" si="45"/>
        <v>0.14292557054342619</v>
      </c>
      <c r="M26" s="121">
        <f t="shared" si="46"/>
        <v>14.475</v>
      </c>
      <c r="N26" s="122">
        <f t="shared" si="47"/>
        <v>0</v>
      </c>
      <c r="O26" s="122">
        <f t="shared" si="48"/>
        <v>16.947520462205105</v>
      </c>
      <c r="P26" s="232">
        <f t="shared" si="49"/>
        <v>50</v>
      </c>
      <c r="Q26" s="233">
        <f t="shared" si="50"/>
        <v>0</v>
      </c>
      <c r="R26" s="233">
        <f t="shared" si="51"/>
        <v>308</v>
      </c>
      <c r="T26">
        <v>512</v>
      </c>
      <c r="U26">
        <v>8370</v>
      </c>
      <c r="V26" t="s">
        <v>307</v>
      </c>
      <c r="W26">
        <v>1817.375</v>
      </c>
      <c r="X26">
        <v>1057.8610000000001</v>
      </c>
      <c r="Y26">
        <v>1.718</v>
      </c>
      <c r="Z26">
        <v>14.475</v>
      </c>
      <c r="AA26">
        <v>120.885256</v>
      </c>
      <c r="AB26">
        <v>6.1444169999999998</v>
      </c>
      <c r="AC26">
        <v>43.822755999999998</v>
      </c>
      <c r="AD26" s="1">
        <v>259</v>
      </c>
      <c r="AE26">
        <v>0</v>
      </c>
      <c r="AF26">
        <v>308</v>
      </c>
      <c r="AG26">
        <v>89</v>
      </c>
      <c r="AH26">
        <v>15.033884</v>
      </c>
      <c r="AI26">
        <v>707.6</v>
      </c>
      <c r="AJ26">
        <v>19.899999999999999</v>
      </c>
      <c r="AK26">
        <v>50</v>
      </c>
      <c r="AL26">
        <v>17335</v>
      </c>
      <c r="AM26" t="s">
        <v>308</v>
      </c>
      <c r="AN26" t="s">
        <v>543</v>
      </c>
      <c r="AO26">
        <v>1812.1320000000001</v>
      </c>
      <c r="AR26" t="s">
        <v>118</v>
      </c>
      <c r="AS26" t="s">
        <v>119</v>
      </c>
      <c r="AT26" t="s">
        <v>206</v>
      </c>
      <c r="AU26" t="s">
        <v>307</v>
      </c>
      <c r="AV26" t="s">
        <v>48</v>
      </c>
      <c r="AW26">
        <v>1</v>
      </c>
      <c r="BB26">
        <v>0.95444444444444443</v>
      </c>
      <c r="BC26" t="s">
        <v>66</v>
      </c>
      <c r="BF26" t="s">
        <v>118</v>
      </c>
      <c r="BG26" t="s">
        <v>119</v>
      </c>
      <c r="BH26" t="s">
        <v>307</v>
      </c>
      <c r="BI26">
        <v>8370</v>
      </c>
      <c r="BJ26">
        <v>1</v>
      </c>
      <c r="BK26" t="s">
        <v>206</v>
      </c>
      <c r="BL26" t="s">
        <v>174</v>
      </c>
      <c r="BM26">
        <v>0.95444444444444443</v>
      </c>
      <c r="BN26" t="s">
        <v>66</v>
      </c>
      <c r="BO26" t="s">
        <v>177</v>
      </c>
      <c r="BP26">
        <v>1812.1320000000001</v>
      </c>
    </row>
    <row r="27" spans="1:68" ht="16.5">
      <c r="A27" s="128" t="str">
        <f t="shared" si="35"/>
        <v>부성여객</v>
      </c>
      <c r="B27" s="129" t="str">
        <f t="shared" si="1"/>
        <v>김인철</v>
      </c>
      <c r="C27" s="130" t="str">
        <f t="shared" si="36"/>
        <v>F</v>
      </c>
      <c r="D27" s="131">
        <f t="shared" si="37"/>
        <v>0.77441217071086244</v>
      </c>
      <c r="E27" s="132">
        <f t="shared" si="38"/>
        <v>8475</v>
      </c>
      <c r="F27" s="133" t="str">
        <f t="shared" si="39"/>
        <v>36</v>
      </c>
      <c r="G27" s="134" t="str">
        <f t="shared" si="40"/>
        <v>70바2093</v>
      </c>
      <c r="H27" s="135">
        <f t="shared" si="41"/>
        <v>2</v>
      </c>
      <c r="I27" s="136">
        <f t="shared" si="42"/>
        <v>238.696</v>
      </c>
      <c r="J27" s="137">
        <f t="shared" si="43"/>
        <v>7.1293717300577833E-2</v>
      </c>
      <c r="K27" s="137">
        <f t="shared" si="44"/>
        <v>0.34311742838914711</v>
      </c>
      <c r="L27" s="137">
        <f t="shared" si="45"/>
        <v>0.35610148473371989</v>
      </c>
      <c r="M27" s="138">
        <f t="shared" si="46"/>
        <v>18.553999999999998</v>
      </c>
      <c r="N27" s="139">
        <f t="shared" si="47"/>
        <v>0</v>
      </c>
      <c r="O27" s="139">
        <f t="shared" si="48"/>
        <v>7.4127305410675568</v>
      </c>
      <c r="P27" s="230">
        <f t="shared" si="49"/>
        <v>10</v>
      </c>
      <c r="Q27" s="231">
        <f t="shared" si="50"/>
        <v>0</v>
      </c>
      <c r="R27" s="231">
        <f t="shared" si="51"/>
        <v>36</v>
      </c>
      <c r="T27">
        <v>512</v>
      </c>
      <c r="U27">
        <v>8475</v>
      </c>
      <c r="V27" t="s">
        <v>309</v>
      </c>
      <c r="W27">
        <v>485.65100000000001</v>
      </c>
      <c r="X27">
        <v>279.39</v>
      </c>
      <c r="Y27">
        <v>1.738</v>
      </c>
      <c r="Z27">
        <v>18.553999999999998</v>
      </c>
      <c r="AA27">
        <v>28.002215</v>
      </c>
      <c r="AB27">
        <v>1.9963820000000001</v>
      </c>
      <c r="AC27">
        <v>9.6080480000000001</v>
      </c>
      <c r="AD27" s="1">
        <v>85</v>
      </c>
      <c r="AE27">
        <v>0</v>
      </c>
      <c r="AF27">
        <v>36</v>
      </c>
      <c r="AG27">
        <v>99</v>
      </c>
      <c r="AH27">
        <v>17.343305999999998</v>
      </c>
      <c r="AI27">
        <v>1879.1</v>
      </c>
      <c r="AJ27">
        <v>533</v>
      </c>
      <c r="AK27">
        <v>10</v>
      </c>
      <c r="AL27">
        <v>4588</v>
      </c>
      <c r="AM27" t="s">
        <v>310</v>
      </c>
      <c r="AN27" t="s">
        <v>544</v>
      </c>
      <c r="AO27">
        <v>130.03</v>
      </c>
      <c r="AR27" t="s">
        <v>118</v>
      </c>
      <c r="AS27" t="s">
        <v>120</v>
      </c>
      <c r="AT27" t="s">
        <v>240</v>
      </c>
      <c r="AU27" t="s">
        <v>309</v>
      </c>
      <c r="AV27" t="s">
        <v>48</v>
      </c>
      <c r="AW27">
        <v>2</v>
      </c>
      <c r="BB27">
        <v>0.77441217071086244</v>
      </c>
      <c r="BC27" t="s">
        <v>70</v>
      </c>
      <c r="BF27" t="s">
        <v>118</v>
      </c>
      <c r="BG27" t="s">
        <v>120</v>
      </c>
      <c r="BH27" t="s">
        <v>309</v>
      </c>
      <c r="BI27">
        <v>8475</v>
      </c>
      <c r="BJ27">
        <v>2</v>
      </c>
      <c r="BK27" t="s">
        <v>240</v>
      </c>
      <c r="BL27" t="s">
        <v>267</v>
      </c>
      <c r="BM27">
        <v>0.77441217071086244</v>
      </c>
      <c r="BN27" t="s">
        <v>70</v>
      </c>
      <c r="BO27" t="s">
        <v>187</v>
      </c>
      <c r="BP27">
        <v>238.696</v>
      </c>
    </row>
    <row r="28" spans="1:68" ht="16.5">
      <c r="A28" s="111" t="str">
        <f t="shared" si="35"/>
        <v>부성여객</v>
      </c>
      <c r="B28" s="112" t="str">
        <f t="shared" si="1"/>
        <v>김주흥</v>
      </c>
      <c r="C28" s="113" t="str">
        <f t="shared" si="36"/>
        <v>A</v>
      </c>
      <c r="D28" s="114">
        <f t="shared" si="37"/>
        <v>0.99917410930146811</v>
      </c>
      <c r="E28" s="115">
        <f t="shared" si="38"/>
        <v>1052</v>
      </c>
      <c r="F28" s="116" t="str">
        <f t="shared" si="39"/>
        <v>36</v>
      </c>
      <c r="G28" s="117" t="str">
        <f t="shared" si="40"/>
        <v>70바2046</v>
      </c>
      <c r="H28" s="118">
        <f t="shared" si="41"/>
        <v>2</v>
      </c>
      <c r="I28" s="119">
        <f t="shared" si="42"/>
        <v>391.85599999999999</v>
      </c>
      <c r="J28" s="120">
        <f t="shared" si="43"/>
        <v>3.0781969522412873E-2</v>
      </c>
      <c r="K28" s="120">
        <f t="shared" si="44"/>
        <v>0.35433803425194749</v>
      </c>
      <c r="L28" s="120">
        <f t="shared" si="45"/>
        <v>0.11483810379323017</v>
      </c>
      <c r="M28" s="121">
        <f t="shared" si="46"/>
        <v>20.196000000000002</v>
      </c>
      <c r="N28" s="122">
        <f t="shared" si="47"/>
        <v>0</v>
      </c>
      <c r="O28" s="122">
        <f t="shared" si="48"/>
        <v>22.061576310769613</v>
      </c>
      <c r="P28" s="232">
        <f t="shared" si="49"/>
        <v>14</v>
      </c>
      <c r="Q28" s="233">
        <f t="shared" si="50"/>
        <v>0</v>
      </c>
      <c r="R28" s="233">
        <f t="shared" si="51"/>
        <v>99</v>
      </c>
      <c r="T28">
        <v>512</v>
      </c>
      <c r="U28">
        <v>1052</v>
      </c>
      <c r="V28" t="s">
        <v>311</v>
      </c>
      <c r="W28">
        <v>448.74400000000003</v>
      </c>
      <c r="X28">
        <v>235.31200000000001</v>
      </c>
      <c r="Y28">
        <v>1.907</v>
      </c>
      <c r="Z28">
        <v>20.196000000000002</v>
      </c>
      <c r="AA28">
        <v>21.449992000000002</v>
      </c>
      <c r="AB28">
        <v>0.660273</v>
      </c>
      <c r="AC28">
        <v>7.6005479999999999</v>
      </c>
      <c r="AD28" s="1">
        <v>45</v>
      </c>
      <c r="AE28">
        <v>0</v>
      </c>
      <c r="AF28">
        <v>99</v>
      </c>
      <c r="AG28">
        <v>100</v>
      </c>
      <c r="AH28">
        <v>20.920473999999999</v>
      </c>
      <c r="AI28">
        <v>1614.2</v>
      </c>
      <c r="AJ28">
        <v>105</v>
      </c>
      <c r="AK28">
        <v>14</v>
      </c>
      <c r="AL28">
        <v>4382</v>
      </c>
      <c r="AM28" t="s">
        <v>312</v>
      </c>
      <c r="AN28" t="s">
        <v>545</v>
      </c>
      <c r="AO28">
        <v>316.14999999999998</v>
      </c>
      <c r="AR28" t="s">
        <v>118</v>
      </c>
      <c r="AS28" t="s">
        <v>120</v>
      </c>
      <c r="AT28" t="s">
        <v>231</v>
      </c>
      <c r="AU28" t="s">
        <v>311</v>
      </c>
      <c r="AV28" t="s">
        <v>48</v>
      </c>
      <c r="AW28">
        <v>2</v>
      </c>
      <c r="BB28">
        <v>0.99917410930146811</v>
      </c>
      <c r="BC28" t="s">
        <v>66</v>
      </c>
      <c r="BF28" t="s">
        <v>118</v>
      </c>
      <c r="BG28" t="s">
        <v>120</v>
      </c>
      <c r="BH28" t="s">
        <v>311</v>
      </c>
      <c r="BI28">
        <v>1052</v>
      </c>
      <c r="BJ28">
        <v>2</v>
      </c>
      <c r="BK28" t="s">
        <v>231</v>
      </c>
      <c r="BL28" t="s">
        <v>242</v>
      </c>
      <c r="BM28">
        <v>0.99917410930146811</v>
      </c>
      <c r="BN28" t="s">
        <v>66</v>
      </c>
      <c r="BO28" t="s">
        <v>177</v>
      </c>
      <c r="BP28">
        <v>391.85599999999999</v>
      </c>
    </row>
    <row r="29" spans="1:68" ht="16.5">
      <c r="A29" s="128" t="str">
        <f t="shared" si="35"/>
        <v>부성여객</v>
      </c>
      <c r="B29" s="129" t="str">
        <f t="shared" si="1"/>
        <v>김창남</v>
      </c>
      <c r="C29" s="130" t="str">
        <f t="shared" si="36"/>
        <v>D</v>
      </c>
      <c r="D29" s="131">
        <f t="shared" si="37"/>
        <v>0.8419649296276227</v>
      </c>
      <c r="E29" s="132">
        <f t="shared" si="38"/>
        <v>7965</v>
      </c>
      <c r="F29" s="133" t="str">
        <f t="shared" si="39"/>
        <v>790</v>
      </c>
      <c r="G29" s="134" t="str">
        <f t="shared" si="40"/>
        <v>70바2045</v>
      </c>
      <c r="H29" s="135">
        <f t="shared" si="41"/>
        <v>2</v>
      </c>
      <c r="I29" s="136">
        <f t="shared" si="42"/>
        <v>3266.6699999999996</v>
      </c>
      <c r="J29" s="137">
        <f t="shared" si="43"/>
        <v>1.1471782200770204E-2</v>
      </c>
      <c r="K29" s="137">
        <f t="shared" si="44"/>
        <v>0.1947123445761921</v>
      </c>
      <c r="L29" s="137">
        <f t="shared" si="45"/>
        <v>0.20265285443586284</v>
      </c>
      <c r="M29" s="138">
        <f t="shared" si="46"/>
        <v>11.097</v>
      </c>
      <c r="N29" s="139">
        <f t="shared" si="47"/>
        <v>0.15306106830503233</v>
      </c>
      <c r="O29" s="139">
        <f t="shared" si="48"/>
        <v>8.081624406505707</v>
      </c>
      <c r="P29" s="230">
        <f t="shared" si="49"/>
        <v>2</v>
      </c>
      <c r="Q29" s="231">
        <f t="shared" si="50"/>
        <v>5</v>
      </c>
      <c r="R29" s="231">
        <f t="shared" si="51"/>
        <v>264</v>
      </c>
      <c r="T29">
        <v>512</v>
      </c>
      <c r="U29">
        <v>7965</v>
      </c>
      <c r="V29" t="s">
        <v>313</v>
      </c>
      <c r="W29">
        <v>3266.67</v>
      </c>
      <c r="X29">
        <v>1617.12</v>
      </c>
      <c r="Y29">
        <v>2.02</v>
      </c>
      <c r="Z29">
        <v>11.097</v>
      </c>
      <c r="AA29">
        <v>108.06524899999999</v>
      </c>
      <c r="AB29">
        <v>1.2397009999999999</v>
      </c>
      <c r="AC29">
        <v>21.041637999999999</v>
      </c>
      <c r="AD29" s="1">
        <v>662</v>
      </c>
      <c r="AE29">
        <v>5</v>
      </c>
      <c r="AF29">
        <v>264</v>
      </c>
      <c r="AG29">
        <v>107</v>
      </c>
      <c r="AH29">
        <v>30.228681000000002</v>
      </c>
      <c r="AI29">
        <v>11943</v>
      </c>
      <c r="AJ29">
        <v>3797.8</v>
      </c>
      <c r="AK29">
        <v>2</v>
      </c>
      <c r="AL29">
        <v>47</v>
      </c>
      <c r="AM29" t="s">
        <v>314</v>
      </c>
      <c r="AN29" t="s">
        <v>546</v>
      </c>
      <c r="AO29">
        <v>3055.7959999999998</v>
      </c>
      <c r="AR29" t="s">
        <v>118</v>
      </c>
      <c r="AS29" t="s">
        <v>121</v>
      </c>
      <c r="AT29" t="s">
        <v>265</v>
      </c>
      <c r="AU29" t="s">
        <v>313</v>
      </c>
      <c r="AV29" t="s">
        <v>48</v>
      </c>
      <c r="AW29">
        <v>2</v>
      </c>
      <c r="BB29">
        <v>0.8419649296276227</v>
      </c>
      <c r="BC29" t="s">
        <v>67</v>
      </c>
      <c r="BF29" t="s">
        <v>118</v>
      </c>
      <c r="BG29" t="s">
        <v>121</v>
      </c>
      <c r="BH29" t="s">
        <v>313</v>
      </c>
      <c r="BI29">
        <v>7965</v>
      </c>
      <c r="BJ29">
        <v>2</v>
      </c>
      <c r="BK29" t="s">
        <v>265</v>
      </c>
      <c r="BL29" t="s">
        <v>262</v>
      </c>
      <c r="BM29">
        <v>0.8419649296276227</v>
      </c>
      <c r="BN29" t="s">
        <v>67</v>
      </c>
      <c r="BO29" t="s">
        <v>178</v>
      </c>
      <c r="BP29">
        <v>3266.6699999999996</v>
      </c>
    </row>
    <row r="30" spans="1:68" ht="16.5">
      <c r="A30" s="111" t="str">
        <f t="shared" si="35"/>
        <v>부성여객</v>
      </c>
      <c r="B30" s="112" t="str">
        <f t="shared" si="1"/>
        <v>김창선</v>
      </c>
      <c r="C30" s="113" t="str">
        <f t="shared" si="36"/>
        <v>C</v>
      </c>
      <c r="D30" s="114">
        <f t="shared" si="37"/>
        <v>0.86391924248229246</v>
      </c>
      <c r="E30" s="115">
        <f t="shared" si="38"/>
        <v>9374</v>
      </c>
      <c r="F30" s="116" t="str">
        <f t="shared" si="39"/>
        <v>790</v>
      </c>
      <c r="G30" s="117" t="str">
        <f t="shared" si="40"/>
        <v>70바2065</v>
      </c>
      <c r="H30" s="118">
        <f t="shared" si="41"/>
        <v>2</v>
      </c>
      <c r="I30" s="119">
        <f t="shared" si="42"/>
        <v>3393.1000000000004</v>
      </c>
      <c r="J30" s="120">
        <f t="shared" si="43"/>
        <v>6.9439858230969055E-3</v>
      </c>
      <c r="K30" s="120">
        <f t="shared" si="44"/>
        <v>0.26604714485843312</v>
      </c>
      <c r="L30" s="120">
        <f t="shared" si="45"/>
        <v>0.30945153399546133</v>
      </c>
      <c r="M30" s="121">
        <f t="shared" si="46"/>
        <v>10.39</v>
      </c>
      <c r="N30" s="122">
        <f t="shared" si="47"/>
        <v>2.9471574666234419E-2</v>
      </c>
      <c r="O30" s="122">
        <f t="shared" si="48"/>
        <v>8.6941145265391526</v>
      </c>
      <c r="P30" s="232">
        <f t="shared" si="49"/>
        <v>2</v>
      </c>
      <c r="Q30" s="233">
        <f t="shared" si="50"/>
        <v>1</v>
      </c>
      <c r="R30" s="233">
        <f t="shared" si="51"/>
        <v>295</v>
      </c>
      <c r="T30">
        <v>512</v>
      </c>
      <c r="U30">
        <v>9374</v>
      </c>
      <c r="V30" t="s">
        <v>315</v>
      </c>
      <c r="W30">
        <v>3393.1</v>
      </c>
      <c r="X30">
        <v>1636.7380000000001</v>
      </c>
      <c r="Y30">
        <v>2.073</v>
      </c>
      <c r="Z30">
        <v>10.39</v>
      </c>
      <c r="AA30">
        <v>124.28553599999999</v>
      </c>
      <c r="AB30">
        <v>0.86303700000000005</v>
      </c>
      <c r="AC30">
        <v>33.065812000000001</v>
      </c>
      <c r="AD30" s="1">
        <v>1050</v>
      </c>
      <c r="AE30">
        <v>1</v>
      </c>
      <c r="AF30">
        <v>295</v>
      </c>
      <c r="AG30">
        <v>105</v>
      </c>
      <c r="AH30">
        <v>27.300843</v>
      </c>
      <c r="AI30">
        <v>17976.7</v>
      </c>
      <c r="AJ30">
        <v>1876.7</v>
      </c>
      <c r="AK30">
        <v>2</v>
      </c>
      <c r="AL30">
        <v>85</v>
      </c>
      <c r="AM30" t="s">
        <v>316</v>
      </c>
      <c r="AN30" t="s">
        <v>547</v>
      </c>
      <c r="AO30">
        <v>3176.2220000000002</v>
      </c>
      <c r="AR30" t="s">
        <v>118</v>
      </c>
      <c r="AS30" t="s">
        <v>121</v>
      </c>
      <c r="AT30" t="s">
        <v>266</v>
      </c>
      <c r="AU30" t="s">
        <v>315</v>
      </c>
      <c r="AV30" t="s">
        <v>48</v>
      </c>
      <c r="AW30">
        <v>2</v>
      </c>
      <c r="BB30">
        <v>0.86391924248229246</v>
      </c>
      <c r="BC30" t="s">
        <v>69</v>
      </c>
      <c r="BF30" t="s">
        <v>118</v>
      </c>
      <c r="BG30" t="s">
        <v>121</v>
      </c>
      <c r="BH30" t="s">
        <v>315</v>
      </c>
      <c r="BI30">
        <v>9374</v>
      </c>
      <c r="BJ30">
        <v>2</v>
      </c>
      <c r="BK30" t="s">
        <v>266</v>
      </c>
      <c r="BL30" t="s">
        <v>262</v>
      </c>
      <c r="BM30">
        <v>0.86391924248229246</v>
      </c>
      <c r="BN30" t="s">
        <v>69</v>
      </c>
      <c r="BO30" t="s">
        <v>176</v>
      </c>
      <c r="BP30">
        <v>3393.1000000000004</v>
      </c>
    </row>
    <row r="31" spans="1:68" ht="16.5">
      <c r="A31" s="128" t="str">
        <f t="shared" si="35"/>
        <v>부성여객</v>
      </c>
      <c r="B31" s="129" t="str">
        <f t="shared" si="1"/>
        <v>김한석</v>
      </c>
      <c r="C31" s="130" t="str">
        <f t="shared" si="36"/>
        <v>C</v>
      </c>
      <c r="D31" s="131">
        <f t="shared" si="37"/>
        <v>0.86550000000000005</v>
      </c>
      <c r="E31" s="132">
        <f t="shared" si="38"/>
        <v>6728</v>
      </c>
      <c r="F31" s="133" t="str">
        <f t="shared" si="39"/>
        <v>36</v>
      </c>
      <c r="G31" s="134" t="str">
        <f t="shared" si="40"/>
        <v>70바2091</v>
      </c>
      <c r="H31" s="135">
        <f t="shared" si="41"/>
        <v>1</v>
      </c>
      <c r="I31" s="136">
        <f t="shared" si="42"/>
        <v>592.57600000000002</v>
      </c>
      <c r="J31" s="137">
        <f t="shared" si="43"/>
        <v>5.1906344298475203E-2</v>
      </c>
      <c r="K31" s="137">
        <f t="shared" si="44"/>
        <v>0.39304129961796214</v>
      </c>
      <c r="L31" s="137">
        <f t="shared" si="45"/>
        <v>0.17044227238362675</v>
      </c>
      <c r="M31" s="138">
        <f t="shared" si="46"/>
        <v>20.327000000000002</v>
      </c>
      <c r="N31" s="139">
        <f t="shared" si="47"/>
        <v>0</v>
      </c>
      <c r="O31" s="139">
        <f t="shared" si="48"/>
        <v>13.455580936883939</v>
      </c>
      <c r="P31" s="230">
        <f t="shared" si="49"/>
        <v>30</v>
      </c>
      <c r="Q31" s="231">
        <f t="shared" si="50"/>
        <v>0</v>
      </c>
      <c r="R31" s="231">
        <f t="shared" si="51"/>
        <v>86</v>
      </c>
      <c r="T31">
        <v>512</v>
      </c>
      <c r="U31">
        <v>6728</v>
      </c>
      <c r="V31" t="s">
        <v>317</v>
      </c>
      <c r="W31">
        <v>639.14</v>
      </c>
      <c r="X31">
        <v>369.476</v>
      </c>
      <c r="Y31">
        <v>1.73</v>
      </c>
      <c r="Z31">
        <v>20.327000000000002</v>
      </c>
      <c r="AA31">
        <v>39.296101999999998</v>
      </c>
      <c r="AB31">
        <v>2.039717</v>
      </c>
      <c r="AC31">
        <v>15.444991</v>
      </c>
      <c r="AD31" s="1">
        <v>101</v>
      </c>
      <c r="AE31">
        <v>0</v>
      </c>
      <c r="AF31">
        <v>86</v>
      </c>
      <c r="AG31">
        <v>107</v>
      </c>
      <c r="AH31">
        <v>16.264717000000001</v>
      </c>
      <c r="AI31">
        <v>1363.2</v>
      </c>
      <c r="AJ31">
        <v>438.8</v>
      </c>
      <c r="AK31">
        <v>30</v>
      </c>
      <c r="AL31">
        <v>11356</v>
      </c>
      <c r="AM31" t="s">
        <v>318</v>
      </c>
      <c r="AN31" t="s">
        <v>548</v>
      </c>
      <c r="AO31">
        <v>592.57600000000002</v>
      </c>
      <c r="AR31" t="s">
        <v>118</v>
      </c>
      <c r="AS31" t="s">
        <v>120</v>
      </c>
      <c r="AT31" t="s">
        <v>238</v>
      </c>
      <c r="AU31" t="s">
        <v>317</v>
      </c>
      <c r="AV31" t="s">
        <v>48</v>
      </c>
      <c r="AW31">
        <v>1</v>
      </c>
      <c r="BB31">
        <v>0.86550000000000005</v>
      </c>
      <c r="BC31" t="s">
        <v>69</v>
      </c>
      <c r="BF31" t="s">
        <v>118</v>
      </c>
      <c r="BG31" t="s">
        <v>120</v>
      </c>
      <c r="BH31" t="s">
        <v>317</v>
      </c>
      <c r="BI31">
        <v>6728</v>
      </c>
      <c r="BJ31">
        <v>1</v>
      </c>
      <c r="BK31" t="s">
        <v>238</v>
      </c>
      <c r="BL31" t="s">
        <v>174</v>
      </c>
      <c r="BM31">
        <v>0.86550000000000005</v>
      </c>
      <c r="BN31" t="s">
        <v>69</v>
      </c>
      <c r="BO31" t="s">
        <v>176</v>
      </c>
      <c r="BP31">
        <v>592.57600000000002</v>
      </c>
    </row>
    <row r="32" spans="1:68" ht="16.5">
      <c r="A32" s="111" t="str">
        <f t="shared" si="35"/>
        <v>부성여객</v>
      </c>
      <c r="B32" s="112" t="str">
        <f t="shared" si="1"/>
        <v>나승균</v>
      </c>
      <c r="C32" s="113" t="str">
        <f t="shared" si="36"/>
        <v>C</v>
      </c>
      <c r="D32" s="114">
        <f t="shared" si="37"/>
        <v>0.87487267217513254</v>
      </c>
      <c r="E32" s="115">
        <f t="shared" si="38"/>
        <v>9456</v>
      </c>
      <c r="F32" s="116" t="str">
        <f t="shared" si="39"/>
        <v>36</v>
      </c>
      <c r="G32" s="117" t="str">
        <f t="shared" si="40"/>
        <v>70바2096</v>
      </c>
      <c r="H32" s="118">
        <f t="shared" si="41"/>
        <v>2</v>
      </c>
      <c r="I32" s="119">
        <f t="shared" si="42"/>
        <v>830.95699999999999</v>
      </c>
      <c r="J32" s="120">
        <f t="shared" si="43"/>
        <v>4.0721510149115243E-2</v>
      </c>
      <c r="K32" s="120">
        <f t="shared" si="44"/>
        <v>0.39398096698262525</v>
      </c>
      <c r="L32" s="120">
        <f t="shared" si="45"/>
        <v>0.2190245704651384</v>
      </c>
      <c r="M32" s="121">
        <f t="shared" si="46"/>
        <v>17.969000000000001</v>
      </c>
      <c r="N32" s="122">
        <f t="shared" si="47"/>
        <v>0</v>
      </c>
      <c r="O32" s="122">
        <f t="shared" si="48"/>
        <v>17.810789246615649</v>
      </c>
      <c r="P32" s="232">
        <f t="shared" si="49"/>
        <v>26</v>
      </c>
      <c r="Q32" s="233">
        <f t="shared" si="50"/>
        <v>0</v>
      </c>
      <c r="R32" s="233">
        <f t="shared" si="51"/>
        <v>148</v>
      </c>
      <c r="T32">
        <v>512</v>
      </c>
      <c r="U32">
        <v>9456</v>
      </c>
      <c r="V32" t="s">
        <v>319</v>
      </c>
      <c r="W32">
        <v>830.95699999999999</v>
      </c>
      <c r="X32">
        <v>496.60700000000003</v>
      </c>
      <c r="Y32">
        <v>1.673</v>
      </c>
      <c r="Z32">
        <v>17.969000000000001</v>
      </c>
      <c r="AA32">
        <v>55.362214999999999</v>
      </c>
      <c r="AB32">
        <v>2.2544330000000001</v>
      </c>
      <c r="AC32">
        <v>21.811658999999999</v>
      </c>
      <c r="AD32" s="1">
        <v>182</v>
      </c>
      <c r="AE32">
        <v>0</v>
      </c>
      <c r="AF32">
        <v>148</v>
      </c>
      <c r="AG32">
        <v>103</v>
      </c>
      <c r="AH32">
        <v>15.009460000000001</v>
      </c>
      <c r="AI32">
        <v>2129.1</v>
      </c>
      <c r="AJ32">
        <v>468.7</v>
      </c>
      <c r="AK32">
        <v>26</v>
      </c>
      <c r="AL32">
        <v>10662</v>
      </c>
      <c r="AM32" t="s">
        <v>320</v>
      </c>
      <c r="AN32" t="s">
        <v>549</v>
      </c>
      <c r="AO32">
        <v>770.64499999999998</v>
      </c>
      <c r="AR32" t="s">
        <v>118</v>
      </c>
      <c r="AS32" t="s">
        <v>120</v>
      </c>
      <c r="AT32" t="s">
        <v>244</v>
      </c>
      <c r="AU32" t="s">
        <v>319</v>
      </c>
      <c r="AV32" t="s">
        <v>48</v>
      </c>
      <c r="AW32">
        <v>2</v>
      </c>
      <c r="BB32">
        <v>0.87487267217513254</v>
      </c>
      <c r="BC32" t="s">
        <v>69</v>
      </c>
      <c r="BF32" t="s">
        <v>118</v>
      </c>
      <c r="BG32" t="s">
        <v>120</v>
      </c>
      <c r="BH32" t="s">
        <v>319</v>
      </c>
      <c r="BI32">
        <v>9456</v>
      </c>
      <c r="BJ32">
        <v>2</v>
      </c>
      <c r="BK32" t="s">
        <v>244</v>
      </c>
      <c r="BL32" t="s">
        <v>245</v>
      </c>
      <c r="BM32">
        <v>0.87487267217513254</v>
      </c>
      <c r="BN32" t="s">
        <v>69</v>
      </c>
      <c r="BO32" t="s">
        <v>176</v>
      </c>
      <c r="BP32">
        <v>830.95699999999999</v>
      </c>
    </row>
    <row r="33" spans="1:68" ht="16.5">
      <c r="A33" s="128" t="str">
        <f t="shared" si="35"/>
        <v>부성여객</v>
      </c>
      <c r="B33" s="129" t="str">
        <f t="shared" si="1"/>
        <v>노화균</v>
      </c>
      <c r="C33" s="130" t="str">
        <f t="shared" si="36"/>
        <v>B</v>
      </c>
      <c r="D33" s="131">
        <f t="shared" si="37"/>
        <v>0.93227320890180154</v>
      </c>
      <c r="E33" s="132">
        <f t="shared" si="38"/>
        <v>6521</v>
      </c>
      <c r="F33" s="133" t="str">
        <f t="shared" si="39"/>
        <v>790</v>
      </c>
      <c r="G33" s="134" t="str">
        <f t="shared" si="40"/>
        <v>70바2028</v>
      </c>
      <c r="H33" s="135">
        <f t="shared" si="41"/>
        <v>2</v>
      </c>
      <c r="I33" s="136">
        <f t="shared" si="42"/>
        <v>3008.9639999999999</v>
      </c>
      <c r="J33" s="137">
        <f t="shared" si="43"/>
        <v>9.1414438157406078E-3</v>
      </c>
      <c r="K33" s="137">
        <f t="shared" si="44"/>
        <v>0.25072613451139242</v>
      </c>
      <c r="L33" s="137">
        <f t="shared" si="45"/>
        <v>0.27717181062983803</v>
      </c>
      <c r="M33" s="138">
        <f t="shared" si="46"/>
        <v>8.9179999999999993</v>
      </c>
      <c r="N33" s="139">
        <f t="shared" si="47"/>
        <v>3.3234030051539333E-2</v>
      </c>
      <c r="O33" s="139">
        <f t="shared" si="48"/>
        <v>4.6859982372670466</v>
      </c>
      <c r="P33" s="230">
        <f t="shared" si="49"/>
        <v>0</v>
      </c>
      <c r="Q33" s="231">
        <f t="shared" si="50"/>
        <v>1</v>
      </c>
      <c r="R33" s="231">
        <f t="shared" si="51"/>
        <v>141</v>
      </c>
      <c r="T33">
        <v>512</v>
      </c>
      <c r="U33">
        <v>6521</v>
      </c>
      <c r="V33" t="s">
        <v>321</v>
      </c>
      <c r="W33">
        <v>3008.9639999999999</v>
      </c>
      <c r="X33">
        <v>1344.7539999999999</v>
      </c>
      <c r="Y33">
        <v>2.238</v>
      </c>
      <c r="Z33">
        <v>8.9179999999999993</v>
      </c>
      <c r="AA33">
        <v>109.571641</v>
      </c>
      <c r="AB33">
        <v>1.0016430000000001</v>
      </c>
      <c r="AC33">
        <v>27.472473999999998</v>
      </c>
      <c r="AD33" s="1">
        <v>834</v>
      </c>
      <c r="AE33">
        <v>1</v>
      </c>
      <c r="AF33">
        <v>141</v>
      </c>
      <c r="AG33">
        <v>107</v>
      </c>
      <c r="AH33">
        <v>27.461155999999999</v>
      </c>
      <c r="AI33">
        <v>12144.2</v>
      </c>
      <c r="AJ33">
        <v>1302.5999999999999</v>
      </c>
      <c r="AK33">
        <v>0</v>
      </c>
      <c r="AL33">
        <v>0</v>
      </c>
      <c r="AM33" t="s">
        <v>322</v>
      </c>
      <c r="AN33" t="s">
        <v>550</v>
      </c>
      <c r="AO33">
        <v>2899.779</v>
      </c>
      <c r="AR33" t="s">
        <v>118</v>
      </c>
      <c r="AS33" t="s">
        <v>121</v>
      </c>
      <c r="AT33" t="s">
        <v>264</v>
      </c>
      <c r="AU33" t="s">
        <v>321</v>
      </c>
      <c r="AV33" t="s">
        <v>48</v>
      </c>
      <c r="AW33">
        <v>2</v>
      </c>
      <c r="BB33">
        <v>0.93227320890180154</v>
      </c>
      <c r="BC33" t="s">
        <v>68</v>
      </c>
      <c r="BF33" t="s">
        <v>118</v>
      </c>
      <c r="BG33" t="s">
        <v>121</v>
      </c>
      <c r="BH33" t="s">
        <v>321</v>
      </c>
      <c r="BI33">
        <v>6521</v>
      </c>
      <c r="BJ33">
        <v>2</v>
      </c>
      <c r="BK33" t="s">
        <v>264</v>
      </c>
      <c r="BL33" t="s">
        <v>266</v>
      </c>
      <c r="BM33">
        <v>0.93227320890180154</v>
      </c>
      <c r="BN33" t="s">
        <v>68</v>
      </c>
      <c r="BO33" t="s">
        <v>272</v>
      </c>
      <c r="BP33">
        <v>3008.9639999999999</v>
      </c>
    </row>
    <row r="34" spans="1:68" ht="16.5">
      <c r="A34" s="111" t="str">
        <f t="shared" si="35"/>
        <v>부성여객</v>
      </c>
      <c r="B34" s="112" t="str">
        <f t="shared" si="1"/>
        <v>류승환</v>
      </c>
      <c r="C34" s="113" t="str">
        <f t="shared" si="36"/>
        <v>S</v>
      </c>
      <c r="D34" s="114">
        <f t="shared" si="37"/>
        <v>1.0589999999999999</v>
      </c>
      <c r="E34" s="115">
        <f t="shared" si="38"/>
        <v>3824</v>
      </c>
      <c r="F34" s="116" t="str">
        <f t="shared" si="39"/>
        <v>36</v>
      </c>
      <c r="G34" s="117" t="str">
        <f t="shared" si="40"/>
        <v>70바2008</v>
      </c>
      <c r="H34" s="118">
        <f t="shared" si="41"/>
        <v>1</v>
      </c>
      <c r="I34" s="119">
        <f t="shared" si="42"/>
        <v>553.279</v>
      </c>
      <c r="J34" s="120">
        <f t="shared" si="43"/>
        <v>4.4223307521230133E-4</v>
      </c>
      <c r="K34" s="120">
        <f t="shared" si="44"/>
        <v>0.30296614291269836</v>
      </c>
      <c r="L34" s="120">
        <f t="shared" si="45"/>
        <v>0.16085916870150502</v>
      </c>
      <c r="M34" s="121">
        <f t="shared" si="46"/>
        <v>13.103999999999999</v>
      </c>
      <c r="N34" s="122">
        <f t="shared" si="47"/>
        <v>4.7373238519180241</v>
      </c>
      <c r="O34" s="122">
        <f t="shared" si="48"/>
        <v>16.411443344144583</v>
      </c>
      <c r="P34" s="232">
        <f t="shared" si="49"/>
        <v>0</v>
      </c>
      <c r="Q34" s="233">
        <f t="shared" si="50"/>
        <v>28</v>
      </c>
      <c r="R34" s="233">
        <f t="shared" si="51"/>
        <v>97</v>
      </c>
      <c r="T34">
        <v>512</v>
      </c>
      <c r="U34">
        <v>3824</v>
      </c>
      <c r="V34" t="s">
        <v>323</v>
      </c>
      <c r="W34">
        <v>591.05100000000004</v>
      </c>
      <c r="X34">
        <v>279.43400000000003</v>
      </c>
      <c r="Y34">
        <v>2.1150000000000002</v>
      </c>
      <c r="Z34">
        <v>13.103999999999999</v>
      </c>
      <c r="AA34">
        <v>28.887481999999999</v>
      </c>
      <c r="AB34">
        <v>1.2775E-2</v>
      </c>
      <c r="AC34">
        <v>8.7519290000000005</v>
      </c>
      <c r="AD34" s="1">
        <v>89</v>
      </c>
      <c r="AE34">
        <v>28</v>
      </c>
      <c r="AF34">
        <v>97</v>
      </c>
      <c r="AG34">
        <v>107</v>
      </c>
      <c r="AH34">
        <v>20.460453999999999</v>
      </c>
      <c r="AI34">
        <v>277.2</v>
      </c>
      <c r="AJ34">
        <v>79.599999999999994</v>
      </c>
      <c r="AK34">
        <v>0</v>
      </c>
      <c r="AL34">
        <v>0</v>
      </c>
      <c r="AM34" t="s">
        <v>324</v>
      </c>
      <c r="AN34" t="s">
        <v>551</v>
      </c>
      <c r="AO34">
        <v>553.279</v>
      </c>
      <c r="AR34" t="s">
        <v>118</v>
      </c>
      <c r="AS34" t="s">
        <v>120</v>
      </c>
      <c r="AT34" t="s">
        <v>222</v>
      </c>
      <c r="AU34" t="s">
        <v>323</v>
      </c>
      <c r="AV34" t="s">
        <v>48</v>
      </c>
      <c r="AW34">
        <v>1</v>
      </c>
      <c r="BB34">
        <v>1.0589999999999999</v>
      </c>
      <c r="BC34" t="s">
        <v>71</v>
      </c>
      <c r="BF34" t="s">
        <v>118</v>
      </c>
      <c r="BG34" t="s">
        <v>120</v>
      </c>
      <c r="BH34" t="s">
        <v>323</v>
      </c>
      <c r="BI34">
        <v>3824</v>
      </c>
      <c r="BJ34">
        <v>1</v>
      </c>
      <c r="BK34" t="s">
        <v>222</v>
      </c>
      <c r="BL34" t="s">
        <v>174</v>
      </c>
      <c r="BM34">
        <v>1.0589999999999999</v>
      </c>
      <c r="BN34" t="s">
        <v>71</v>
      </c>
      <c r="BO34" t="s">
        <v>175</v>
      </c>
      <c r="BP34">
        <v>553.279</v>
      </c>
    </row>
    <row r="35" spans="1:68" ht="16.5">
      <c r="A35" s="128" t="str">
        <f t="shared" si="35"/>
        <v>부성여객</v>
      </c>
      <c r="B35" s="129" t="str">
        <f t="shared" si="1"/>
        <v>문영종</v>
      </c>
      <c r="C35" s="130" t="str">
        <f t="shared" si="36"/>
        <v>F</v>
      </c>
      <c r="D35" s="131">
        <f t="shared" si="37"/>
        <v>0.79178687255146107</v>
      </c>
      <c r="E35" s="132">
        <f t="shared" si="38"/>
        <v>4341</v>
      </c>
      <c r="F35" s="133" t="str">
        <f t="shared" si="39"/>
        <v>790</v>
      </c>
      <c r="G35" s="134" t="str">
        <f t="shared" si="40"/>
        <v>70바2028</v>
      </c>
      <c r="H35" s="135">
        <f t="shared" si="41"/>
        <v>4</v>
      </c>
      <c r="I35" s="136">
        <f t="shared" si="42"/>
        <v>539.21299999999997</v>
      </c>
      <c r="J35" s="137">
        <f t="shared" si="43"/>
        <v>3.7497996634084152E-2</v>
      </c>
      <c r="K35" s="137">
        <f t="shared" si="44"/>
        <v>0.34274276029643919</v>
      </c>
      <c r="L35" s="137">
        <f t="shared" si="45"/>
        <v>0.30971063383115766</v>
      </c>
      <c r="M35" s="138">
        <f t="shared" si="46"/>
        <v>17.605</v>
      </c>
      <c r="N35" s="139">
        <f t="shared" si="47"/>
        <v>0</v>
      </c>
      <c r="O35" s="139">
        <f t="shared" si="48"/>
        <v>15.756459469224646</v>
      </c>
      <c r="P35" s="230">
        <f t="shared" si="49"/>
        <v>8</v>
      </c>
      <c r="Q35" s="231">
        <f t="shared" si="50"/>
        <v>0</v>
      </c>
      <c r="R35" s="231">
        <f t="shared" si="51"/>
        <v>116</v>
      </c>
      <c r="T35">
        <v>512</v>
      </c>
      <c r="U35">
        <v>4341</v>
      </c>
      <c r="V35" t="s">
        <v>325</v>
      </c>
      <c r="W35">
        <v>736.20600000000002</v>
      </c>
      <c r="X35">
        <v>414.97699999999998</v>
      </c>
      <c r="Y35">
        <v>1.774</v>
      </c>
      <c r="Z35">
        <v>17.605</v>
      </c>
      <c r="AA35">
        <v>38.298045999999999</v>
      </c>
      <c r="AB35">
        <v>1.4360999999999999</v>
      </c>
      <c r="AC35">
        <v>13.126378000000001</v>
      </c>
      <c r="AD35" s="1">
        <v>167</v>
      </c>
      <c r="AE35">
        <v>0</v>
      </c>
      <c r="AF35">
        <v>116</v>
      </c>
      <c r="AG35">
        <v>100</v>
      </c>
      <c r="AH35">
        <v>19.223068999999999</v>
      </c>
      <c r="AI35">
        <v>2445.3000000000002</v>
      </c>
      <c r="AJ35">
        <v>651.4</v>
      </c>
      <c r="AK35">
        <v>8</v>
      </c>
      <c r="AL35">
        <v>4564</v>
      </c>
      <c r="AM35" t="s">
        <v>326</v>
      </c>
      <c r="AN35" t="s">
        <v>552</v>
      </c>
      <c r="AO35">
        <v>217.762</v>
      </c>
      <c r="AR35" t="s">
        <v>118</v>
      </c>
      <c r="AS35" t="s">
        <v>121</v>
      </c>
      <c r="AT35" t="s">
        <v>264</v>
      </c>
      <c r="AU35" t="s">
        <v>325</v>
      </c>
      <c r="AV35" t="s">
        <v>48</v>
      </c>
      <c r="AW35">
        <v>4</v>
      </c>
      <c r="BB35">
        <v>0.79178687255146107</v>
      </c>
      <c r="BC35" t="s">
        <v>70</v>
      </c>
      <c r="BF35" t="s">
        <v>118</v>
      </c>
      <c r="BG35" t="s">
        <v>121</v>
      </c>
      <c r="BH35" t="s">
        <v>325</v>
      </c>
      <c r="BI35">
        <v>4341</v>
      </c>
      <c r="BJ35">
        <v>4</v>
      </c>
      <c r="BK35" t="s">
        <v>264</v>
      </c>
      <c r="BL35" t="s">
        <v>258</v>
      </c>
      <c r="BM35">
        <v>0.79178687255146107</v>
      </c>
      <c r="BN35" t="s">
        <v>70</v>
      </c>
      <c r="BO35" t="s">
        <v>187</v>
      </c>
      <c r="BP35">
        <v>539.21299999999997</v>
      </c>
    </row>
    <row r="36" spans="1:68" ht="16.5">
      <c r="A36" s="111" t="str">
        <f t="shared" si="35"/>
        <v>부성여객</v>
      </c>
      <c r="B36" s="112" t="str">
        <f t="shared" si="1"/>
        <v>박상준</v>
      </c>
      <c r="C36" s="113" t="str">
        <f t="shared" si="36"/>
        <v>F</v>
      </c>
      <c r="D36" s="114">
        <f t="shared" si="37"/>
        <v>0.77733153973282698</v>
      </c>
      <c r="E36" s="115">
        <f t="shared" si="38"/>
        <v>5781</v>
      </c>
      <c r="F36" s="116" t="str">
        <f t="shared" si="39"/>
        <v>33</v>
      </c>
      <c r="G36" s="117" t="str">
        <f t="shared" si="40"/>
        <v>70바2133</v>
      </c>
      <c r="H36" s="118">
        <f t="shared" si="41"/>
        <v>9</v>
      </c>
      <c r="I36" s="119">
        <f t="shared" si="42"/>
        <v>1120.1170000000002</v>
      </c>
      <c r="J36" s="120">
        <f t="shared" si="43"/>
        <v>3.1163641343617345E-2</v>
      </c>
      <c r="K36" s="120">
        <f t="shared" si="44"/>
        <v>0.3404612370795525</v>
      </c>
      <c r="L36" s="120">
        <f t="shared" si="45"/>
        <v>0.16873237349312614</v>
      </c>
      <c r="M36" s="121">
        <f t="shared" si="46"/>
        <v>17.341999999999999</v>
      </c>
      <c r="N36" s="122">
        <f t="shared" si="47"/>
        <v>0</v>
      </c>
      <c r="O36" s="122">
        <f t="shared" si="48"/>
        <v>3.2674533060500983</v>
      </c>
      <c r="P36" s="232">
        <f t="shared" si="49"/>
        <v>16</v>
      </c>
      <c r="Q36" s="233">
        <f t="shared" si="50"/>
        <v>0</v>
      </c>
      <c r="R36" s="233">
        <f t="shared" si="51"/>
        <v>40</v>
      </c>
      <c r="T36">
        <v>512</v>
      </c>
      <c r="U36">
        <v>5781</v>
      </c>
      <c r="V36" t="s">
        <v>327</v>
      </c>
      <c r="W36">
        <v>1224.1949999999999</v>
      </c>
      <c r="X36">
        <v>703.63800000000003</v>
      </c>
      <c r="Y36">
        <v>1.74</v>
      </c>
      <c r="Z36">
        <v>17.341999999999999</v>
      </c>
      <c r="AA36">
        <v>69.872483000000003</v>
      </c>
      <c r="AB36">
        <v>2.1774810000000002</v>
      </c>
      <c r="AC36">
        <v>23.788872000000001</v>
      </c>
      <c r="AD36" s="1">
        <v>189</v>
      </c>
      <c r="AE36">
        <v>0</v>
      </c>
      <c r="AF36">
        <v>40</v>
      </c>
      <c r="AG36">
        <v>93</v>
      </c>
      <c r="AH36">
        <v>17.520416000000001</v>
      </c>
      <c r="AI36">
        <v>1122.2</v>
      </c>
      <c r="AJ36">
        <v>216</v>
      </c>
      <c r="AK36">
        <v>16</v>
      </c>
      <c r="AL36">
        <v>3162</v>
      </c>
      <c r="AM36" t="s">
        <v>328</v>
      </c>
      <c r="AN36" t="s">
        <v>553</v>
      </c>
      <c r="AO36">
        <v>221.61600000000001</v>
      </c>
      <c r="AR36" t="s">
        <v>118</v>
      </c>
      <c r="AS36" t="s">
        <v>119</v>
      </c>
      <c r="AT36" t="s">
        <v>214</v>
      </c>
      <c r="AU36" t="s">
        <v>327</v>
      </c>
      <c r="AV36" t="s">
        <v>195</v>
      </c>
      <c r="AW36">
        <v>9</v>
      </c>
      <c r="BB36">
        <v>0.77733153973282698</v>
      </c>
      <c r="BC36" t="s">
        <v>70</v>
      </c>
      <c r="BF36" t="s">
        <v>118</v>
      </c>
      <c r="BG36" t="s">
        <v>119</v>
      </c>
      <c r="BH36" t="s">
        <v>327</v>
      </c>
      <c r="BI36">
        <v>5781</v>
      </c>
      <c r="BJ36">
        <v>9</v>
      </c>
      <c r="BK36" t="s">
        <v>214</v>
      </c>
      <c r="BL36" t="s">
        <v>268</v>
      </c>
      <c r="BM36">
        <v>0.77733153973282698</v>
      </c>
      <c r="BN36" t="s">
        <v>70</v>
      </c>
      <c r="BO36" t="s">
        <v>187</v>
      </c>
      <c r="BP36">
        <v>1120.1170000000002</v>
      </c>
    </row>
    <row r="37" spans="1:68" ht="16.5">
      <c r="A37" s="128" t="str">
        <f t="shared" si="35"/>
        <v>부성여객</v>
      </c>
      <c r="B37" s="129" t="str">
        <f t="shared" si="1"/>
        <v>박오영</v>
      </c>
      <c r="C37" s="130" t="str">
        <f t="shared" si="36"/>
        <v>S</v>
      </c>
      <c r="D37" s="131">
        <f t="shared" si="37"/>
        <v>1.0383333333333333</v>
      </c>
      <c r="E37" s="132">
        <f t="shared" si="38"/>
        <v>1322</v>
      </c>
      <c r="F37" s="133" t="str">
        <f t="shared" si="39"/>
        <v>36</v>
      </c>
      <c r="G37" s="134" t="str">
        <f t="shared" si="40"/>
        <v>70바2005</v>
      </c>
      <c r="H37" s="135">
        <f t="shared" si="41"/>
        <v>1</v>
      </c>
      <c r="I37" s="136">
        <f t="shared" si="42"/>
        <v>328.74900000000002</v>
      </c>
      <c r="J37" s="137">
        <f t="shared" si="43"/>
        <v>1.0276690458618074E-2</v>
      </c>
      <c r="K37" s="137">
        <f t="shared" si="44"/>
        <v>0.27306220789741298</v>
      </c>
      <c r="L37" s="137">
        <f t="shared" si="45"/>
        <v>0.25247225086616232</v>
      </c>
      <c r="M37" s="138">
        <f t="shared" si="46"/>
        <v>17.98</v>
      </c>
      <c r="N37" s="139">
        <f t="shared" si="47"/>
        <v>0</v>
      </c>
      <c r="O37" s="139">
        <f t="shared" si="48"/>
        <v>10.839839118721081</v>
      </c>
      <c r="P37" s="230">
        <f t="shared" si="49"/>
        <v>1</v>
      </c>
      <c r="Q37" s="231">
        <f t="shared" si="50"/>
        <v>0</v>
      </c>
      <c r="R37" s="231">
        <f t="shared" si="51"/>
        <v>48</v>
      </c>
      <c r="T37">
        <v>512</v>
      </c>
      <c r="U37">
        <v>1322</v>
      </c>
      <c r="V37" t="s">
        <v>329</v>
      </c>
      <c r="W37">
        <v>442.81099999999998</v>
      </c>
      <c r="X37">
        <v>235.84299999999999</v>
      </c>
      <c r="Y37">
        <v>1.8779999999999999</v>
      </c>
      <c r="Z37">
        <v>17.98</v>
      </c>
      <c r="AA37">
        <v>19.433883000000002</v>
      </c>
      <c r="AB37">
        <v>0.199716</v>
      </c>
      <c r="AC37">
        <v>5.3066589999999998</v>
      </c>
      <c r="AD37" s="1">
        <v>83</v>
      </c>
      <c r="AE37">
        <v>0</v>
      </c>
      <c r="AF37">
        <v>48</v>
      </c>
      <c r="AG37">
        <v>93</v>
      </c>
      <c r="AH37">
        <v>22.785513000000002</v>
      </c>
      <c r="AI37">
        <v>1070.8</v>
      </c>
      <c r="AJ37">
        <v>52.7</v>
      </c>
      <c r="AK37">
        <v>1</v>
      </c>
      <c r="AL37">
        <v>67</v>
      </c>
      <c r="AM37" t="s">
        <v>330</v>
      </c>
      <c r="AN37" t="s">
        <v>554</v>
      </c>
      <c r="AO37">
        <v>328.74900000000002</v>
      </c>
      <c r="AR37" t="s">
        <v>118</v>
      </c>
      <c r="AS37" t="s">
        <v>120</v>
      </c>
      <c r="AT37" t="s">
        <v>221</v>
      </c>
      <c r="AU37" t="s">
        <v>329</v>
      </c>
      <c r="AV37" t="s">
        <v>48</v>
      </c>
      <c r="AW37">
        <v>1</v>
      </c>
      <c r="BB37">
        <v>1.0383333333333333</v>
      </c>
      <c r="BC37" t="s">
        <v>71</v>
      </c>
      <c r="BF37" t="s">
        <v>118</v>
      </c>
      <c r="BG37" t="s">
        <v>120</v>
      </c>
      <c r="BH37" t="s">
        <v>329</v>
      </c>
      <c r="BI37">
        <v>1322</v>
      </c>
      <c r="BJ37">
        <v>1</v>
      </c>
      <c r="BK37" t="s">
        <v>221</v>
      </c>
      <c r="BL37" t="s">
        <v>174</v>
      </c>
      <c r="BM37">
        <v>1.0383333333333333</v>
      </c>
      <c r="BN37" t="s">
        <v>71</v>
      </c>
      <c r="BO37" t="s">
        <v>175</v>
      </c>
      <c r="BP37">
        <v>328.74900000000002</v>
      </c>
    </row>
    <row r="38" spans="1:68" ht="16.5">
      <c r="A38" s="111" t="str">
        <f t="shared" si="35"/>
        <v>부성여객</v>
      </c>
      <c r="B38" s="112" t="str">
        <f t="shared" si="1"/>
        <v>박형도</v>
      </c>
      <c r="C38" s="113" t="str">
        <f t="shared" si="36"/>
        <v>S</v>
      </c>
      <c r="D38" s="114">
        <f t="shared" si="37"/>
        <v>1.0658823529411765</v>
      </c>
      <c r="E38" s="115">
        <f t="shared" si="38"/>
        <v>9001</v>
      </c>
      <c r="F38" s="116" t="str">
        <f t="shared" si="39"/>
        <v>36</v>
      </c>
      <c r="G38" s="117" t="str">
        <f t="shared" si="40"/>
        <v>70바2058</v>
      </c>
      <c r="H38" s="118">
        <f t="shared" si="41"/>
        <v>1</v>
      </c>
      <c r="I38" s="119">
        <f t="shared" si="42"/>
        <v>702.24099999999999</v>
      </c>
      <c r="J38" s="120">
        <f t="shared" si="43"/>
        <v>2.1776050806353114E-2</v>
      </c>
      <c r="K38" s="120">
        <f t="shared" si="44"/>
        <v>0.26567462222736465</v>
      </c>
      <c r="L38" s="120">
        <f t="shared" si="45"/>
        <v>0.19651373246506543</v>
      </c>
      <c r="M38" s="121">
        <f t="shared" si="46"/>
        <v>15.132</v>
      </c>
      <c r="N38" s="122">
        <f t="shared" si="47"/>
        <v>0</v>
      </c>
      <c r="O38" s="122">
        <f t="shared" si="48"/>
        <v>0.85440753245680612</v>
      </c>
      <c r="P38" s="232">
        <f t="shared" si="49"/>
        <v>2</v>
      </c>
      <c r="Q38" s="233">
        <f t="shared" si="50"/>
        <v>0</v>
      </c>
      <c r="R38" s="233">
        <f t="shared" si="51"/>
        <v>6</v>
      </c>
      <c r="T38">
        <v>512</v>
      </c>
      <c r="U38">
        <v>9001</v>
      </c>
      <c r="V38" t="s">
        <v>331</v>
      </c>
      <c r="W38">
        <v>702.24099999999999</v>
      </c>
      <c r="X38">
        <v>387.48899999999998</v>
      </c>
      <c r="Y38">
        <v>1.8120000000000001</v>
      </c>
      <c r="Z38">
        <v>15.132</v>
      </c>
      <c r="AA38">
        <v>37.604430999999998</v>
      </c>
      <c r="AB38">
        <v>0.81887600000000005</v>
      </c>
      <c r="AC38">
        <v>9.9905430000000006</v>
      </c>
      <c r="AD38" s="1">
        <v>138</v>
      </c>
      <c r="AE38">
        <v>0</v>
      </c>
      <c r="AF38">
        <v>6</v>
      </c>
      <c r="AG38">
        <v>85</v>
      </c>
      <c r="AH38">
        <v>18.674420999999999</v>
      </c>
      <c r="AI38">
        <v>1128.9000000000001</v>
      </c>
      <c r="AJ38">
        <v>61.6</v>
      </c>
      <c r="AK38">
        <v>2</v>
      </c>
      <c r="AL38">
        <v>999</v>
      </c>
      <c r="AM38" t="s">
        <v>332</v>
      </c>
      <c r="AN38" t="s">
        <v>555</v>
      </c>
      <c r="AO38">
        <v>702.24099999999999</v>
      </c>
      <c r="AR38" t="s">
        <v>118</v>
      </c>
      <c r="AS38" t="s">
        <v>120</v>
      </c>
      <c r="AT38" t="s">
        <v>234</v>
      </c>
      <c r="AU38" t="s">
        <v>331</v>
      </c>
      <c r="AV38" t="s">
        <v>48</v>
      </c>
      <c r="AW38">
        <v>1</v>
      </c>
      <c r="BB38">
        <v>1.0658823529411765</v>
      </c>
      <c r="BC38" t="s">
        <v>71</v>
      </c>
      <c r="BF38" t="s">
        <v>118</v>
      </c>
      <c r="BG38" t="s">
        <v>120</v>
      </c>
      <c r="BH38" t="s">
        <v>331</v>
      </c>
      <c r="BI38">
        <v>9001</v>
      </c>
      <c r="BJ38">
        <v>1</v>
      </c>
      <c r="BK38" t="s">
        <v>234</v>
      </c>
      <c r="BL38" t="s">
        <v>174</v>
      </c>
      <c r="BM38">
        <v>1.0658823529411765</v>
      </c>
      <c r="BN38" t="s">
        <v>71</v>
      </c>
      <c r="BO38" t="s">
        <v>175</v>
      </c>
      <c r="BP38">
        <v>702.24099999999999</v>
      </c>
    </row>
    <row r="39" spans="1:68" ht="16.5">
      <c r="A39" s="128" t="str">
        <f t="shared" si="35"/>
        <v>부성여객</v>
      </c>
      <c r="B39" s="129" t="str">
        <f t="shared" si="1"/>
        <v>박희종</v>
      </c>
      <c r="C39" s="130" t="str">
        <f t="shared" si="36"/>
        <v>D</v>
      </c>
      <c r="D39" s="131">
        <f t="shared" si="37"/>
        <v>0.80760126461074389</v>
      </c>
      <c r="E39" s="132">
        <f t="shared" si="38"/>
        <v>2031</v>
      </c>
      <c r="F39" s="133" t="str">
        <f t="shared" si="39"/>
        <v>36</v>
      </c>
      <c r="G39" s="134" t="str">
        <f t="shared" si="40"/>
        <v>70바2137</v>
      </c>
      <c r="H39" s="135">
        <f t="shared" si="41"/>
        <v>2</v>
      </c>
      <c r="I39" s="136">
        <f t="shared" si="42"/>
        <v>549.72</v>
      </c>
      <c r="J39" s="137">
        <f t="shared" si="43"/>
        <v>6.9444394386957736E-2</v>
      </c>
      <c r="K39" s="137">
        <f t="shared" si="44"/>
        <v>0.29869897788810557</v>
      </c>
      <c r="L39" s="137">
        <f t="shared" si="45"/>
        <v>0.17463435931019428</v>
      </c>
      <c r="M39" s="138">
        <f t="shared" si="46"/>
        <v>17.041</v>
      </c>
      <c r="N39" s="139">
        <f t="shared" si="47"/>
        <v>0</v>
      </c>
      <c r="O39" s="139">
        <f t="shared" si="48"/>
        <v>7.2564445191720575</v>
      </c>
      <c r="P39" s="230">
        <f t="shared" si="49"/>
        <v>5</v>
      </c>
      <c r="Q39" s="231">
        <f t="shared" si="50"/>
        <v>0</v>
      </c>
      <c r="R39" s="231">
        <f t="shared" si="51"/>
        <v>41</v>
      </c>
      <c r="T39">
        <v>512</v>
      </c>
      <c r="U39">
        <v>2031</v>
      </c>
      <c r="V39" t="s">
        <v>333</v>
      </c>
      <c r="W39">
        <v>565.01499999999999</v>
      </c>
      <c r="X39">
        <v>318.46199999999999</v>
      </c>
      <c r="Y39">
        <v>1.774</v>
      </c>
      <c r="Z39">
        <v>17.041</v>
      </c>
      <c r="AA39">
        <v>31.907758999999999</v>
      </c>
      <c r="AB39">
        <v>2.2158150000000001</v>
      </c>
      <c r="AC39">
        <v>9.5308150000000005</v>
      </c>
      <c r="AD39" s="1">
        <v>96</v>
      </c>
      <c r="AE39">
        <v>0</v>
      </c>
      <c r="AF39">
        <v>41</v>
      </c>
      <c r="AG39">
        <v>93</v>
      </c>
      <c r="AH39">
        <v>17.707761000000001</v>
      </c>
      <c r="AI39">
        <v>492.7</v>
      </c>
      <c r="AJ39">
        <v>83</v>
      </c>
      <c r="AK39">
        <v>5</v>
      </c>
      <c r="AL39">
        <v>1722</v>
      </c>
      <c r="AM39" t="s">
        <v>334</v>
      </c>
      <c r="AN39" t="s">
        <v>556</v>
      </c>
      <c r="AO39">
        <v>487.75799999999998</v>
      </c>
      <c r="AR39" t="s">
        <v>118</v>
      </c>
      <c r="AS39" t="s">
        <v>120</v>
      </c>
      <c r="AT39" t="s">
        <v>260</v>
      </c>
      <c r="AU39" t="s">
        <v>333</v>
      </c>
      <c r="AV39" t="s">
        <v>195</v>
      </c>
      <c r="AW39">
        <v>2</v>
      </c>
      <c r="BB39">
        <v>0.80760126461074389</v>
      </c>
      <c r="BC39" t="s">
        <v>67</v>
      </c>
      <c r="BF39" t="s">
        <v>118</v>
      </c>
      <c r="BG39" t="s">
        <v>120</v>
      </c>
      <c r="BH39" t="s">
        <v>333</v>
      </c>
      <c r="BI39">
        <v>2031</v>
      </c>
      <c r="BJ39">
        <v>2</v>
      </c>
      <c r="BK39" t="s">
        <v>260</v>
      </c>
      <c r="BL39" t="s">
        <v>240</v>
      </c>
      <c r="BM39">
        <v>0.80760126461074389</v>
      </c>
      <c r="BN39" t="s">
        <v>67</v>
      </c>
      <c r="BO39" t="s">
        <v>178</v>
      </c>
      <c r="BP39">
        <v>549.72</v>
      </c>
    </row>
    <row r="40" spans="1:68" ht="16.5">
      <c r="A40" s="111" t="str">
        <f t="shared" si="35"/>
        <v>부성여객</v>
      </c>
      <c r="B40" s="112" t="str">
        <f t="shared" si="1"/>
        <v>배진기</v>
      </c>
      <c r="C40" s="113" t="str">
        <f t="shared" si="36"/>
        <v>D</v>
      </c>
      <c r="D40" s="114">
        <f t="shared" si="37"/>
        <v>0.80394387913721954</v>
      </c>
      <c r="E40" s="115">
        <f t="shared" si="38"/>
        <v>5086</v>
      </c>
      <c r="F40" s="116" t="str">
        <f t="shared" si="39"/>
        <v>33</v>
      </c>
      <c r="G40" s="117" t="str">
        <f t="shared" si="40"/>
        <v>70바2034</v>
      </c>
      <c r="H40" s="118">
        <f t="shared" si="41"/>
        <v>3</v>
      </c>
      <c r="I40" s="119">
        <f t="shared" si="42"/>
        <v>358.94299999999998</v>
      </c>
      <c r="J40" s="120">
        <f t="shared" si="43"/>
        <v>3.8639286489350194E-2</v>
      </c>
      <c r="K40" s="120">
        <f t="shared" si="44"/>
        <v>0.37472788652073719</v>
      </c>
      <c r="L40" s="120">
        <f t="shared" si="45"/>
        <v>0.16437150188191441</v>
      </c>
      <c r="M40" s="121">
        <f t="shared" si="46"/>
        <v>19.687000000000001</v>
      </c>
      <c r="N40" s="122">
        <f t="shared" si="47"/>
        <v>0</v>
      </c>
      <c r="O40" s="122">
        <f t="shared" si="48"/>
        <v>3.9234320439773138</v>
      </c>
      <c r="P40" s="232">
        <f t="shared" si="49"/>
        <v>10</v>
      </c>
      <c r="Q40" s="233">
        <f t="shared" si="50"/>
        <v>0</v>
      </c>
      <c r="R40" s="233">
        <f t="shared" si="51"/>
        <v>18</v>
      </c>
      <c r="T40">
        <v>512</v>
      </c>
      <c r="U40">
        <v>5086</v>
      </c>
      <c r="V40" t="s">
        <v>335</v>
      </c>
      <c r="W40">
        <v>458.78199999999998</v>
      </c>
      <c r="X40">
        <v>265.77999999999997</v>
      </c>
      <c r="Y40">
        <v>1.726</v>
      </c>
      <c r="Z40">
        <v>19.687000000000001</v>
      </c>
      <c r="AA40">
        <v>28.094436999999999</v>
      </c>
      <c r="AB40">
        <v>1.0855490000000001</v>
      </c>
      <c r="AC40">
        <v>10.527768999999999</v>
      </c>
      <c r="AD40" s="1">
        <v>59</v>
      </c>
      <c r="AE40">
        <v>0</v>
      </c>
      <c r="AF40">
        <v>18</v>
      </c>
      <c r="AG40">
        <v>86</v>
      </c>
      <c r="AH40">
        <v>16.329993999999999</v>
      </c>
      <c r="AI40">
        <v>1234.9000000000001</v>
      </c>
      <c r="AJ40">
        <v>92.4</v>
      </c>
      <c r="AK40">
        <v>10</v>
      </c>
      <c r="AL40">
        <v>4205</v>
      </c>
      <c r="AM40" t="s">
        <v>336</v>
      </c>
      <c r="AN40" t="s">
        <v>557</v>
      </c>
      <c r="AO40">
        <v>143.096</v>
      </c>
      <c r="AR40" t="s">
        <v>118</v>
      </c>
      <c r="AS40" t="s">
        <v>119</v>
      </c>
      <c r="AT40" t="s">
        <v>204</v>
      </c>
      <c r="AU40" t="s">
        <v>335</v>
      </c>
      <c r="AV40" t="s">
        <v>48</v>
      </c>
      <c r="AW40">
        <v>3</v>
      </c>
      <c r="BB40">
        <v>0.80394387913721954</v>
      </c>
      <c r="BC40" t="s">
        <v>67</v>
      </c>
      <c r="BF40" t="s">
        <v>118</v>
      </c>
      <c r="BG40" t="s">
        <v>119</v>
      </c>
      <c r="BH40" t="s">
        <v>335</v>
      </c>
      <c r="BI40">
        <v>5086</v>
      </c>
      <c r="BJ40">
        <v>3</v>
      </c>
      <c r="BK40" t="s">
        <v>204</v>
      </c>
      <c r="BL40" t="s">
        <v>238</v>
      </c>
      <c r="BM40">
        <v>0.80394387913721954</v>
      </c>
      <c r="BN40" t="s">
        <v>67</v>
      </c>
      <c r="BO40" t="s">
        <v>178</v>
      </c>
      <c r="BP40">
        <v>358.94299999999998</v>
      </c>
    </row>
    <row r="41" spans="1:68" ht="16.5">
      <c r="A41" s="128" t="str">
        <f t="shared" si="35"/>
        <v>부성여객</v>
      </c>
      <c r="B41" s="129" t="str">
        <f t="shared" si="1"/>
        <v>백창선</v>
      </c>
      <c r="C41" s="130" t="str">
        <f t="shared" si="36"/>
        <v>C</v>
      </c>
      <c r="D41" s="131">
        <f t="shared" si="37"/>
        <v>0.873</v>
      </c>
      <c r="E41" s="132">
        <f t="shared" si="38"/>
        <v>3016</v>
      </c>
      <c r="F41" s="133" t="str">
        <f t="shared" si="39"/>
        <v>33</v>
      </c>
      <c r="G41" s="134" t="str">
        <f t="shared" si="40"/>
        <v>70바2020</v>
      </c>
      <c r="H41" s="135">
        <f t="shared" si="41"/>
        <v>1</v>
      </c>
      <c r="I41" s="136">
        <f t="shared" si="42"/>
        <v>737.06899999999996</v>
      </c>
      <c r="J41" s="137">
        <f t="shared" si="43"/>
        <v>5.27810099163862E-2</v>
      </c>
      <c r="K41" s="137">
        <f t="shared" si="44"/>
        <v>0.30990154401662684</v>
      </c>
      <c r="L41" s="137">
        <f t="shared" si="45"/>
        <v>0.19129823666440998</v>
      </c>
      <c r="M41" s="138">
        <f t="shared" si="46"/>
        <v>14.561</v>
      </c>
      <c r="N41" s="139">
        <f t="shared" si="47"/>
        <v>0</v>
      </c>
      <c r="O41" s="139">
        <f t="shared" si="48"/>
        <v>9.9539438674134679</v>
      </c>
      <c r="P41" s="230">
        <f t="shared" si="49"/>
        <v>5</v>
      </c>
      <c r="Q41" s="231">
        <f t="shared" si="50"/>
        <v>0</v>
      </c>
      <c r="R41" s="231">
        <f t="shared" si="51"/>
        <v>78</v>
      </c>
      <c r="T41">
        <v>512</v>
      </c>
      <c r="U41">
        <v>3016</v>
      </c>
      <c r="V41" t="s">
        <v>337</v>
      </c>
      <c r="W41">
        <v>783.60900000000004</v>
      </c>
      <c r="X41">
        <v>445.66300000000001</v>
      </c>
      <c r="Y41">
        <v>1.758</v>
      </c>
      <c r="Z41">
        <v>14.561</v>
      </c>
      <c r="AA41">
        <v>44.696928</v>
      </c>
      <c r="AB41">
        <v>2.3591489999999999</v>
      </c>
      <c r="AC41">
        <v>13.851647</v>
      </c>
      <c r="AD41" s="1">
        <v>141</v>
      </c>
      <c r="AE41">
        <v>0</v>
      </c>
      <c r="AF41">
        <v>78</v>
      </c>
      <c r="AG41">
        <v>101</v>
      </c>
      <c r="AH41">
        <v>17.531607000000001</v>
      </c>
      <c r="AI41">
        <v>431.9</v>
      </c>
      <c r="AJ41">
        <v>190.8</v>
      </c>
      <c r="AK41">
        <v>5</v>
      </c>
      <c r="AL41">
        <v>709</v>
      </c>
      <c r="AM41" t="s">
        <v>338</v>
      </c>
      <c r="AN41" t="s">
        <v>558</v>
      </c>
      <c r="AO41">
        <v>737.06899999999996</v>
      </c>
      <c r="AR41" t="s">
        <v>118</v>
      </c>
      <c r="AS41" t="s">
        <v>119</v>
      </c>
      <c r="AT41" t="s">
        <v>202</v>
      </c>
      <c r="AU41" t="s">
        <v>337</v>
      </c>
      <c r="AV41" t="s">
        <v>48</v>
      </c>
      <c r="AW41">
        <v>1</v>
      </c>
      <c r="BB41">
        <v>0.873</v>
      </c>
      <c r="BC41" t="s">
        <v>69</v>
      </c>
      <c r="BF41" t="s">
        <v>118</v>
      </c>
      <c r="BG41" t="s">
        <v>119</v>
      </c>
      <c r="BH41" t="s">
        <v>337</v>
      </c>
      <c r="BI41">
        <v>3016</v>
      </c>
      <c r="BJ41">
        <v>1</v>
      </c>
      <c r="BK41" t="s">
        <v>202</v>
      </c>
      <c r="BL41" t="s">
        <v>174</v>
      </c>
      <c r="BM41">
        <v>0.873</v>
      </c>
      <c r="BN41" t="s">
        <v>69</v>
      </c>
      <c r="BO41" t="s">
        <v>176</v>
      </c>
      <c r="BP41">
        <v>737.06899999999996</v>
      </c>
    </row>
    <row r="42" spans="1:68" ht="16.5">
      <c r="A42" s="111" t="str">
        <f t="shared" si="35"/>
        <v>부성여객</v>
      </c>
      <c r="B42" s="112" t="str">
        <f t="shared" si="1"/>
        <v>손영수</v>
      </c>
      <c r="C42" s="113" t="str">
        <f t="shared" si="36"/>
        <v>F</v>
      </c>
      <c r="D42" s="114">
        <f t="shared" si="37"/>
        <v>0.76455595388780084</v>
      </c>
      <c r="E42" s="115">
        <f t="shared" si="38"/>
        <v>4205</v>
      </c>
      <c r="F42" s="116" t="str">
        <f t="shared" si="39"/>
        <v>33</v>
      </c>
      <c r="G42" s="117" t="str">
        <f t="shared" si="40"/>
        <v>70바2132</v>
      </c>
      <c r="H42" s="118">
        <f t="shared" si="41"/>
        <v>3</v>
      </c>
      <c r="I42" s="119">
        <f t="shared" si="42"/>
        <v>1336.7540000000001</v>
      </c>
      <c r="J42" s="120">
        <f t="shared" si="43"/>
        <v>9.3243906269983978E-3</v>
      </c>
      <c r="K42" s="120">
        <f t="shared" si="44"/>
        <v>0.32082959914623649</v>
      </c>
      <c r="L42" s="120">
        <f t="shared" si="45"/>
        <v>0.11221211980663606</v>
      </c>
      <c r="M42" s="121">
        <f t="shared" si="46"/>
        <v>15.698</v>
      </c>
      <c r="N42" s="122">
        <f t="shared" si="47"/>
        <v>7.3181369779606986E-2</v>
      </c>
      <c r="O42" s="122">
        <f t="shared" si="48"/>
        <v>0.80499506757567685</v>
      </c>
      <c r="P42" s="232">
        <f t="shared" si="49"/>
        <v>10</v>
      </c>
      <c r="Q42" s="233">
        <f t="shared" si="50"/>
        <v>1</v>
      </c>
      <c r="R42" s="233">
        <f t="shared" si="51"/>
        <v>11</v>
      </c>
      <c r="T42">
        <v>512</v>
      </c>
      <c r="U42">
        <v>4205</v>
      </c>
      <c r="V42" t="s">
        <v>339</v>
      </c>
      <c r="W42">
        <v>1366.4680000000001</v>
      </c>
      <c r="X42">
        <v>747.73299999999995</v>
      </c>
      <c r="Y42">
        <v>1.827</v>
      </c>
      <c r="Z42">
        <v>15.698</v>
      </c>
      <c r="AA42">
        <v>82.339428999999996</v>
      </c>
      <c r="AB42">
        <v>0.76776500000000003</v>
      </c>
      <c r="AC42">
        <v>26.416926</v>
      </c>
      <c r="AD42" s="1">
        <v>150</v>
      </c>
      <c r="AE42">
        <v>1</v>
      </c>
      <c r="AF42">
        <v>11</v>
      </c>
      <c r="AG42">
        <v>93</v>
      </c>
      <c r="AH42">
        <v>16.595548000000001</v>
      </c>
      <c r="AI42">
        <v>800.1</v>
      </c>
      <c r="AJ42">
        <v>20.9</v>
      </c>
      <c r="AK42">
        <v>10</v>
      </c>
      <c r="AL42">
        <v>1611</v>
      </c>
      <c r="AM42" t="s">
        <v>340</v>
      </c>
      <c r="AN42" t="s">
        <v>559</v>
      </c>
      <c r="AO42">
        <v>1155.607</v>
      </c>
      <c r="AR42" t="s">
        <v>118</v>
      </c>
      <c r="AS42" t="s">
        <v>119</v>
      </c>
      <c r="AT42" t="s">
        <v>212</v>
      </c>
      <c r="AU42" t="s">
        <v>339</v>
      </c>
      <c r="AV42" t="s">
        <v>195</v>
      </c>
      <c r="AW42">
        <v>3</v>
      </c>
      <c r="BB42">
        <v>0.76455595388780084</v>
      </c>
      <c r="BC42" t="s">
        <v>70</v>
      </c>
      <c r="BF42" t="s">
        <v>118</v>
      </c>
      <c r="BG42" t="s">
        <v>119</v>
      </c>
      <c r="BH42" t="s">
        <v>339</v>
      </c>
      <c r="BI42">
        <v>4205</v>
      </c>
      <c r="BJ42">
        <v>3</v>
      </c>
      <c r="BK42" t="s">
        <v>212</v>
      </c>
      <c r="BL42" t="s">
        <v>214</v>
      </c>
      <c r="BM42">
        <v>0.76455595388780084</v>
      </c>
      <c r="BN42" t="s">
        <v>70</v>
      </c>
      <c r="BO42" t="s">
        <v>187</v>
      </c>
      <c r="BP42">
        <v>1336.7540000000001</v>
      </c>
    </row>
    <row r="43" spans="1:68" ht="16.5">
      <c r="A43" s="128" t="str">
        <f t="shared" si="35"/>
        <v>부성여객</v>
      </c>
      <c r="B43" s="129" t="str">
        <f t="shared" si="1"/>
        <v>송해명</v>
      </c>
      <c r="C43" s="130" t="str">
        <f t="shared" si="36"/>
        <v>F</v>
      </c>
      <c r="D43" s="131">
        <f t="shared" si="37"/>
        <v>0.73063365260082247</v>
      </c>
      <c r="E43" s="132">
        <f t="shared" si="38"/>
        <v>6015</v>
      </c>
      <c r="F43" s="133" t="str">
        <f t="shared" si="39"/>
        <v>33</v>
      </c>
      <c r="G43" s="134" t="str">
        <f t="shared" si="40"/>
        <v>70바2133</v>
      </c>
      <c r="H43" s="135">
        <f t="shared" si="41"/>
        <v>3</v>
      </c>
      <c r="I43" s="136">
        <f t="shared" si="42"/>
        <v>752.41899999999998</v>
      </c>
      <c r="J43" s="137">
        <f t="shared" si="43"/>
        <v>6.5961611708142617E-2</v>
      </c>
      <c r="K43" s="137">
        <f t="shared" si="44"/>
        <v>0.34100486325883317</v>
      </c>
      <c r="L43" s="137">
        <f t="shared" si="45"/>
        <v>0.1475241853275901</v>
      </c>
      <c r="M43" s="138">
        <f t="shared" si="46"/>
        <v>20.841999999999999</v>
      </c>
      <c r="N43" s="139">
        <f t="shared" si="47"/>
        <v>0</v>
      </c>
      <c r="O43" s="139">
        <f t="shared" si="48"/>
        <v>7.0447892042519218</v>
      </c>
      <c r="P43" s="230">
        <f t="shared" si="49"/>
        <v>10</v>
      </c>
      <c r="Q43" s="231">
        <f t="shared" si="50"/>
        <v>0</v>
      </c>
      <c r="R43" s="231">
        <f t="shared" si="51"/>
        <v>54</v>
      </c>
      <c r="T43">
        <v>512</v>
      </c>
      <c r="U43">
        <v>6015</v>
      </c>
      <c r="V43" t="s">
        <v>342</v>
      </c>
      <c r="W43">
        <v>766.524</v>
      </c>
      <c r="X43">
        <v>439.88299999999998</v>
      </c>
      <c r="Y43">
        <v>1.7430000000000001</v>
      </c>
      <c r="Z43">
        <v>20.841999999999999</v>
      </c>
      <c r="AA43">
        <v>46.297761999999999</v>
      </c>
      <c r="AB43">
        <v>3.0538750000000001</v>
      </c>
      <c r="AC43">
        <v>15.787762000000001</v>
      </c>
      <c r="AD43" s="1">
        <v>111</v>
      </c>
      <c r="AE43">
        <v>0</v>
      </c>
      <c r="AF43">
        <v>54</v>
      </c>
      <c r="AG43">
        <v>92</v>
      </c>
      <c r="AH43">
        <v>16.556394000000001</v>
      </c>
      <c r="AI43">
        <v>546.9</v>
      </c>
      <c r="AJ43">
        <v>74.099999999999994</v>
      </c>
      <c r="AK43">
        <v>10</v>
      </c>
      <c r="AL43">
        <v>4690</v>
      </c>
      <c r="AM43" t="s">
        <v>343</v>
      </c>
      <c r="AN43" t="s">
        <v>560</v>
      </c>
      <c r="AO43">
        <v>629.23900000000003</v>
      </c>
      <c r="AR43" t="s">
        <v>118</v>
      </c>
      <c r="AS43" t="s">
        <v>119</v>
      </c>
      <c r="AT43" t="s">
        <v>214</v>
      </c>
      <c r="AU43" t="s">
        <v>342</v>
      </c>
      <c r="AV43" t="s">
        <v>195</v>
      </c>
      <c r="AW43">
        <v>3</v>
      </c>
      <c r="BB43">
        <v>0.73063365260082247</v>
      </c>
      <c r="BC43" t="s">
        <v>70</v>
      </c>
      <c r="BF43" t="s">
        <v>118</v>
      </c>
      <c r="BG43" t="s">
        <v>119</v>
      </c>
      <c r="BH43" t="s">
        <v>342</v>
      </c>
      <c r="BI43">
        <v>6015</v>
      </c>
      <c r="BJ43">
        <v>3</v>
      </c>
      <c r="BK43" t="s">
        <v>214</v>
      </c>
      <c r="BL43" t="s">
        <v>217</v>
      </c>
      <c r="BM43">
        <v>0.73063365260082247</v>
      </c>
      <c r="BN43" t="s">
        <v>70</v>
      </c>
      <c r="BO43" t="s">
        <v>187</v>
      </c>
      <c r="BP43">
        <v>752.41899999999998</v>
      </c>
    </row>
    <row r="44" spans="1:68" ht="16.5">
      <c r="A44" s="111" t="str">
        <f t="shared" si="35"/>
        <v>부성여객</v>
      </c>
      <c r="B44" s="112" t="str">
        <f t="shared" si="1"/>
        <v>신광우</v>
      </c>
      <c r="C44" s="113" t="str">
        <f t="shared" si="36"/>
        <v>C</v>
      </c>
      <c r="D44" s="114">
        <f t="shared" si="37"/>
        <v>0.88833333333333342</v>
      </c>
      <c r="E44" s="115">
        <f t="shared" si="38"/>
        <v>4654</v>
      </c>
      <c r="F44" s="116" t="str">
        <f t="shared" si="39"/>
        <v>790</v>
      </c>
      <c r="G44" s="117" t="str">
        <f t="shared" si="40"/>
        <v>70바2028</v>
      </c>
      <c r="H44" s="118">
        <f t="shared" si="41"/>
        <v>1</v>
      </c>
      <c r="I44" s="119">
        <f t="shared" si="42"/>
        <v>2965.683</v>
      </c>
      <c r="J44" s="120">
        <f t="shared" si="43"/>
        <v>4.9747302861598642E-3</v>
      </c>
      <c r="K44" s="120">
        <f t="shared" si="44"/>
        <v>0.26304848037373879</v>
      </c>
      <c r="L44" s="120">
        <f t="shared" si="45"/>
        <v>0.31662183719568138</v>
      </c>
      <c r="M44" s="121">
        <f t="shared" si="46"/>
        <v>9.516</v>
      </c>
      <c r="N44" s="122">
        <f t="shared" si="47"/>
        <v>3.3719045494747753E-2</v>
      </c>
      <c r="O44" s="122">
        <f t="shared" si="48"/>
        <v>5.0578568242121626</v>
      </c>
      <c r="P44" s="232">
        <f t="shared" si="49"/>
        <v>1</v>
      </c>
      <c r="Q44" s="233">
        <f t="shared" si="50"/>
        <v>1</v>
      </c>
      <c r="R44" s="233">
        <f t="shared" si="51"/>
        <v>150</v>
      </c>
      <c r="T44">
        <v>512</v>
      </c>
      <c r="U44">
        <v>4654</v>
      </c>
      <c r="V44" t="s">
        <v>344</v>
      </c>
      <c r="W44">
        <v>2965.683</v>
      </c>
      <c r="X44">
        <v>1391.1669999999999</v>
      </c>
      <c r="Y44">
        <v>2.1320000000000001</v>
      </c>
      <c r="Z44">
        <v>9.516</v>
      </c>
      <c r="AA44">
        <v>110.50026200000001</v>
      </c>
      <c r="AB44">
        <v>0.549709</v>
      </c>
      <c r="AC44">
        <v>29.066925999999999</v>
      </c>
      <c r="AD44" s="1">
        <v>939</v>
      </c>
      <c r="AE44">
        <v>1</v>
      </c>
      <c r="AF44">
        <v>150</v>
      </c>
      <c r="AG44">
        <v>108</v>
      </c>
      <c r="AH44">
        <v>26.838695999999999</v>
      </c>
      <c r="AI44">
        <v>17443.099999999999</v>
      </c>
      <c r="AJ44">
        <v>5887.6</v>
      </c>
      <c r="AK44">
        <v>1</v>
      </c>
      <c r="AL44">
        <v>2</v>
      </c>
      <c r="AM44" t="s">
        <v>345</v>
      </c>
      <c r="AN44" t="s">
        <v>561</v>
      </c>
      <c r="AO44">
        <v>2965.683</v>
      </c>
      <c r="AR44" t="s">
        <v>118</v>
      </c>
      <c r="AS44" t="s">
        <v>121</v>
      </c>
      <c r="AT44" t="s">
        <v>264</v>
      </c>
      <c r="AU44" t="s">
        <v>344</v>
      </c>
      <c r="AV44" t="s">
        <v>48</v>
      </c>
      <c r="AW44">
        <v>1</v>
      </c>
      <c r="BB44">
        <v>0.88833333333333342</v>
      </c>
      <c r="BC44" t="s">
        <v>69</v>
      </c>
      <c r="BF44" t="s">
        <v>118</v>
      </c>
      <c r="BG44" t="s">
        <v>121</v>
      </c>
      <c r="BH44" t="s">
        <v>344</v>
      </c>
      <c r="BI44">
        <v>4654</v>
      </c>
      <c r="BJ44">
        <v>1</v>
      </c>
      <c r="BK44" t="s">
        <v>264</v>
      </c>
      <c r="BL44" t="s">
        <v>174</v>
      </c>
      <c r="BM44">
        <v>0.88833333333333342</v>
      </c>
      <c r="BN44" t="s">
        <v>69</v>
      </c>
      <c r="BO44" t="s">
        <v>176</v>
      </c>
      <c r="BP44">
        <v>2965.683</v>
      </c>
    </row>
    <row r="45" spans="1:68" ht="16.5">
      <c r="A45" s="128" t="str">
        <f t="shared" si="35"/>
        <v>부성여객</v>
      </c>
      <c r="B45" s="129" t="str">
        <f t="shared" si="1"/>
        <v>안철수</v>
      </c>
      <c r="C45" s="130" t="str">
        <f t="shared" si="36"/>
        <v>F</v>
      </c>
      <c r="D45" s="131">
        <f t="shared" si="37"/>
        <v>0.77580375986580574</v>
      </c>
      <c r="E45" s="132">
        <f t="shared" si="38"/>
        <v>8371</v>
      </c>
      <c r="F45" s="133" t="str">
        <f t="shared" si="39"/>
        <v>790</v>
      </c>
      <c r="G45" s="134" t="str">
        <f t="shared" si="40"/>
        <v>70바2078</v>
      </c>
      <c r="H45" s="135">
        <f t="shared" si="41"/>
        <v>2</v>
      </c>
      <c r="I45" s="136">
        <f t="shared" si="42"/>
        <v>3288.1669999999999</v>
      </c>
      <c r="J45" s="137">
        <f t="shared" si="43"/>
        <v>4.0406493102982395E-2</v>
      </c>
      <c r="K45" s="137">
        <f t="shared" si="44"/>
        <v>0.25795599870117447</v>
      </c>
      <c r="L45" s="137">
        <f t="shared" si="45"/>
        <v>0.25728620231271709</v>
      </c>
      <c r="M45" s="138">
        <f t="shared" si="46"/>
        <v>12.896000000000001</v>
      </c>
      <c r="N45" s="139">
        <f t="shared" si="47"/>
        <v>0</v>
      </c>
      <c r="O45" s="139">
        <f t="shared" si="48"/>
        <v>21.258044375483362</v>
      </c>
      <c r="P45" s="230">
        <f t="shared" si="49"/>
        <v>4</v>
      </c>
      <c r="Q45" s="231">
        <f t="shared" si="50"/>
        <v>0</v>
      </c>
      <c r="R45" s="231">
        <f t="shared" si="51"/>
        <v>699</v>
      </c>
      <c r="T45">
        <v>512</v>
      </c>
      <c r="U45">
        <v>8371</v>
      </c>
      <c r="V45" t="s">
        <v>346</v>
      </c>
      <c r="W45">
        <v>3288.1669999999999</v>
      </c>
      <c r="X45">
        <v>1779.489</v>
      </c>
      <c r="Y45">
        <v>1.8480000000000001</v>
      </c>
      <c r="Z45">
        <v>12.896000000000001</v>
      </c>
      <c r="AA45">
        <v>124.546369</v>
      </c>
      <c r="AB45">
        <v>5.0324819999999999</v>
      </c>
      <c r="AC45">
        <v>32.127482999999998</v>
      </c>
      <c r="AD45" s="1">
        <v>846</v>
      </c>
      <c r="AE45">
        <v>0</v>
      </c>
      <c r="AF45">
        <v>699</v>
      </c>
      <c r="AG45">
        <v>104</v>
      </c>
      <c r="AH45">
        <v>26.401147000000002</v>
      </c>
      <c r="AI45">
        <v>17169.900000000001</v>
      </c>
      <c r="AJ45">
        <v>4481.3</v>
      </c>
      <c r="AK45">
        <v>4</v>
      </c>
      <c r="AL45">
        <v>504</v>
      </c>
      <c r="AM45" t="s">
        <v>347</v>
      </c>
      <c r="AN45" t="s">
        <v>562</v>
      </c>
      <c r="AO45">
        <v>3178.058</v>
      </c>
      <c r="AR45" t="s">
        <v>118</v>
      </c>
      <c r="AS45" t="s">
        <v>121</v>
      </c>
      <c r="AT45" t="s">
        <v>267</v>
      </c>
      <c r="AU45" t="s">
        <v>346</v>
      </c>
      <c r="AV45" t="s">
        <v>48</v>
      </c>
      <c r="AW45">
        <v>2</v>
      </c>
      <c r="BB45">
        <v>0.77580375986580574</v>
      </c>
      <c r="BC45" t="s">
        <v>70</v>
      </c>
      <c r="BF45" t="s">
        <v>118</v>
      </c>
      <c r="BG45" t="s">
        <v>121</v>
      </c>
      <c r="BH45" t="s">
        <v>346</v>
      </c>
      <c r="BI45">
        <v>8371</v>
      </c>
      <c r="BJ45">
        <v>2</v>
      </c>
      <c r="BK45" t="s">
        <v>267</v>
      </c>
      <c r="BL45" t="s">
        <v>269</v>
      </c>
      <c r="BM45">
        <v>0.77580375986580574</v>
      </c>
      <c r="BN45" t="s">
        <v>70</v>
      </c>
      <c r="BO45" t="s">
        <v>187</v>
      </c>
      <c r="BP45">
        <v>3288.1669999999999</v>
      </c>
    </row>
    <row r="46" spans="1:68" ht="16.5">
      <c r="A46" s="111" t="str">
        <f t="shared" si="35"/>
        <v>부성여객</v>
      </c>
      <c r="B46" s="112" t="str">
        <f t="shared" si="1"/>
        <v>엄원호</v>
      </c>
      <c r="C46" s="113" t="str">
        <f t="shared" si="36"/>
        <v>D</v>
      </c>
      <c r="D46" s="114">
        <f t="shared" si="37"/>
        <v>0.8113168577559049</v>
      </c>
      <c r="E46" s="115">
        <f t="shared" si="38"/>
        <v>8372</v>
      </c>
      <c r="F46" s="116" t="str">
        <f t="shared" si="39"/>
        <v>790</v>
      </c>
      <c r="G46" s="117" t="str">
        <f t="shared" si="40"/>
        <v>70바2123</v>
      </c>
      <c r="H46" s="118">
        <f t="shared" si="41"/>
        <v>2</v>
      </c>
      <c r="I46" s="119">
        <f t="shared" si="42"/>
        <v>3318.7810000000004</v>
      </c>
      <c r="J46" s="120">
        <f t="shared" si="43"/>
        <v>3.3019474975720449E-2</v>
      </c>
      <c r="K46" s="120">
        <f t="shared" si="44"/>
        <v>0.27834893556323986</v>
      </c>
      <c r="L46" s="120">
        <f t="shared" si="45"/>
        <v>0.22086422695562014</v>
      </c>
      <c r="M46" s="121">
        <f t="shared" si="46"/>
        <v>13.004</v>
      </c>
      <c r="N46" s="122">
        <f t="shared" si="47"/>
        <v>3.0131545287260593E-2</v>
      </c>
      <c r="O46" s="122">
        <f t="shared" si="48"/>
        <v>7.5328863218151483</v>
      </c>
      <c r="P46" s="232">
        <f t="shared" si="49"/>
        <v>2</v>
      </c>
      <c r="Q46" s="233">
        <f t="shared" si="50"/>
        <v>1</v>
      </c>
      <c r="R46" s="233">
        <f t="shared" si="51"/>
        <v>250</v>
      </c>
      <c r="T46">
        <v>512</v>
      </c>
      <c r="U46">
        <v>8372</v>
      </c>
      <c r="V46" t="s">
        <v>348</v>
      </c>
      <c r="W46">
        <v>3318.7809999999999</v>
      </c>
      <c r="X46">
        <v>1717.4480000000001</v>
      </c>
      <c r="Y46">
        <v>1.9319999999999999</v>
      </c>
      <c r="Z46">
        <v>13.004</v>
      </c>
      <c r="AA46">
        <v>121.84636500000001</v>
      </c>
      <c r="AB46">
        <v>4.0233030000000003</v>
      </c>
      <c r="AC46">
        <v>33.915806000000003</v>
      </c>
      <c r="AD46" s="1">
        <v>733</v>
      </c>
      <c r="AE46">
        <v>1</v>
      </c>
      <c r="AF46">
        <v>250</v>
      </c>
      <c r="AG46">
        <v>107</v>
      </c>
      <c r="AH46">
        <v>27.237423</v>
      </c>
      <c r="AI46">
        <v>15097.2</v>
      </c>
      <c r="AJ46">
        <v>4119.1000000000004</v>
      </c>
      <c r="AK46">
        <v>2</v>
      </c>
      <c r="AL46">
        <v>183</v>
      </c>
      <c r="AM46" t="s">
        <v>349</v>
      </c>
      <c r="AN46" t="s">
        <v>563</v>
      </c>
      <c r="AO46">
        <v>3208.6260000000002</v>
      </c>
      <c r="AR46" t="s">
        <v>118</v>
      </c>
      <c r="AS46" t="s">
        <v>121</v>
      </c>
      <c r="AT46" t="s">
        <v>268</v>
      </c>
      <c r="AU46" t="s">
        <v>348</v>
      </c>
      <c r="AV46" t="s">
        <v>48</v>
      </c>
      <c r="AW46">
        <v>2</v>
      </c>
      <c r="BB46">
        <v>0.8113168577559049</v>
      </c>
      <c r="BC46" t="s">
        <v>67</v>
      </c>
      <c r="BF46" t="s">
        <v>118</v>
      </c>
      <c r="BG46" t="s">
        <v>121</v>
      </c>
      <c r="BH46" t="s">
        <v>348</v>
      </c>
      <c r="BI46">
        <v>8372</v>
      </c>
      <c r="BJ46">
        <v>2</v>
      </c>
      <c r="BK46" t="s">
        <v>268</v>
      </c>
      <c r="BL46" t="s">
        <v>269</v>
      </c>
      <c r="BM46">
        <v>0.8113168577559049</v>
      </c>
      <c r="BN46" t="s">
        <v>67</v>
      </c>
      <c r="BO46" t="s">
        <v>178</v>
      </c>
      <c r="BP46">
        <v>3318.7810000000004</v>
      </c>
    </row>
    <row r="47" spans="1:68" ht="16.5">
      <c r="A47" s="128" t="str">
        <f t="shared" si="35"/>
        <v>부성여객</v>
      </c>
      <c r="B47" s="129" t="str">
        <f t="shared" si="1"/>
        <v>여명호</v>
      </c>
      <c r="C47" s="130" t="str">
        <f t="shared" si="36"/>
        <v>C</v>
      </c>
      <c r="D47" s="131">
        <f t="shared" si="37"/>
        <v>0.85666666666666658</v>
      </c>
      <c r="E47" s="132">
        <f t="shared" si="38"/>
        <v>3279</v>
      </c>
      <c r="F47" s="133" t="str">
        <f t="shared" si="39"/>
        <v>36</v>
      </c>
      <c r="G47" s="134" t="str">
        <f t="shared" si="40"/>
        <v>70바2097</v>
      </c>
      <c r="H47" s="135">
        <f t="shared" si="41"/>
        <v>1</v>
      </c>
      <c r="I47" s="136">
        <f t="shared" si="42"/>
        <v>1884.6320000000001</v>
      </c>
      <c r="J47" s="137">
        <f t="shared" si="43"/>
        <v>2.6913752774323459E-2</v>
      </c>
      <c r="K47" s="137">
        <f t="shared" si="44"/>
        <v>0.35580863187825407</v>
      </c>
      <c r="L47" s="137">
        <f t="shared" si="45"/>
        <v>0.17987596517516416</v>
      </c>
      <c r="M47" s="138">
        <f t="shared" si="46"/>
        <v>17.276</v>
      </c>
      <c r="N47" s="139">
        <f t="shared" si="47"/>
        <v>0.10612151337767797</v>
      </c>
      <c r="O47" s="139">
        <f t="shared" si="48"/>
        <v>27.379350451440917</v>
      </c>
      <c r="P47" s="230">
        <f t="shared" si="49"/>
        <v>14</v>
      </c>
      <c r="Q47" s="231">
        <f t="shared" si="50"/>
        <v>2</v>
      </c>
      <c r="R47" s="231">
        <f t="shared" si="51"/>
        <v>516</v>
      </c>
      <c r="T47">
        <v>512</v>
      </c>
      <c r="U47">
        <v>3279</v>
      </c>
      <c r="V47" t="s">
        <v>350</v>
      </c>
      <c r="W47">
        <v>1884.6320000000001</v>
      </c>
      <c r="X47">
        <v>1047.5709999999999</v>
      </c>
      <c r="Y47">
        <v>1.7989999999999999</v>
      </c>
      <c r="Z47">
        <v>17.276</v>
      </c>
      <c r="AA47">
        <v>123.747737</v>
      </c>
      <c r="AB47">
        <v>3.3305159999999998</v>
      </c>
      <c r="AC47">
        <v>44.030512999999999</v>
      </c>
      <c r="AD47" s="1">
        <v>339</v>
      </c>
      <c r="AE47">
        <v>2</v>
      </c>
      <c r="AF47">
        <v>516</v>
      </c>
      <c r="AG47">
        <v>102</v>
      </c>
      <c r="AH47">
        <v>15.229627000000001</v>
      </c>
      <c r="AI47">
        <v>922.9</v>
      </c>
      <c r="AJ47">
        <v>271.5</v>
      </c>
      <c r="AK47">
        <v>14</v>
      </c>
      <c r="AL47">
        <v>4550</v>
      </c>
      <c r="AM47" t="s">
        <v>351</v>
      </c>
      <c r="AN47" t="s">
        <v>564</v>
      </c>
      <c r="AO47">
        <v>1884.6320000000001</v>
      </c>
      <c r="AR47" t="s">
        <v>118</v>
      </c>
      <c r="AS47" t="s">
        <v>120</v>
      </c>
      <c r="AT47" t="s">
        <v>245</v>
      </c>
      <c r="AU47" t="s">
        <v>350</v>
      </c>
      <c r="AV47" t="s">
        <v>48</v>
      </c>
      <c r="AW47">
        <v>1</v>
      </c>
      <c r="BB47">
        <v>0.85666666666666658</v>
      </c>
      <c r="BC47" t="s">
        <v>69</v>
      </c>
      <c r="BF47" t="s">
        <v>118</v>
      </c>
      <c r="BG47" t="s">
        <v>120</v>
      </c>
      <c r="BH47" t="s">
        <v>350</v>
      </c>
      <c r="BI47">
        <v>3279</v>
      </c>
      <c r="BJ47">
        <v>1</v>
      </c>
      <c r="BK47" t="s">
        <v>245</v>
      </c>
      <c r="BL47" t="s">
        <v>174</v>
      </c>
      <c r="BM47">
        <v>0.85666666666666658</v>
      </c>
      <c r="BN47" t="s">
        <v>69</v>
      </c>
      <c r="BO47" t="s">
        <v>176</v>
      </c>
      <c r="BP47">
        <v>1884.6320000000001</v>
      </c>
    </row>
    <row r="48" spans="1:68" ht="16.5">
      <c r="A48" s="111" t="str">
        <f t="shared" si="35"/>
        <v>부성여객</v>
      </c>
      <c r="B48" s="112" t="str">
        <f t="shared" si="1"/>
        <v>여재철</v>
      </c>
      <c r="C48" s="113" t="str">
        <f t="shared" si="36"/>
        <v>C</v>
      </c>
      <c r="D48" s="114">
        <f t="shared" si="37"/>
        <v>0.86899999999999999</v>
      </c>
      <c r="E48" s="115">
        <f t="shared" si="38"/>
        <v>3800</v>
      </c>
      <c r="F48" s="116" t="str">
        <f t="shared" si="39"/>
        <v>33</v>
      </c>
      <c r="G48" s="117" t="str">
        <f t="shared" si="40"/>
        <v>70바2084</v>
      </c>
      <c r="H48" s="118">
        <f t="shared" si="41"/>
        <v>1</v>
      </c>
      <c r="I48" s="119">
        <f t="shared" si="42"/>
        <v>1988.3979999999999</v>
      </c>
      <c r="J48" s="120">
        <f t="shared" si="43"/>
        <v>4.8393456635354756E-2</v>
      </c>
      <c r="K48" s="120">
        <f t="shared" si="44"/>
        <v>0.38133666080046269</v>
      </c>
      <c r="L48" s="120">
        <f t="shared" si="45"/>
        <v>0.1136593378186862</v>
      </c>
      <c r="M48" s="121">
        <f t="shared" si="46"/>
        <v>15.93</v>
      </c>
      <c r="N48" s="122">
        <f t="shared" si="47"/>
        <v>0</v>
      </c>
      <c r="O48" s="122">
        <f t="shared" si="48"/>
        <v>6.9402604508755292</v>
      </c>
      <c r="P48" s="232">
        <f t="shared" si="49"/>
        <v>62</v>
      </c>
      <c r="Q48" s="233">
        <f t="shared" si="50"/>
        <v>0</v>
      </c>
      <c r="R48" s="233">
        <f t="shared" si="51"/>
        <v>138</v>
      </c>
      <c r="T48">
        <v>512</v>
      </c>
      <c r="U48">
        <v>3800</v>
      </c>
      <c r="V48" t="s">
        <v>352</v>
      </c>
      <c r="W48">
        <v>1988.3979999999999</v>
      </c>
      <c r="X48">
        <v>1143.752</v>
      </c>
      <c r="Y48">
        <v>1.738</v>
      </c>
      <c r="Z48">
        <v>15.93</v>
      </c>
      <c r="AA48">
        <v>136.450534</v>
      </c>
      <c r="AB48">
        <v>6.603313</v>
      </c>
      <c r="AC48">
        <v>52.033591000000001</v>
      </c>
      <c r="AD48" s="1">
        <v>226</v>
      </c>
      <c r="AE48">
        <v>0</v>
      </c>
      <c r="AF48">
        <v>138</v>
      </c>
      <c r="AG48">
        <v>107</v>
      </c>
      <c r="AH48">
        <v>14.572298999999999</v>
      </c>
      <c r="AI48">
        <v>2851.9</v>
      </c>
      <c r="AJ48">
        <v>387.4</v>
      </c>
      <c r="AK48">
        <v>62</v>
      </c>
      <c r="AL48">
        <v>19305</v>
      </c>
      <c r="AM48" t="s">
        <v>353</v>
      </c>
      <c r="AN48" t="s">
        <v>565</v>
      </c>
      <c r="AO48">
        <v>1988.3979999999999</v>
      </c>
      <c r="AR48" t="s">
        <v>118</v>
      </c>
      <c r="AS48" t="s">
        <v>119</v>
      </c>
      <c r="AT48" t="s">
        <v>209</v>
      </c>
      <c r="AU48" t="s">
        <v>352</v>
      </c>
      <c r="AV48" t="s">
        <v>48</v>
      </c>
      <c r="AW48">
        <v>1</v>
      </c>
      <c r="BB48">
        <v>0.86899999999999999</v>
      </c>
      <c r="BC48" t="s">
        <v>69</v>
      </c>
      <c r="BF48" t="s">
        <v>118</v>
      </c>
      <c r="BG48" t="s">
        <v>119</v>
      </c>
      <c r="BH48" t="s">
        <v>352</v>
      </c>
      <c r="BI48">
        <v>3800</v>
      </c>
      <c r="BJ48">
        <v>1</v>
      </c>
      <c r="BK48" t="s">
        <v>209</v>
      </c>
      <c r="BL48" t="s">
        <v>174</v>
      </c>
      <c r="BM48">
        <v>0.86899999999999999</v>
      </c>
      <c r="BN48" t="s">
        <v>69</v>
      </c>
      <c r="BO48" t="s">
        <v>176</v>
      </c>
      <c r="BP48">
        <v>1988.3979999999999</v>
      </c>
    </row>
    <row r="49" spans="1:68" ht="16.5">
      <c r="A49" s="128" t="str">
        <f t="shared" si="35"/>
        <v>부성여객</v>
      </c>
      <c r="B49" s="129" t="str">
        <f t="shared" si="1"/>
        <v>오명곤</v>
      </c>
      <c r="C49" s="130" t="str">
        <f t="shared" si="36"/>
        <v>F</v>
      </c>
      <c r="D49" s="131">
        <f t="shared" si="37"/>
        <v>0.78930401357379099</v>
      </c>
      <c r="E49" s="132">
        <f t="shared" si="38"/>
        <v>9440</v>
      </c>
      <c r="F49" s="133" t="str">
        <f t="shared" si="39"/>
        <v>33</v>
      </c>
      <c r="G49" s="134" t="str">
        <f t="shared" si="40"/>
        <v>70바2034</v>
      </c>
      <c r="H49" s="135">
        <f t="shared" si="41"/>
        <v>2</v>
      </c>
      <c r="I49" s="136">
        <f t="shared" si="42"/>
        <v>1613.3230000000001</v>
      </c>
      <c r="J49" s="137">
        <f t="shared" si="43"/>
        <v>2.4904467996466537E-2</v>
      </c>
      <c r="K49" s="137">
        <f t="shared" si="44"/>
        <v>0.41775369669506601</v>
      </c>
      <c r="L49" s="137">
        <f t="shared" si="45"/>
        <v>0.2150840222323738</v>
      </c>
      <c r="M49" s="138">
        <f t="shared" si="46"/>
        <v>19.631</v>
      </c>
      <c r="N49" s="139">
        <f t="shared" si="47"/>
        <v>0</v>
      </c>
      <c r="O49" s="139">
        <f t="shared" si="48"/>
        <v>23.429902133670691</v>
      </c>
      <c r="P49" s="230">
        <f t="shared" si="49"/>
        <v>66</v>
      </c>
      <c r="Q49" s="231">
        <f t="shared" si="50"/>
        <v>0</v>
      </c>
      <c r="R49" s="231">
        <f t="shared" si="51"/>
        <v>378</v>
      </c>
      <c r="T49">
        <v>512</v>
      </c>
      <c r="U49">
        <v>9440</v>
      </c>
      <c r="V49" t="s">
        <v>354</v>
      </c>
      <c r="W49">
        <v>1613.3230000000001</v>
      </c>
      <c r="X49">
        <v>941.04899999999998</v>
      </c>
      <c r="Y49">
        <v>1.714</v>
      </c>
      <c r="Z49">
        <v>19.631</v>
      </c>
      <c r="AA49">
        <v>107.27609200000001</v>
      </c>
      <c r="AB49">
        <v>2.6716540000000002</v>
      </c>
      <c r="AC49">
        <v>44.814984000000003</v>
      </c>
      <c r="AD49" s="1">
        <v>347</v>
      </c>
      <c r="AE49">
        <v>0</v>
      </c>
      <c r="AF49">
        <v>378</v>
      </c>
      <c r="AG49">
        <v>91</v>
      </c>
      <c r="AH49">
        <v>15.038978999999999</v>
      </c>
      <c r="AI49">
        <v>1325.5</v>
      </c>
      <c r="AJ49">
        <v>206.4</v>
      </c>
      <c r="AK49">
        <v>66</v>
      </c>
      <c r="AL49">
        <v>23562</v>
      </c>
      <c r="AM49" t="s">
        <v>355</v>
      </c>
      <c r="AN49" t="s">
        <v>566</v>
      </c>
      <c r="AO49">
        <v>1516.7650000000001</v>
      </c>
      <c r="AR49" t="s">
        <v>118</v>
      </c>
      <c r="AS49" t="s">
        <v>119</v>
      </c>
      <c r="AT49" t="s">
        <v>204</v>
      </c>
      <c r="AU49" t="s">
        <v>354</v>
      </c>
      <c r="AV49" t="s">
        <v>48</v>
      </c>
      <c r="AW49">
        <v>2</v>
      </c>
      <c r="BB49">
        <v>0.78930401357379099</v>
      </c>
      <c r="BC49" t="s">
        <v>70</v>
      </c>
      <c r="BF49" t="s">
        <v>118</v>
      </c>
      <c r="BG49" t="s">
        <v>119</v>
      </c>
      <c r="BH49" t="s">
        <v>354</v>
      </c>
      <c r="BI49">
        <v>9440</v>
      </c>
      <c r="BJ49">
        <v>2</v>
      </c>
      <c r="BK49" t="s">
        <v>204</v>
      </c>
      <c r="BL49" t="s">
        <v>206</v>
      </c>
      <c r="BM49">
        <v>0.78930401357379099</v>
      </c>
      <c r="BN49" t="s">
        <v>70</v>
      </c>
      <c r="BO49" t="s">
        <v>187</v>
      </c>
      <c r="BP49">
        <v>1613.3230000000001</v>
      </c>
    </row>
    <row r="50" spans="1:68" ht="16.5">
      <c r="A50" s="111" t="str">
        <f t="shared" si="35"/>
        <v>부성여객</v>
      </c>
      <c r="B50" s="112" t="str">
        <f t="shared" si="1"/>
        <v>오상준</v>
      </c>
      <c r="C50" s="113" t="str">
        <f t="shared" si="36"/>
        <v>B</v>
      </c>
      <c r="D50" s="114">
        <f t="shared" si="37"/>
        <v>0.94034913827636613</v>
      </c>
      <c r="E50" s="115">
        <f t="shared" si="38"/>
        <v>7692</v>
      </c>
      <c r="F50" s="116" t="str">
        <f t="shared" si="39"/>
        <v>36</v>
      </c>
      <c r="G50" s="117" t="str">
        <f t="shared" si="40"/>
        <v>70바2094</v>
      </c>
      <c r="H50" s="118">
        <f t="shared" si="41"/>
        <v>2</v>
      </c>
      <c r="I50" s="119">
        <f t="shared" si="42"/>
        <v>2193.9739999999997</v>
      </c>
      <c r="J50" s="120">
        <f t="shared" si="43"/>
        <v>1.6978882151341274E-2</v>
      </c>
      <c r="K50" s="120">
        <f t="shared" si="44"/>
        <v>0.33361512081188904</v>
      </c>
      <c r="L50" s="120">
        <f t="shared" si="45"/>
        <v>0.14129611380991755</v>
      </c>
      <c r="M50" s="121">
        <f t="shared" si="46"/>
        <v>13.010999999999999</v>
      </c>
      <c r="N50" s="122">
        <f t="shared" si="47"/>
        <v>0.40299235254845645</v>
      </c>
      <c r="O50" s="122">
        <f t="shared" si="48"/>
        <v>4.7015774463986588</v>
      </c>
      <c r="P50" s="232">
        <f t="shared" si="49"/>
        <v>11</v>
      </c>
      <c r="Q50" s="233">
        <f t="shared" si="50"/>
        <v>9</v>
      </c>
      <c r="R50" s="233">
        <f t="shared" si="51"/>
        <v>105</v>
      </c>
      <c r="T50">
        <v>512</v>
      </c>
      <c r="U50">
        <v>7692</v>
      </c>
      <c r="V50" t="s">
        <v>356</v>
      </c>
      <c r="W50">
        <v>2233.2930000000001</v>
      </c>
      <c r="X50">
        <v>1137.327</v>
      </c>
      <c r="Y50">
        <v>1.964</v>
      </c>
      <c r="Z50">
        <v>13.010999999999999</v>
      </c>
      <c r="AA50">
        <v>138.84577200000001</v>
      </c>
      <c r="AB50">
        <v>2.3574459999999999</v>
      </c>
      <c r="AC50">
        <v>46.321049000000002</v>
      </c>
      <c r="AD50" s="1">
        <v>310</v>
      </c>
      <c r="AE50">
        <v>9</v>
      </c>
      <c r="AF50">
        <v>105</v>
      </c>
      <c r="AG50">
        <v>89</v>
      </c>
      <c r="AH50">
        <v>16.084702</v>
      </c>
      <c r="AI50">
        <v>1436</v>
      </c>
      <c r="AJ50">
        <v>0</v>
      </c>
      <c r="AK50">
        <v>11</v>
      </c>
      <c r="AL50">
        <v>1760</v>
      </c>
      <c r="AM50" t="s">
        <v>357</v>
      </c>
      <c r="AN50" t="s">
        <v>567</v>
      </c>
      <c r="AO50">
        <v>2082.3029999999999</v>
      </c>
      <c r="AR50" t="s">
        <v>118</v>
      </c>
      <c r="AS50" t="s">
        <v>120</v>
      </c>
      <c r="AT50" t="s">
        <v>242</v>
      </c>
      <c r="AU50" t="s">
        <v>356</v>
      </c>
      <c r="AV50" t="s">
        <v>48</v>
      </c>
      <c r="AW50">
        <v>2</v>
      </c>
      <c r="BB50">
        <v>0.94034913827636613</v>
      </c>
      <c r="BC50" t="s">
        <v>68</v>
      </c>
      <c r="BF50" t="s">
        <v>118</v>
      </c>
      <c r="BG50" t="s">
        <v>120</v>
      </c>
      <c r="BH50" t="s">
        <v>356</v>
      </c>
      <c r="BI50">
        <v>7692</v>
      </c>
      <c r="BJ50">
        <v>2</v>
      </c>
      <c r="BK50" t="s">
        <v>242</v>
      </c>
      <c r="BL50" t="s">
        <v>244</v>
      </c>
      <c r="BM50">
        <v>0.94034913827636613</v>
      </c>
      <c r="BN50" t="s">
        <v>68</v>
      </c>
      <c r="BO50" t="s">
        <v>272</v>
      </c>
      <c r="BP50">
        <v>2193.9739999999997</v>
      </c>
    </row>
    <row r="51" spans="1:68" ht="16.5">
      <c r="A51" s="128" t="str">
        <f t="shared" si="35"/>
        <v>부성여객</v>
      </c>
      <c r="B51" s="129" t="str">
        <f t="shared" si="1"/>
        <v>온병선</v>
      </c>
      <c r="C51" s="130" t="str">
        <f t="shared" si="36"/>
        <v>F</v>
      </c>
      <c r="D51" s="131">
        <f t="shared" si="37"/>
        <v>0.75229607102546336</v>
      </c>
      <c r="E51" s="132">
        <f t="shared" si="38"/>
        <v>5548</v>
      </c>
      <c r="F51" s="133" t="str">
        <f t="shared" si="39"/>
        <v>33</v>
      </c>
      <c r="G51" s="134" t="str">
        <f t="shared" si="40"/>
        <v>70바2010</v>
      </c>
      <c r="H51" s="135">
        <f t="shared" si="41"/>
        <v>3</v>
      </c>
      <c r="I51" s="136">
        <f t="shared" si="42"/>
        <v>713.53399999999999</v>
      </c>
      <c r="J51" s="137">
        <f t="shared" si="43"/>
        <v>5.1650826675606436E-2</v>
      </c>
      <c r="K51" s="137">
        <f t="shared" si="44"/>
        <v>0.33713101250308031</v>
      </c>
      <c r="L51" s="137">
        <f t="shared" si="45"/>
        <v>0.10931504315141255</v>
      </c>
      <c r="M51" s="138">
        <f t="shared" si="46"/>
        <v>17.895</v>
      </c>
      <c r="N51" s="139">
        <f t="shared" si="47"/>
        <v>0</v>
      </c>
      <c r="O51" s="139">
        <f t="shared" si="48"/>
        <v>1.2096969305956546</v>
      </c>
      <c r="P51" s="230">
        <f t="shared" si="49"/>
        <v>19</v>
      </c>
      <c r="Q51" s="231">
        <f t="shared" si="50"/>
        <v>0</v>
      </c>
      <c r="R51" s="231">
        <f t="shared" si="51"/>
        <v>9</v>
      </c>
      <c r="T51">
        <v>512</v>
      </c>
      <c r="U51">
        <v>5548</v>
      </c>
      <c r="V51" t="s">
        <v>358</v>
      </c>
      <c r="W51">
        <v>743.98800000000006</v>
      </c>
      <c r="X51">
        <v>437.50700000000001</v>
      </c>
      <c r="Y51">
        <v>1.7010000000000001</v>
      </c>
      <c r="Z51">
        <v>17.895</v>
      </c>
      <c r="AA51">
        <v>46.444155000000002</v>
      </c>
      <c r="AB51">
        <v>2.398879</v>
      </c>
      <c r="AC51">
        <v>15.657764999999999</v>
      </c>
      <c r="AD51" s="1">
        <v>78</v>
      </c>
      <c r="AE51">
        <v>0</v>
      </c>
      <c r="AF51">
        <v>9</v>
      </c>
      <c r="AG51">
        <v>81</v>
      </c>
      <c r="AH51">
        <v>16.018979999999999</v>
      </c>
      <c r="AI51">
        <v>1757.2</v>
      </c>
      <c r="AJ51">
        <v>0</v>
      </c>
      <c r="AK51">
        <v>19</v>
      </c>
      <c r="AL51">
        <v>7379</v>
      </c>
      <c r="AM51" t="s">
        <v>359</v>
      </c>
      <c r="AN51" t="s">
        <v>568</v>
      </c>
      <c r="AO51">
        <v>491.02100000000002</v>
      </c>
      <c r="AR51" t="s">
        <v>118</v>
      </c>
      <c r="AS51" t="s">
        <v>119</v>
      </c>
      <c r="AT51" t="s">
        <v>197</v>
      </c>
      <c r="AU51" t="s">
        <v>358</v>
      </c>
      <c r="AV51" t="s">
        <v>195</v>
      </c>
      <c r="AW51">
        <v>3</v>
      </c>
      <c r="BB51">
        <v>0.75229607102546336</v>
      </c>
      <c r="BC51" t="s">
        <v>70</v>
      </c>
      <c r="BF51" t="s">
        <v>118</v>
      </c>
      <c r="BG51" t="s">
        <v>119</v>
      </c>
      <c r="BH51" t="s">
        <v>358</v>
      </c>
      <c r="BI51">
        <v>5548</v>
      </c>
      <c r="BJ51">
        <v>3</v>
      </c>
      <c r="BK51" t="s">
        <v>197</v>
      </c>
      <c r="BL51" t="s">
        <v>204</v>
      </c>
      <c r="BM51">
        <v>0.75229607102546336</v>
      </c>
      <c r="BN51" t="s">
        <v>70</v>
      </c>
      <c r="BO51" t="s">
        <v>187</v>
      </c>
      <c r="BP51">
        <v>713.53399999999999</v>
      </c>
    </row>
    <row r="52" spans="1:68" ht="16.5">
      <c r="A52" s="111" t="str">
        <f t="shared" si="35"/>
        <v>부성여객</v>
      </c>
      <c r="B52" s="112" t="str">
        <f t="shared" si="1"/>
        <v>왕영문</v>
      </c>
      <c r="C52" s="113" t="str">
        <f t="shared" si="36"/>
        <v>B</v>
      </c>
      <c r="D52" s="114">
        <f t="shared" si="37"/>
        <v>0.93157894736842106</v>
      </c>
      <c r="E52" s="115">
        <f t="shared" si="38"/>
        <v>1067</v>
      </c>
      <c r="F52" s="116" t="str">
        <f t="shared" si="39"/>
        <v>36</v>
      </c>
      <c r="G52" s="117" t="str">
        <f t="shared" si="40"/>
        <v>70바2096</v>
      </c>
      <c r="H52" s="118">
        <f t="shared" si="41"/>
        <v>1</v>
      </c>
      <c r="I52" s="119">
        <f t="shared" si="42"/>
        <v>1180.3109999999999</v>
      </c>
      <c r="J52" s="120">
        <f t="shared" si="43"/>
        <v>1.886364612357843E-2</v>
      </c>
      <c r="K52" s="120">
        <f t="shared" si="44"/>
        <v>0.32942635989152319</v>
      </c>
      <c r="L52" s="120">
        <f t="shared" si="45"/>
        <v>0.13216855557560678</v>
      </c>
      <c r="M52" s="121">
        <f t="shared" si="46"/>
        <v>15.635999999999999</v>
      </c>
      <c r="N52" s="122">
        <f t="shared" si="47"/>
        <v>0</v>
      </c>
      <c r="O52" s="122">
        <f t="shared" si="48"/>
        <v>31.686563964921113</v>
      </c>
      <c r="P52" s="232">
        <f t="shared" si="49"/>
        <v>11</v>
      </c>
      <c r="Q52" s="233">
        <f t="shared" si="50"/>
        <v>0</v>
      </c>
      <c r="R52" s="233">
        <f t="shared" si="51"/>
        <v>374</v>
      </c>
      <c r="T52">
        <v>512</v>
      </c>
      <c r="U52">
        <v>1067</v>
      </c>
      <c r="V52" t="s">
        <v>360</v>
      </c>
      <c r="W52">
        <v>1180.3109999999999</v>
      </c>
      <c r="X52">
        <v>666.88599999999997</v>
      </c>
      <c r="Y52">
        <v>1.77</v>
      </c>
      <c r="Z52">
        <v>15.635999999999999</v>
      </c>
      <c r="AA52">
        <v>70.534137000000001</v>
      </c>
      <c r="AB52">
        <v>1.3305309999999999</v>
      </c>
      <c r="AC52">
        <v>23.235804000000002</v>
      </c>
      <c r="AD52" s="1">
        <v>156</v>
      </c>
      <c r="AE52">
        <v>0</v>
      </c>
      <c r="AF52">
        <v>374</v>
      </c>
      <c r="AG52">
        <v>100</v>
      </c>
      <c r="AH52">
        <v>16.733896999999999</v>
      </c>
      <c r="AI52">
        <v>485.5</v>
      </c>
      <c r="AJ52">
        <v>18.2</v>
      </c>
      <c r="AK52">
        <v>11</v>
      </c>
      <c r="AL52">
        <v>1959</v>
      </c>
      <c r="AM52" t="s">
        <v>361</v>
      </c>
      <c r="AN52" t="s">
        <v>569</v>
      </c>
      <c r="AO52">
        <v>1180.3109999999999</v>
      </c>
      <c r="AR52" t="s">
        <v>118</v>
      </c>
      <c r="AS52" t="s">
        <v>120</v>
      </c>
      <c r="AT52" t="s">
        <v>244</v>
      </c>
      <c r="AU52" t="s">
        <v>360</v>
      </c>
      <c r="AV52" t="s">
        <v>48</v>
      </c>
      <c r="AW52">
        <v>1</v>
      </c>
      <c r="BB52">
        <v>0.93157894736842106</v>
      </c>
      <c r="BC52" t="s">
        <v>68</v>
      </c>
      <c r="BF52" t="s">
        <v>118</v>
      </c>
      <c r="BG52" t="s">
        <v>120</v>
      </c>
      <c r="BH52" t="s">
        <v>360</v>
      </c>
      <c r="BI52">
        <v>1067</v>
      </c>
      <c r="BJ52">
        <v>1</v>
      </c>
      <c r="BK52" t="s">
        <v>244</v>
      </c>
      <c r="BL52" t="s">
        <v>174</v>
      </c>
      <c r="BM52">
        <v>0.93157894736842106</v>
      </c>
      <c r="BN52" t="s">
        <v>68</v>
      </c>
      <c r="BO52" t="s">
        <v>272</v>
      </c>
      <c r="BP52">
        <v>1180.3109999999999</v>
      </c>
    </row>
    <row r="53" spans="1:68" ht="16.5">
      <c r="A53" s="128" t="str">
        <f t="shared" si="35"/>
        <v>부성여객</v>
      </c>
      <c r="B53" s="129" t="str">
        <f t="shared" si="1"/>
        <v>원종복</v>
      </c>
      <c r="C53" s="130" t="str">
        <f t="shared" si="36"/>
        <v>F</v>
      </c>
      <c r="D53" s="131">
        <f t="shared" si="37"/>
        <v>0.73733302961349345</v>
      </c>
      <c r="E53" s="132">
        <f t="shared" si="38"/>
        <v>8015</v>
      </c>
      <c r="F53" s="133" t="str">
        <f t="shared" si="39"/>
        <v>33</v>
      </c>
      <c r="G53" s="134" t="str">
        <f t="shared" si="40"/>
        <v>70바2054</v>
      </c>
      <c r="H53" s="135">
        <f t="shared" si="41"/>
        <v>4</v>
      </c>
      <c r="I53" s="136">
        <f t="shared" si="42"/>
        <v>1030.6320000000001</v>
      </c>
      <c r="J53" s="137">
        <f t="shared" si="43"/>
        <v>2.7625643163300417E-2</v>
      </c>
      <c r="K53" s="137">
        <f t="shared" si="44"/>
        <v>0.34551548961663703</v>
      </c>
      <c r="L53" s="137">
        <f t="shared" si="45"/>
        <v>0.13098758819830938</v>
      </c>
      <c r="M53" s="138">
        <f t="shared" si="46"/>
        <v>16.97</v>
      </c>
      <c r="N53" s="139">
        <f t="shared" si="47"/>
        <v>0</v>
      </c>
      <c r="O53" s="139">
        <f t="shared" si="48"/>
        <v>3.7336300810379859</v>
      </c>
      <c r="P53" s="230">
        <f t="shared" si="49"/>
        <v>31</v>
      </c>
      <c r="Q53" s="231">
        <f t="shared" si="50"/>
        <v>0</v>
      </c>
      <c r="R53" s="231">
        <f t="shared" si="51"/>
        <v>41</v>
      </c>
      <c r="T53">
        <v>512</v>
      </c>
      <c r="U53">
        <v>8015</v>
      </c>
      <c r="V53" t="s">
        <v>466</v>
      </c>
      <c r="W53">
        <v>1098.127</v>
      </c>
      <c r="X53">
        <v>645.01599999999996</v>
      </c>
      <c r="Y53">
        <v>1.702</v>
      </c>
      <c r="Z53">
        <v>16.97</v>
      </c>
      <c r="AA53">
        <v>68.625262000000006</v>
      </c>
      <c r="AB53">
        <v>1.8958170000000001</v>
      </c>
      <c r="AC53">
        <v>23.711091</v>
      </c>
      <c r="AD53" s="1">
        <v>135</v>
      </c>
      <c r="AE53">
        <v>0</v>
      </c>
      <c r="AF53">
        <v>41</v>
      </c>
      <c r="AG53">
        <v>92</v>
      </c>
      <c r="AH53">
        <v>16.001788999999999</v>
      </c>
      <c r="AI53">
        <v>593</v>
      </c>
      <c r="AJ53">
        <v>82.9</v>
      </c>
      <c r="AK53">
        <v>31</v>
      </c>
      <c r="AL53">
        <v>7809</v>
      </c>
      <c r="AM53" t="s">
        <v>467</v>
      </c>
      <c r="AN53" t="s">
        <v>570</v>
      </c>
      <c r="AO53">
        <v>697.53700000000003</v>
      </c>
      <c r="AR53" t="s">
        <v>118</v>
      </c>
      <c r="AS53" t="s">
        <v>119</v>
      </c>
      <c r="AT53" t="s">
        <v>208</v>
      </c>
      <c r="AU53" t="s">
        <v>466</v>
      </c>
      <c r="AV53" t="s">
        <v>195</v>
      </c>
      <c r="AW53">
        <v>4</v>
      </c>
      <c r="BB53">
        <v>0.73733302961349345</v>
      </c>
      <c r="BC53" t="s">
        <v>70</v>
      </c>
      <c r="BF53" t="s">
        <v>118</v>
      </c>
      <c r="BG53" t="s">
        <v>119</v>
      </c>
      <c r="BH53" t="s">
        <v>466</v>
      </c>
      <c r="BI53">
        <v>8015</v>
      </c>
      <c r="BJ53">
        <v>4</v>
      </c>
      <c r="BK53" t="s">
        <v>208</v>
      </c>
      <c r="BL53" t="s">
        <v>211</v>
      </c>
      <c r="BM53">
        <v>0.73733302961349345</v>
      </c>
      <c r="BN53" t="s">
        <v>70</v>
      </c>
      <c r="BO53" t="s">
        <v>187</v>
      </c>
      <c r="BP53">
        <v>1030.6320000000001</v>
      </c>
    </row>
    <row r="54" spans="1:68" ht="16.5">
      <c r="A54" s="111" t="str">
        <f t="shared" si="35"/>
        <v>부성여객</v>
      </c>
      <c r="B54" s="112" t="str">
        <f t="shared" si="1"/>
        <v>유정열</v>
      </c>
      <c r="C54" s="113" t="str">
        <f t="shared" si="36"/>
        <v>F</v>
      </c>
      <c r="D54" s="114">
        <f t="shared" si="37"/>
        <v>0.73194520071147962</v>
      </c>
      <c r="E54" s="115">
        <f t="shared" si="38"/>
        <v>101</v>
      </c>
      <c r="F54" s="116" t="str">
        <f t="shared" si="39"/>
        <v>33</v>
      </c>
      <c r="G54" s="117" t="str">
        <f t="shared" si="40"/>
        <v>70바2054</v>
      </c>
      <c r="H54" s="118">
        <f t="shared" si="41"/>
        <v>2</v>
      </c>
      <c r="I54" s="119">
        <f t="shared" si="42"/>
        <v>520.98</v>
      </c>
      <c r="J54" s="120">
        <f t="shared" si="43"/>
        <v>4.332686037697555E-2</v>
      </c>
      <c r="K54" s="120">
        <f t="shared" si="44"/>
        <v>0.31068967920175122</v>
      </c>
      <c r="L54" s="120">
        <f t="shared" si="45"/>
        <v>0.19386540750124764</v>
      </c>
      <c r="M54" s="121">
        <f t="shared" si="46"/>
        <v>19.853999999999999</v>
      </c>
      <c r="N54" s="122">
        <f t="shared" si="47"/>
        <v>0</v>
      </c>
      <c r="O54" s="122">
        <f t="shared" si="48"/>
        <v>9.0809289141641401</v>
      </c>
      <c r="P54" s="232">
        <f t="shared" si="49"/>
        <v>16</v>
      </c>
      <c r="Q54" s="233">
        <f t="shared" si="50"/>
        <v>0</v>
      </c>
      <c r="R54" s="233">
        <f t="shared" si="51"/>
        <v>56</v>
      </c>
      <c r="T54">
        <v>512</v>
      </c>
      <c r="U54">
        <v>101</v>
      </c>
      <c r="V54" t="s">
        <v>362</v>
      </c>
      <c r="W54">
        <v>616.67700000000002</v>
      </c>
      <c r="X54">
        <v>368.03199999999998</v>
      </c>
      <c r="Y54">
        <v>1.6759999999999999</v>
      </c>
      <c r="Z54">
        <v>19.853999999999999</v>
      </c>
      <c r="AA54">
        <v>33.780546000000001</v>
      </c>
      <c r="AB54">
        <v>1.463605</v>
      </c>
      <c r="AC54">
        <v>10.495267</v>
      </c>
      <c r="AD54" s="1">
        <v>101</v>
      </c>
      <c r="AE54">
        <v>0</v>
      </c>
      <c r="AF54">
        <v>56</v>
      </c>
      <c r="AG54">
        <v>91</v>
      </c>
      <c r="AH54">
        <v>18.255388</v>
      </c>
      <c r="AI54">
        <v>403.2</v>
      </c>
      <c r="AJ54">
        <v>21.8</v>
      </c>
      <c r="AK54">
        <v>16</v>
      </c>
      <c r="AL54">
        <v>5702</v>
      </c>
      <c r="AM54" t="s">
        <v>363</v>
      </c>
      <c r="AN54" t="s">
        <v>571</v>
      </c>
      <c r="AO54">
        <v>447.31900000000002</v>
      </c>
      <c r="AR54" t="s">
        <v>118</v>
      </c>
      <c r="AS54" t="s">
        <v>119</v>
      </c>
      <c r="AT54" t="s">
        <v>208</v>
      </c>
      <c r="AU54" t="s">
        <v>362</v>
      </c>
      <c r="AV54" t="s">
        <v>195</v>
      </c>
      <c r="AW54">
        <v>2</v>
      </c>
      <c r="BB54">
        <v>0.73194520071147962</v>
      </c>
      <c r="BC54" t="s">
        <v>70</v>
      </c>
      <c r="BF54" t="s">
        <v>118</v>
      </c>
      <c r="BG54" t="s">
        <v>119</v>
      </c>
      <c r="BH54" t="s">
        <v>362</v>
      </c>
      <c r="BI54">
        <v>101</v>
      </c>
      <c r="BJ54">
        <v>2</v>
      </c>
      <c r="BK54" t="s">
        <v>208</v>
      </c>
      <c r="BL54" t="s">
        <v>269</v>
      </c>
      <c r="BM54">
        <v>0.73194520071147962</v>
      </c>
      <c r="BN54" t="s">
        <v>70</v>
      </c>
      <c r="BO54" t="s">
        <v>187</v>
      </c>
      <c r="BP54">
        <v>520.98</v>
      </c>
    </row>
    <row r="55" spans="1:68" ht="16.5">
      <c r="A55" s="128" t="str">
        <f t="shared" si="35"/>
        <v>부성여객</v>
      </c>
      <c r="B55" s="129" t="str">
        <f t="shared" si="1"/>
        <v>윤두호</v>
      </c>
      <c r="C55" s="130" t="str">
        <f t="shared" si="36"/>
        <v>D</v>
      </c>
      <c r="D55" s="131">
        <f t="shared" si="37"/>
        <v>0.81270237947107427</v>
      </c>
      <c r="E55" s="132">
        <f t="shared" si="38"/>
        <v>7571</v>
      </c>
      <c r="F55" s="133" t="str">
        <f t="shared" si="39"/>
        <v>790</v>
      </c>
      <c r="G55" s="134" t="str">
        <f t="shared" si="40"/>
        <v>70바2078</v>
      </c>
      <c r="H55" s="135">
        <f t="shared" si="41"/>
        <v>3</v>
      </c>
      <c r="I55" s="136">
        <f t="shared" si="42"/>
        <v>3190.5549999999998</v>
      </c>
      <c r="J55" s="137">
        <f t="shared" si="43"/>
        <v>3.0266636397237239E-2</v>
      </c>
      <c r="K55" s="137">
        <f t="shared" si="44"/>
        <v>0.27945666748001069</v>
      </c>
      <c r="L55" s="137">
        <f t="shared" si="45"/>
        <v>0.23694937087748058</v>
      </c>
      <c r="M55" s="138">
        <f t="shared" si="46"/>
        <v>11.712</v>
      </c>
      <c r="N55" s="139">
        <f t="shared" si="47"/>
        <v>0</v>
      </c>
      <c r="O55" s="139">
        <f t="shared" si="48"/>
        <v>10.593768168860905</v>
      </c>
      <c r="P55" s="230">
        <f t="shared" si="49"/>
        <v>9</v>
      </c>
      <c r="Q55" s="231">
        <f t="shared" si="50"/>
        <v>0</v>
      </c>
      <c r="R55" s="231">
        <f t="shared" si="51"/>
        <v>338</v>
      </c>
      <c r="T55">
        <v>512</v>
      </c>
      <c r="U55">
        <v>7571</v>
      </c>
      <c r="V55" t="s">
        <v>364</v>
      </c>
      <c r="W55">
        <v>3190.5549999999998</v>
      </c>
      <c r="X55">
        <v>1648.95</v>
      </c>
      <c r="Y55">
        <v>1.9350000000000001</v>
      </c>
      <c r="Z55">
        <v>11.712</v>
      </c>
      <c r="AA55">
        <v>124.83441999999999</v>
      </c>
      <c r="AB55">
        <v>3.7783180000000001</v>
      </c>
      <c r="AC55">
        <v>34.885810999999997</v>
      </c>
      <c r="AD55" s="1">
        <v>756</v>
      </c>
      <c r="AE55">
        <v>0</v>
      </c>
      <c r="AF55">
        <v>338</v>
      </c>
      <c r="AG55">
        <v>107</v>
      </c>
      <c r="AH55">
        <v>25.558295000000001</v>
      </c>
      <c r="AI55">
        <v>15400.8</v>
      </c>
      <c r="AJ55">
        <v>4948.7</v>
      </c>
      <c r="AK55">
        <v>9</v>
      </c>
      <c r="AL55">
        <v>3477</v>
      </c>
      <c r="AM55" t="s">
        <v>365</v>
      </c>
      <c r="AN55" t="s">
        <v>572</v>
      </c>
      <c r="AO55">
        <v>2970.8139999999999</v>
      </c>
      <c r="AR55" t="s">
        <v>118</v>
      </c>
      <c r="AS55" t="s">
        <v>121</v>
      </c>
      <c r="AT55" t="s">
        <v>267</v>
      </c>
      <c r="AU55" t="s">
        <v>364</v>
      </c>
      <c r="AV55" t="s">
        <v>48</v>
      </c>
      <c r="AW55">
        <v>3</v>
      </c>
      <c r="BB55">
        <v>0.81270237947107427</v>
      </c>
      <c r="BC55" t="s">
        <v>67</v>
      </c>
      <c r="BF55" t="s">
        <v>118</v>
      </c>
      <c r="BG55" t="s">
        <v>121</v>
      </c>
      <c r="BH55" t="s">
        <v>364</v>
      </c>
      <c r="BI55">
        <v>7571</v>
      </c>
      <c r="BJ55">
        <v>3</v>
      </c>
      <c r="BK55" t="s">
        <v>267</v>
      </c>
      <c r="BL55" t="s">
        <v>269</v>
      </c>
      <c r="BM55">
        <v>0.81270237947107427</v>
      </c>
      <c r="BN55" t="s">
        <v>67</v>
      </c>
      <c r="BO55" t="s">
        <v>178</v>
      </c>
      <c r="BP55">
        <v>3190.5549999999998</v>
      </c>
    </row>
    <row r="56" spans="1:68" ht="16.5">
      <c r="A56" s="111" t="str">
        <f t="shared" si="35"/>
        <v>부성여객</v>
      </c>
      <c r="B56" s="112" t="str">
        <f t="shared" si="1"/>
        <v>윤병선</v>
      </c>
      <c r="C56" s="113" t="str">
        <f t="shared" si="36"/>
        <v>D</v>
      </c>
      <c r="D56" s="114">
        <f t="shared" si="37"/>
        <v>0.80579240463037161</v>
      </c>
      <c r="E56" s="115">
        <f t="shared" si="38"/>
        <v>2741</v>
      </c>
      <c r="F56" s="116" t="str">
        <f t="shared" si="39"/>
        <v>33</v>
      </c>
      <c r="G56" s="117" t="str">
        <f t="shared" si="40"/>
        <v>70바2034</v>
      </c>
      <c r="H56" s="118">
        <f t="shared" si="41"/>
        <v>5</v>
      </c>
      <c r="I56" s="119">
        <f t="shared" si="42"/>
        <v>735.94199999999989</v>
      </c>
      <c r="J56" s="120">
        <f t="shared" si="43"/>
        <v>9.2199327927080937E-2</v>
      </c>
      <c r="K56" s="120">
        <f t="shared" si="44"/>
        <v>0.30641506830819948</v>
      </c>
      <c r="L56" s="120">
        <f t="shared" si="45"/>
        <v>0.26089012449350629</v>
      </c>
      <c r="M56" s="121">
        <f t="shared" si="46"/>
        <v>15.837999999999999</v>
      </c>
      <c r="N56" s="122">
        <f t="shared" si="47"/>
        <v>0.11481412167770988</v>
      </c>
      <c r="O56" s="122">
        <f t="shared" si="48"/>
        <v>10.21845682931618</v>
      </c>
      <c r="P56" s="232">
        <f t="shared" si="49"/>
        <v>9</v>
      </c>
      <c r="Q56" s="233">
        <f t="shared" si="50"/>
        <v>1</v>
      </c>
      <c r="R56" s="233">
        <f t="shared" si="51"/>
        <v>89</v>
      </c>
      <c r="T56">
        <v>512</v>
      </c>
      <c r="U56">
        <v>2741</v>
      </c>
      <c r="V56" t="s">
        <v>366</v>
      </c>
      <c r="W56">
        <v>870.97299999999996</v>
      </c>
      <c r="X56">
        <v>477.14</v>
      </c>
      <c r="Y56">
        <v>1.825</v>
      </c>
      <c r="Z56">
        <v>15.837999999999999</v>
      </c>
      <c r="AA56">
        <v>47.083879000000003</v>
      </c>
      <c r="AB56">
        <v>4.3411020000000002</v>
      </c>
      <c r="AC56">
        <v>14.427210000000001</v>
      </c>
      <c r="AD56" s="1">
        <v>192</v>
      </c>
      <c r="AE56">
        <v>1</v>
      </c>
      <c r="AF56">
        <v>89</v>
      </c>
      <c r="AG56">
        <v>107</v>
      </c>
      <c r="AH56">
        <v>18.498327</v>
      </c>
      <c r="AI56">
        <v>2917.9</v>
      </c>
      <c r="AJ56">
        <v>934</v>
      </c>
      <c r="AK56">
        <v>9</v>
      </c>
      <c r="AL56">
        <v>1059</v>
      </c>
      <c r="AM56" t="s">
        <v>367</v>
      </c>
      <c r="AN56" t="s">
        <v>573</v>
      </c>
      <c r="AO56">
        <v>228.446</v>
      </c>
      <c r="AR56" t="s">
        <v>118</v>
      </c>
      <c r="AS56" t="s">
        <v>119</v>
      </c>
      <c r="AT56" t="s">
        <v>204</v>
      </c>
      <c r="AU56" t="s">
        <v>366</v>
      </c>
      <c r="AV56" t="s">
        <v>48</v>
      </c>
      <c r="AW56">
        <v>5</v>
      </c>
      <c r="BB56">
        <v>0.80579240463037161</v>
      </c>
      <c r="BC56" t="s">
        <v>67</v>
      </c>
      <c r="BF56" t="s">
        <v>118</v>
      </c>
      <c r="BG56" t="s">
        <v>119</v>
      </c>
      <c r="BH56" t="s">
        <v>366</v>
      </c>
      <c r="BI56">
        <v>2741</v>
      </c>
      <c r="BJ56">
        <v>5</v>
      </c>
      <c r="BK56" t="s">
        <v>204</v>
      </c>
      <c r="BL56" t="s">
        <v>262</v>
      </c>
      <c r="BM56">
        <v>0.80579240463037161</v>
      </c>
      <c r="BN56" t="s">
        <v>67</v>
      </c>
      <c r="BO56" t="s">
        <v>178</v>
      </c>
      <c r="BP56">
        <v>735.94199999999989</v>
      </c>
    </row>
    <row r="57" spans="1:68" ht="16.5">
      <c r="A57" s="128" t="str">
        <f t="shared" si="35"/>
        <v>부성여객</v>
      </c>
      <c r="B57" s="129" t="str">
        <f t="shared" si="1"/>
        <v>윤종권</v>
      </c>
      <c r="C57" s="130" t="str">
        <f t="shared" si="36"/>
        <v>D</v>
      </c>
      <c r="D57" s="131">
        <f t="shared" si="37"/>
        <v>0.84161310390507682</v>
      </c>
      <c r="E57" s="132">
        <f t="shared" si="38"/>
        <v>246</v>
      </c>
      <c r="F57" s="133" t="str">
        <f t="shared" si="39"/>
        <v>790</v>
      </c>
      <c r="G57" s="134" t="str">
        <f t="shared" si="40"/>
        <v>70바2123</v>
      </c>
      <c r="H57" s="135">
        <f t="shared" si="41"/>
        <v>3</v>
      </c>
      <c r="I57" s="136">
        <f t="shared" si="42"/>
        <v>3210.7350000000001</v>
      </c>
      <c r="J57" s="137">
        <f t="shared" si="43"/>
        <v>1.319112086222018E-2</v>
      </c>
      <c r="K57" s="137">
        <f t="shared" si="44"/>
        <v>0.25563484487311661</v>
      </c>
      <c r="L57" s="137">
        <f t="shared" si="45"/>
        <v>0.21833007084047731</v>
      </c>
      <c r="M57" s="138">
        <f t="shared" si="46"/>
        <v>10.464</v>
      </c>
      <c r="N57" s="139">
        <f t="shared" si="47"/>
        <v>0</v>
      </c>
      <c r="O57" s="139">
        <f t="shared" si="48"/>
        <v>3.0522606194531781</v>
      </c>
      <c r="P57" s="230">
        <f t="shared" si="49"/>
        <v>1</v>
      </c>
      <c r="Q57" s="231">
        <f t="shared" si="50"/>
        <v>0</v>
      </c>
      <c r="R57" s="231">
        <f t="shared" si="51"/>
        <v>98</v>
      </c>
      <c r="T57">
        <v>512</v>
      </c>
      <c r="U57">
        <v>246</v>
      </c>
      <c r="V57" t="s">
        <v>368</v>
      </c>
      <c r="W57">
        <v>3210.7350000000001</v>
      </c>
      <c r="X57">
        <v>1606.9269999999999</v>
      </c>
      <c r="Y57">
        <v>1.998</v>
      </c>
      <c r="Z57">
        <v>10.464</v>
      </c>
      <c r="AA57">
        <v>123.10303399999999</v>
      </c>
      <c r="AB57">
        <v>1.6238669999999999</v>
      </c>
      <c r="AC57">
        <v>31.469425000000001</v>
      </c>
      <c r="AD57" s="1">
        <v>701</v>
      </c>
      <c r="AE57">
        <v>0</v>
      </c>
      <c r="AF57">
        <v>98</v>
      </c>
      <c r="AG57">
        <v>107</v>
      </c>
      <c r="AH57">
        <v>26.081688</v>
      </c>
      <c r="AI57">
        <v>16394.400000000001</v>
      </c>
      <c r="AJ57">
        <v>5157.2</v>
      </c>
      <c r="AK57">
        <v>1</v>
      </c>
      <c r="AL57">
        <v>40</v>
      </c>
      <c r="AM57" t="s">
        <v>369</v>
      </c>
      <c r="AN57" t="s">
        <v>574</v>
      </c>
      <c r="AO57">
        <v>2981.6990000000001</v>
      </c>
      <c r="AR57" t="s">
        <v>118</v>
      </c>
      <c r="AS57" t="s">
        <v>121</v>
      </c>
      <c r="AT57" t="s">
        <v>268</v>
      </c>
      <c r="AU57" t="s">
        <v>368</v>
      </c>
      <c r="AV57" t="s">
        <v>48</v>
      </c>
      <c r="AW57">
        <v>3</v>
      </c>
      <c r="BB57">
        <v>0.84161310390507682</v>
      </c>
      <c r="BC57" t="s">
        <v>67</v>
      </c>
      <c r="BF57" t="s">
        <v>118</v>
      </c>
      <c r="BG57" t="s">
        <v>121</v>
      </c>
      <c r="BH57" t="s">
        <v>368</v>
      </c>
      <c r="BI57">
        <v>246</v>
      </c>
      <c r="BJ57">
        <v>3</v>
      </c>
      <c r="BK57" t="s">
        <v>268</v>
      </c>
      <c r="BL57" t="s">
        <v>269</v>
      </c>
      <c r="BM57">
        <v>0.84161310390507682</v>
      </c>
      <c r="BN57" t="s">
        <v>67</v>
      </c>
      <c r="BO57" t="s">
        <v>178</v>
      </c>
      <c r="BP57">
        <v>3210.7350000000001</v>
      </c>
    </row>
    <row r="58" spans="1:68" ht="16.5">
      <c r="A58" s="111" t="str">
        <f t="shared" si="35"/>
        <v>부성여객</v>
      </c>
      <c r="B58" s="112" t="str">
        <f t="shared" si="1"/>
        <v>이광진</v>
      </c>
      <c r="C58" s="113" t="str">
        <f t="shared" si="36"/>
        <v>C</v>
      </c>
      <c r="D58" s="114">
        <f t="shared" si="37"/>
        <v>0.86675272075036358</v>
      </c>
      <c r="E58" s="115">
        <f t="shared" si="38"/>
        <v>1145</v>
      </c>
      <c r="F58" s="116" t="str">
        <f t="shared" si="39"/>
        <v>33</v>
      </c>
      <c r="G58" s="117" t="str">
        <f t="shared" si="40"/>
        <v>70바2134</v>
      </c>
      <c r="H58" s="118">
        <f t="shared" si="41"/>
        <v>6</v>
      </c>
      <c r="I58" s="119">
        <f t="shared" si="42"/>
        <v>669.31000000000006</v>
      </c>
      <c r="J58" s="120">
        <f t="shared" si="43"/>
        <v>3.3124467580578978E-2</v>
      </c>
      <c r="K58" s="120">
        <f t="shared" si="44"/>
        <v>0.35214249628884847</v>
      </c>
      <c r="L58" s="120">
        <f t="shared" si="45"/>
        <v>0.20767656242996518</v>
      </c>
      <c r="M58" s="121">
        <f t="shared" si="46"/>
        <v>16.036000000000001</v>
      </c>
      <c r="N58" s="122">
        <f t="shared" si="47"/>
        <v>0</v>
      </c>
      <c r="O58" s="122">
        <f t="shared" si="48"/>
        <v>11.146778166070392</v>
      </c>
      <c r="P58" s="232">
        <f t="shared" si="49"/>
        <v>17</v>
      </c>
      <c r="Q58" s="233">
        <f t="shared" si="50"/>
        <v>0</v>
      </c>
      <c r="R58" s="233">
        <f t="shared" si="51"/>
        <v>94</v>
      </c>
      <c r="T58">
        <v>512</v>
      </c>
      <c r="U58">
        <v>1145</v>
      </c>
      <c r="V58" t="s">
        <v>370</v>
      </c>
      <c r="W58">
        <v>843.29300000000001</v>
      </c>
      <c r="X58">
        <v>484.65499999999997</v>
      </c>
      <c r="Y58">
        <v>1.74</v>
      </c>
      <c r="Z58">
        <v>16.036000000000001</v>
      </c>
      <c r="AA58">
        <v>53.652484999999999</v>
      </c>
      <c r="AB58">
        <v>1.77721</v>
      </c>
      <c r="AC58">
        <v>18.893319999999999</v>
      </c>
      <c r="AD58" s="1">
        <v>139</v>
      </c>
      <c r="AE58">
        <v>0</v>
      </c>
      <c r="AF58">
        <v>94</v>
      </c>
      <c r="AG58">
        <v>93</v>
      </c>
      <c r="AH58">
        <v>15.717687</v>
      </c>
      <c r="AI58">
        <v>759.1</v>
      </c>
      <c r="AJ58">
        <v>13.4</v>
      </c>
      <c r="AK58">
        <v>17</v>
      </c>
      <c r="AL58">
        <v>5557</v>
      </c>
      <c r="AM58" t="s">
        <v>371</v>
      </c>
      <c r="AN58" t="s">
        <v>575</v>
      </c>
      <c r="AO58">
        <v>145.244</v>
      </c>
      <c r="AR58" t="s">
        <v>118</v>
      </c>
      <c r="AS58" t="s">
        <v>119</v>
      </c>
      <c r="AT58" t="s">
        <v>216</v>
      </c>
      <c r="AU58" t="s">
        <v>370</v>
      </c>
      <c r="AV58" t="s">
        <v>195</v>
      </c>
      <c r="AW58">
        <v>6</v>
      </c>
      <c r="BB58">
        <v>0.86675272075036358</v>
      </c>
      <c r="BC58" t="s">
        <v>69</v>
      </c>
      <c r="BF58" t="s">
        <v>118</v>
      </c>
      <c r="BG58" t="s">
        <v>119</v>
      </c>
      <c r="BH58" t="s">
        <v>370</v>
      </c>
      <c r="BI58">
        <v>1145</v>
      </c>
      <c r="BJ58">
        <v>6</v>
      </c>
      <c r="BK58" t="s">
        <v>216</v>
      </c>
      <c r="BL58" t="s">
        <v>209</v>
      </c>
      <c r="BM58">
        <v>0.86675272075036358</v>
      </c>
      <c r="BN58" t="s">
        <v>69</v>
      </c>
      <c r="BO58" t="s">
        <v>176</v>
      </c>
      <c r="BP58">
        <v>669.31000000000006</v>
      </c>
    </row>
    <row r="59" spans="1:68" ht="16.5">
      <c r="A59" s="128" t="str">
        <f t="shared" si="35"/>
        <v>부성여객</v>
      </c>
      <c r="B59" s="129" t="str">
        <f t="shared" si="1"/>
        <v>이상권</v>
      </c>
      <c r="C59" s="130" t="str">
        <f t="shared" si="36"/>
        <v>C</v>
      </c>
      <c r="D59" s="131">
        <f t="shared" si="37"/>
        <v>0.86454545454545439</v>
      </c>
      <c r="E59" s="132">
        <f t="shared" si="38"/>
        <v>7247</v>
      </c>
      <c r="F59" s="133" t="str">
        <f t="shared" si="39"/>
        <v>36</v>
      </c>
      <c r="G59" s="134" t="str">
        <f t="shared" si="40"/>
        <v>70바2130</v>
      </c>
      <c r="H59" s="135">
        <f t="shared" si="41"/>
        <v>1</v>
      </c>
      <c r="I59" s="136">
        <f t="shared" si="42"/>
        <v>272.053</v>
      </c>
      <c r="J59" s="137">
        <f t="shared" si="43"/>
        <v>6.5078787981274644E-2</v>
      </c>
      <c r="K59" s="137">
        <f t="shared" si="44"/>
        <v>0.366318647236201</v>
      </c>
      <c r="L59" s="137">
        <f t="shared" si="45"/>
        <v>0.22789677011464679</v>
      </c>
      <c r="M59" s="138">
        <f t="shared" si="46"/>
        <v>26.265999999999998</v>
      </c>
      <c r="N59" s="139">
        <f t="shared" si="47"/>
        <v>0.24317942507520324</v>
      </c>
      <c r="O59" s="139">
        <f t="shared" si="48"/>
        <v>24.317942507520325</v>
      </c>
      <c r="P59" s="230">
        <f t="shared" si="49"/>
        <v>13</v>
      </c>
      <c r="Q59" s="231">
        <f t="shared" si="50"/>
        <v>1</v>
      </c>
      <c r="R59" s="231">
        <f t="shared" si="51"/>
        <v>100</v>
      </c>
      <c r="T59">
        <v>512</v>
      </c>
      <c r="U59">
        <v>7247</v>
      </c>
      <c r="V59" t="s">
        <v>372</v>
      </c>
      <c r="W59">
        <v>411.21899999999999</v>
      </c>
      <c r="X59">
        <v>223.51300000000001</v>
      </c>
      <c r="Y59">
        <v>1.84</v>
      </c>
      <c r="Z59">
        <v>26.265999999999998</v>
      </c>
      <c r="AA59">
        <v>19.514714999999999</v>
      </c>
      <c r="AB59">
        <v>1.2699940000000001</v>
      </c>
      <c r="AC59">
        <v>7.1486039999999997</v>
      </c>
      <c r="AD59" s="1">
        <v>62</v>
      </c>
      <c r="AE59">
        <v>1</v>
      </c>
      <c r="AF59">
        <v>100</v>
      </c>
      <c r="AG59">
        <v>93</v>
      </c>
      <c r="AH59">
        <v>21.072251999999999</v>
      </c>
      <c r="AI59">
        <v>995.5</v>
      </c>
      <c r="AJ59">
        <v>300.5</v>
      </c>
      <c r="AK59">
        <v>13</v>
      </c>
      <c r="AL59">
        <v>7479</v>
      </c>
      <c r="AM59" t="s">
        <v>373</v>
      </c>
      <c r="AN59" t="s">
        <v>576</v>
      </c>
      <c r="AO59">
        <v>272.053</v>
      </c>
      <c r="AR59" t="s">
        <v>118</v>
      </c>
      <c r="AS59" t="s">
        <v>120</v>
      </c>
      <c r="AT59" t="s">
        <v>257</v>
      </c>
      <c r="AU59" t="s">
        <v>372</v>
      </c>
      <c r="AV59" t="s">
        <v>195</v>
      </c>
      <c r="AW59">
        <v>1</v>
      </c>
      <c r="BB59">
        <v>0.86454545454545439</v>
      </c>
      <c r="BC59" t="s">
        <v>69</v>
      </c>
      <c r="BF59" t="s">
        <v>118</v>
      </c>
      <c r="BG59" t="s">
        <v>120</v>
      </c>
      <c r="BH59" t="s">
        <v>372</v>
      </c>
      <c r="BI59">
        <v>7247</v>
      </c>
      <c r="BJ59">
        <v>1</v>
      </c>
      <c r="BK59" t="s">
        <v>257</v>
      </c>
      <c r="BL59" t="s">
        <v>174</v>
      </c>
      <c r="BM59">
        <v>0.86454545454545439</v>
      </c>
      <c r="BN59" t="s">
        <v>69</v>
      </c>
      <c r="BO59" t="s">
        <v>176</v>
      </c>
      <c r="BP59">
        <v>272.053</v>
      </c>
    </row>
    <row r="60" spans="1:68" ht="16.5">
      <c r="A60" s="111" t="str">
        <f t="shared" si="35"/>
        <v>부성여객</v>
      </c>
      <c r="B60" s="112" t="str">
        <f t="shared" si="1"/>
        <v>이상근</v>
      </c>
      <c r="C60" s="113" t="str">
        <f t="shared" si="36"/>
        <v>F</v>
      </c>
      <c r="D60" s="114">
        <f t="shared" si="37"/>
        <v>0.78716075955116338</v>
      </c>
      <c r="E60" s="115">
        <f t="shared" si="38"/>
        <v>2459</v>
      </c>
      <c r="F60" s="116" t="str">
        <f t="shared" si="39"/>
        <v>36</v>
      </c>
      <c r="G60" s="117" t="str">
        <f t="shared" si="40"/>
        <v>70바2136</v>
      </c>
      <c r="H60" s="118">
        <f t="shared" si="41"/>
        <v>2</v>
      </c>
      <c r="I60" s="119">
        <f t="shared" si="42"/>
        <v>327.589</v>
      </c>
      <c r="J60" s="120">
        <f t="shared" si="43"/>
        <v>5.3449663314199362E-2</v>
      </c>
      <c r="K60" s="120">
        <f t="shared" si="44"/>
        <v>0.30802207912557533</v>
      </c>
      <c r="L60" s="120">
        <f t="shared" si="45"/>
        <v>0.25947147187481873</v>
      </c>
      <c r="M60" s="121">
        <f t="shared" si="46"/>
        <v>19.381</v>
      </c>
      <c r="N60" s="122">
        <f t="shared" si="47"/>
        <v>0.81786210844851559</v>
      </c>
      <c r="O60" s="122">
        <f t="shared" si="48"/>
        <v>14.517052424961152</v>
      </c>
      <c r="P60" s="232">
        <f t="shared" si="49"/>
        <v>3</v>
      </c>
      <c r="Q60" s="233">
        <f t="shared" si="50"/>
        <v>4</v>
      </c>
      <c r="R60" s="233">
        <f t="shared" si="51"/>
        <v>71</v>
      </c>
      <c r="T60">
        <v>512</v>
      </c>
      <c r="U60">
        <v>2459</v>
      </c>
      <c r="V60" t="s">
        <v>374</v>
      </c>
      <c r="W60">
        <v>489.08</v>
      </c>
      <c r="X60">
        <v>288.58999999999997</v>
      </c>
      <c r="Y60">
        <v>1.6950000000000001</v>
      </c>
      <c r="Z60">
        <v>19.381</v>
      </c>
      <c r="AA60">
        <v>27.367207000000001</v>
      </c>
      <c r="AB60">
        <v>1.4627680000000001</v>
      </c>
      <c r="AC60">
        <v>8.4297039999999992</v>
      </c>
      <c r="AD60" s="1">
        <v>85</v>
      </c>
      <c r="AE60">
        <v>4</v>
      </c>
      <c r="AF60">
        <v>71</v>
      </c>
      <c r="AG60">
        <v>103</v>
      </c>
      <c r="AH60">
        <v>17.871023000000001</v>
      </c>
      <c r="AI60">
        <v>604.79999999999995</v>
      </c>
      <c r="AJ60">
        <v>145.30000000000001</v>
      </c>
      <c r="AK60">
        <v>3</v>
      </c>
      <c r="AL60">
        <v>216</v>
      </c>
      <c r="AM60" t="s">
        <v>375</v>
      </c>
      <c r="AN60" t="s">
        <v>577</v>
      </c>
      <c r="AO60">
        <v>264.68</v>
      </c>
      <c r="AR60" t="s">
        <v>118</v>
      </c>
      <c r="AS60" t="s">
        <v>120</v>
      </c>
      <c r="AT60" t="s">
        <v>259</v>
      </c>
      <c r="AU60" t="s">
        <v>374</v>
      </c>
      <c r="AV60" t="s">
        <v>195</v>
      </c>
      <c r="AW60">
        <v>2</v>
      </c>
      <c r="BB60">
        <v>0.78716075955116338</v>
      </c>
      <c r="BC60" t="s">
        <v>70</v>
      </c>
      <c r="BF60" t="s">
        <v>118</v>
      </c>
      <c r="BG60" t="s">
        <v>120</v>
      </c>
      <c r="BH60" t="s">
        <v>374</v>
      </c>
      <c r="BI60">
        <v>2459</v>
      </c>
      <c r="BJ60">
        <v>2</v>
      </c>
      <c r="BK60" t="s">
        <v>259</v>
      </c>
      <c r="BL60" t="s">
        <v>242</v>
      </c>
      <c r="BM60">
        <v>0.78716075955116338</v>
      </c>
      <c r="BN60" t="s">
        <v>70</v>
      </c>
      <c r="BO60" t="s">
        <v>187</v>
      </c>
      <c r="BP60">
        <v>327.589</v>
      </c>
    </row>
    <row r="61" spans="1:68" ht="16.5">
      <c r="A61" s="128" t="str">
        <f t="shared" si="35"/>
        <v>부성여객</v>
      </c>
      <c r="B61" s="129" t="str">
        <f t="shared" si="1"/>
        <v>이상길</v>
      </c>
      <c r="C61" s="130" t="str">
        <f t="shared" si="36"/>
        <v>F</v>
      </c>
      <c r="D61" s="131">
        <f t="shared" si="37"/>
        <v>0.78495296516444901</v>
      </c>
      <c r="E61" s="132">
        <f t="shared" si="38"/>
        <v>7315</v>
      </c>
      <c r="F61" s="133" t="str">
        <f t="shared" si="39"/>
        <v>790</v>
      </c>
      <c r="G61" s="134" t="str">
        <f t="shared" si="40"/>
        <v>70바2045</v>
      </c>
      <c r="H61" s="135">
        <f t="shared" si="41"/>
        <v>2</v>
      </c>
      <c r="I61" s="136">
        <f t="shared" si="42"/>
        <v>3325.1950000000002</v>
      </c>
      <c r="J61" s="137">
        <f t="shared" si="43"/>
        <v>2.4066927023153058E-2</v>
      </c>
      <c r="K61" s="137">
        <f t="shared" si="44"/>
        <v>0.28523921916686357</v>
      </c>
      <c r="L61" s="137">
        <f t="shared" si="45"/>
        <v>0.19968753712188306</v>
      </c>
      <c r="M61" s="138">
        <f t="shared" si="46"/>
        <v>12.641999999999999</v>
      </c>
      <c r="N61" s="139">
        <f t="shared" si="47"/>
        <v>6.014684853068767E-2</v>
      </c>
      <c r="O61" s="139">
        <f t="shared" si="48"/>
        <v>16.480236497408423</v>
      </c>
      <c r="P61" s="230">
        <f t="shared" si="49"/>
        <v>17</v>
      </c>
      <c r="Q61" s="231">
        <f t="shared" si="50"/>
        <v>2</v>
      </c>
      <c r="R61" s="231">
        <f t="shared" si="51"/>
        <v>548</v>
      </c>
      <c r="T61">
        <v>512</v>
      </c>
      <c r="U61">
        <v>7315</v>
      </c>
      <c r="V61" t="s">
        <v>376</v>
      </c>
      <c r="W61">
        <v>3325.1950000000002</v>
      </c>
      <c r="X61">
        <v>1792.5340000000001</v>
      </c>
      <c r="Y61">
        <v>1.855</v>
      </c>
      <c r="Z61">
        <v>12.641999999999999</v>
      </c>
      <c r="AA61">
        <v>131.345809</v>
      </c>
      <c r="AB61">
        <v>3.1610900000000002</v>
      </c>
      <c r="AC61">
        <v>37.464976</v>
      </c>
      <c r="AD61" s="1">
        <v>664</v>
      </c>
      <c r="AE61">
        <v>2</v>
      </c>
      <c r="AF61">
        <v>548</v>
      </c>
      <c r="AG61">
        <v>108</v>
      </c>
      <c r="AH61">
        <v>25.316337999999998</v>
      </c>
      <c r="AI61">
        <v>13416.9</v>
      </c>
      <c r="AJ61">
        <v>6665</v>
      </c>
      <c r="AK61">
        <v>17</v>
      </c>
      <c r="AL61">
        <v>1579</v>
      </c>
      <c r="AM61" t="s">
        <v>377</v>
      </c>
      <c r="AN61" t="s">
        <v>578</v>
      </c>
      <c r="AO61">
        <v>3105.27</v>
      </c>
      <c r="AR61" t="s">
        <v>118</v>
      </c>
      <c r="AS61" t="s">
        <v>121</v>
      </c>
      <c r="AT61" t="s">
        <v>265</v>
      </c>
      <c r="AU61" t="s">
        <v>376</v>
      </c>
      <c r="AV61" t="s">
        <v>48</v>
      </c>
      <c r="AW61">
        <v>2</v>
      </c>
      <c r="BB61">
        <v>0.78495296516444901</v>
      </c>
      <c r="BC61" t="s">
        <v>70</v>
      </c>
      <c r="BF61" t="s">
        <v>118</v>
      </c>
      <c r="BG61" t="s">
        <v>121</v>
      </c>
      <c r="BH61" t="s">
        <v>376</v>
      </c>
      <c r="BI61">
        <v>7315</v>
      </c>
      <c r="BJ61">
        <v>2</v>
      </c>
      <c r="BK61" t="s">
        <v>265</v>
      </c>
      <c r="BL61" t="s">
        <v>269</v>
      </c>
      <c r="BM61">
        <v>0.78495296516444901</v>
      </c>
      <c r="BN61" t="s">
        <v>70</v>
      </c>
      <c r="BO61" t="s">
        <v>187</v>
      </c>
      <c r="BP61">
        <v>3325.1950000000002</v>
      </c>
    </row>
    <row r="62" spans="1:68" ht="16.5">
      <c r="A62" s="111" t="str">
        <f t="shared" si="35"/>
        <v>부성여객</v>
      </c>
      <c r="B62" s="112" t="str">
        <f t="shared" si="1"/>
        <v>이선형</v>
      </c>
      <c r="C62" s="113" t="str">
        <f t="shared" si="36"/>
        <v>C</v>
      </c>
      <c r="D62" s="114">
        <f t="shared" si="37"/>
        <v>0.87138756232432935</v>
      </c>
      <c r="E62" s="115">
        <f t="shared" si="38"/>
        <v>5240</v>
      </c>
      <c r="F62" s="116" t="str">
        <f t="shared" si="39"/>
        <v>36</v>
      </c>
      <c r="G62" s="117" t="str">
        <f t="shared" si="40"/>
        <v>70바2064</v>
      </c>
      <c r="H62" s="118">
        <f t="shared" si="41"/>
        <v>4</v>
      </c>
      <c r="I62" s="119">
        <f t="shared" si="42"/>
        <v>608.61399999999992</v>
      </c>
      <c r="J62" s="120">
        <f t="shared" si="43"/>
        <v>8.8068191838749088E-2</v>
      </c>
      <c r="K62" s="120">
        <f t="shared" si="44"/>
        <v>0.34798357240550787</v>
      </c>
      <c r="L62" s="120">
        <f t="shared" si="45"/>
        <v>0.1248738937980395</v>
      </c>
      <c r="M62" s="121">
        <f t="shared" si="46"/>
        <v>16.170999999999999</v>
      </c>
      <c r="N62" s="122">
        <f t="shared" si="47"/>
        <v>0.16430775499742037</v>
      </c>
      <c r="O62" s="122">
        <f t="shared" si="48"/>
        <v>5.7507714249097122</v>
      </c>
      <c r="P62" s="232">
        <f t="shared" si="49"/>
        <v>19</v>
      </c>
      <c r="Q62" s="233">
        <f t="shared" si="50"/>
        <v>1</v>
      </c>
      <c r="R62" s="233">
        <f t="shared" si="51"/>
        <v>35</v>
      </c>
      <c r="T62">
        <v>512</v>
      </c>
      <c r="U62">
        <v>5240</v>
      </c>
      <c r="V62" t="s">
        <v>378</v>
      </c>
      <c r="W62">
        <v>608.61400000000003</v>
      </c>
      <c r="X62">
        <v>337.46499999999997</v>
      </c>
      <c r="Y62">
        <v>1.8029999999999999</v>
      </c>
      <c r="Z62">
        <v>16.170999999999999</v>
      </c>
      <c r="AA62">
        <v>41.959156</v>
      </c>
      <c r="AB62">
        <v>3.6952669999999999</v>
      </c>
      <c r="AC62">
        <v>14.601096999999999</v>
      </c>
      <c r="AD62" s="1">
        <v>76</v>
      </c>
      <c r="AE62">
        <v>1</v>
      </c>
      <c r="AF62">
        <v>35</v>
      </c>
      <c r="AG62">
        <v>90</v>
      </c>
      <c r="AH62">
        <v>14.504915</v>
      </c>
      <c r="AI62">
        <v>396</v>
      </c>
      <c r="AJ62">
        <v>28.6</v>
      </c>
      <c r="AK62">
        <v>19</v>
      </c>
      <c r="AL62">
        <v>5875</v>
      </c>
      <c r="AM62" t="s">
        <v>379</v>
      </c>
      <c r="AN62" t="s">
        <v>579</v>
      </c>
      <c r="AO62">
        <v>236.791</v>
      </c>
      <c r="AR62" t="s">
        <v>118</v>
      </c>
      <c r="AS62" t="s">
        <v>120</v>
      </c>
      <c r="AT62" t="s">
        <v>237</v>
      </c>
      <c r="AU62" t="s">
        <v>378</v>
      </c>
      <c r="AV62" t="s">
        <v>195</v>
      </c>
      <c r="AW62">
        <v>4</v>
      </c>
      <c r="BB62">
        <v>0.87138756232432935</v>
      </c>
      <c r="BC62" t="s">
        <v>69</v>
      </c>
      <c r="BF62" t="s">
        <v>118</v>
      </c>
      <c r="BG62" t="s">
        <v>120</v>
      </c>
      <c r="BH62" t="s">
        <v>378</v>
      </c>
      <c r="BI62">
        <v>5240</v>
      </c>
      <c r="BJ62">
        <v>4</v>
      </c>
      <c r="BK62" t="s">
        <v>237</v>
      </c>
      <c r="BL62" t="s">
        <v>238</v>
      </c>
      <c r="BM62">
        <v>0.87138756232432935</v>
      </c>
      <c r="BN62" t="s">
        <v>69</v>
      </c>
      <c r="BO62" t="s">
        <v>176</v>
      </c>
      <c r="BP62">
        <v>608.61399999999992</v>
      </c>
    </row>
    <row r="63" spans="1:68" ht="16.5">
      <c r="A63" s="128" t="str">
        <f t="shared" si="35"/>
        <v>부성여객</v>
      </c>
      <c r="B63" s="129" t="str">
        <f t="shared" si="1"/>
        <v>이용림</v>
      </c>
      <c r="C63" s="130" t="str">
        <f t="shared" si="36"/>
        <v>A</v>
      </c>
      <c r="D63" s="131">
        <f t="shared" si="37"/>
        <v>0.9588888888888889</v>
      </c>
      <c r="E63" s="132">
        <f t="shared" si="38"/>
        <v>9587</v>
      </c>
      <c r="F63" s="133" t="str">
        <f t="shared" si="39"/>
        <v>33</v>
      </c>
      <c r="G63" s="134" t="str">
        <f t="shared" si="40"/>
        <v>70바2049</v>
      </c>
      <c r="H63" s="135">
        <f t="shared" si="41"/>
        <v>1</v>
      </c>
      <c r="I63" s="136">
        <f t="shared" si="42"/>
        <v>1564.663</v>
      </c>
      <c r="J63" s="137">
        <f t="shared" si="43"/>
        <v>2.2386872055030031E-2</v>
      </c>
      <c r="K63" s="137">
        <f t="shared" si="44"/>
        <v>0.37733239483997355</v>
      </c>
      <c r="L63" s="137">
        <f t="shared" si="45"/>
        <v>0.13549243511222545</v>
      </c>
      <c r="M63" s="138">
        <f t="shared" si="46"/>
        <v>14.414999999999999</v>
      </c>
      <c r="N63" s="139">
        <f t="shared" si="47"/>
        <v>0</v>
      </c>
      <c r="O63" s="139">
        <f t="shared" si="48"/>
        <v>3.1636696582988639</v>
      </c>
      <c r="P63" s="230">
        <f t="shared" si="49"/>
        <v>46</v>
      </c>
      <c r="Q63" s="231">
        <f t="shared" si="50"/>
        <v>0</v>
      </c>
      <c r="R63" s="231">
        <f t="shared" si="51"/>
        <v>51</v>
      </c>
      <c r="T63">
        <v>512</v>
      </c>
      <c r="U63">
        <v>9587</v>
      </c>
      <c r="V63" t="s">
        <v>380</v>
      </c>
      <c r="W63">
        <v>1612.0519999999999</v>
      </c>
      <c r="X63">
        <v>937.52099999999996</v>
      </c>
      <c r="Y63">
        <v>1.7190000000000001</v>
      </c>
      <c r="Z63">
        <v>14.414999999999999</v>
      </c>
      <c r="AA63">
        <v>104.797758</v>
      </c>
      <c r="AB63">
        <v>2.3460939999999999</v>
      </c>
      <c r="AC63">
        <v>39.543588999999997</v>
      </c>
      <c r="AD63" s="1">
        <v>212</v>
      </c>
      <c r="AE63">
        <v>0</v>
      </c>
      <c r="AF63">
        <v>51</v>
      </c>
      <c r="AG63">
        <v>96</v>
      </c>
      <c r="AH63">
        <v>15.382504000000001</v>
      </c>
      <c r="AI63">
        <v>1594.5</v>
      </c>
      <c r="AJ63">
        <v>85.6</v>
      </c>
      <c r="AK63">
        <v>46</v>
      </c>
      <c r="AL63">
        <v>13567</v>
      </c>
      <c r="AM63" t="s">
        <v>381</v>
      </c>
      <c r="AN63" t="s">
        <v>580</v>
      </c>
      <c r="AO63">
        <v>1564.663</v>
      </c>
      <c r="AR63" t="s">
        <v>118</v>
      </c>
      <c r="AS63" t="s">
        <v>119</v>
      </c>
      <c r="AT63" t="s">
        <v>206</v>
      </c>
      <c r="AU63" t="s">
        <v>380</v>
      </c>
      <c r="AV63" t="s">
        <v>48</v>
      </c>
      <c r="AW63">
        <v>1</v>
      </c>
      <c r="BB63">
        <v>0.9588888888888889</v>
      </c>
      <c r="BC63" t="s">
        <v>66</v>
      </c>
      <c r="BF63" t="s">
        <v>118</v>
      </c>
      <c r="BG63" t="s">
        <v>119</v>
      </c>
      <c r="BH63" t="s">
        <v>380</v>
      </c>
      <c r="BI63">
        <v>9587</v>
      </c>
      <c r="BJ63">
        <v>1</v>
      </c>
      <c r="BK63" t="s">
        <v>206</v>
      </c>
      <c r="BL63" t="s">
        <v>174</v>
      </c>
      <c r="BM63">
        <v>0.9588888888888889</v>
      </c>
      <c r="BN63" t="s">
        <v>66</v>
      </c>
      <c r="BO63" t="s">
        <v>177</v>
      </c>
      <c r="BP63">
        <v>1564.663</v>
      </c>
    </row>
    <row r="64" spans="1:68" ht="16.5">
      <c r="A64" s="111" t="str">
        <f t="shared" si="35"/>
        <v>부성여객</v>
      </c>
      <c r="B64" s="112" t="str">
        <f t="shared" si="1"/>
        <v>이종원</v>
      </c>
      <c r="C64" s="113" t="str">
        <f t="shared" si="36"/>
        <v>D</v>
      </c>
      <c r="D64" s="114">
        <f t="shared" si="37"/>
        <v>0.83662192809881886</v>
      </c>
      <c r="E64" s="115">
        <f t="shared" si="38"/>
        <v>4777</v>
      </c>
      <c r="F64" s="116" t="str">
        <f t="shared" si="39"/>
        <v>36</v>
      </c>
      <c r="G64" s="117" t="str">
        <f t="shared" si="40"/>
        <v>70바2131</v>
      </c>
      <c r="H64" s="118">
        <f t="shared" si="41"/>
        <v>5</v>
      </c>
      <c r="I64" s="119">
        <f t="shared" si="42"/>
        <v>964.24300000000005</v>
      </c>
      <c r="J64" s="120">
        <f t="shared" si="43"/>
        <v>2.7305592027834169E-2</v>
      </c>
      <c r="K64" s="120">
        <f t="shared" si="44"/>
        <v>0.34119302180665712</v>
      </c>
      <c r="L64" s="120">
        <f t="shared" si="45"/>
        <v>0.14933994853994273</v>
      </c>
      <c r="M64" s="121">
        <f t="shared" si="46"/>
        <v>17.202000000000002</v>
      </c>
      <c r="N64" s="122">
        <f t="shared" si="47"/>
        <v>0.10009258564171858</v>
      </c>
      <c r="O64" s="122">
        <f t="shared" si="48"/>
        <v>11.010184420589045</v>
      </c>
      <c r="P64" s="232">
        <f t="shared" si="49"/>
        <v>19</v>
      </c>
      <c r="Q64" s="233">
        <f t="shared" si="50"/>
        <v>1</v>
      </c>
      <c r="R64" s="233">
        <f t="shared" si="51"/>
        <v>110</v>
      </c>
      <c r="T64">
        <v>512</v>
      </c>
      <c r="U64">
        <v>4777</v>
      </c>
      <c r="V64" t="s">
        <v>382</v>
      </c>
      <c r="W64">
        <v>999.07500000000005</v>
      </c>
      <c r="X64">
        <v>562.90499999999997</v>
      </c>
      <c r="Y64">
        <v>1.7749999999999999</v>
      </c>
      <c r="Z64">
        <v>17.202000000000002</v>
      </c>
      <c r="AA64">
        <v>60.904704000000002</v>
      </c>
      <c r="AB64">
        <v>1.6630389999999999</v>
      </c>
      <c r="AC64">
        <v>20.780259999999998</v>
      </c>
      <c r="AD64" s="1">
        <v>144</v>
      </c>
      <c r="AE64">
        <v>1</v>
      </c>
      <c r="AF64">
        <v>110</v>
      </c>
      <c r="AG64">
        <v>92</v>
      </c>
      <c r="AH64">
        <v>16.403905000000002</v>
      </c>
      <c r="AI64">
        <v>3608.8</v>
      </c>
      <c r="AJ64">
        <v>622.9</v>
      </c>
      <c r="AK64">
        <v>19</v>
      </c>
      <c r="AL64">
        <v>4402</v>
      </c>
      <c r="AM64" t="s">
        <v>383</v>
      </c>
      <c r="AN64" t="s">
        <v>581</v>
      </c>
      <c r="AO64">
        <v>667.899</v>
      </c>
      <c r="AR64" t="s">
        <v>118</v>
      </c>
      <c r="AS64" t="s">
        <v>120</v>
      </c>
      <c r="AT64" t="s">
        <v>258</v>
      </c>
      <c r="AU64" t="s">
        <v>382</v>
      </c>
      <c r="AV64" t="s">
        <v>195</v>
      </c>
      <c r="AW64">
        <v>5</v>
      </c>
      <c r="BB64">
        <v>0.83662192809881886</v>
      </c>
      <c r="BC64" t="s">
        <v>67</v>
      </c>
      <c r="BF64" t="s">
        <v>118</v>
      </c>
      <c r="BG64" t="s">
        <v>120</v>
      </c>
      <c r="BH64" t="s">
        <v>382</v>
      </c>
      <c r="BI64">
        <v>4777</v>
      </c>
      <c r="BJ64">
        <v>5</v>
      </c>
      <c r="BK64" t="s">
        <v>258</v>
      </c>
      <c r="BL64" t="s">
        <v>224</v>
      </c>
      <c r="BM64">
        <v>0.83662192809881886</v>
      </c>
      <c r="BN64" t="s">
        <v>67</v>
      </c>
      <c r="BO64" t="s">
        <v>178</v>
      </c>
      <c r="BP64">
        <v>964.24300000000005</v>
      </c>
    </row>
    <row r="65" spans="1:68" ht="16.5">
      <c r="A65" s="128" t="str">
        <f t="shared" si="35"/>
        <v>부성여객</v>
      </c>
      <c r="B65" s="129" t="str">
        <f t="shared" si="1"/>
        <v>이주석</v>
      </c>
      <c r="C65" s="130" t="str">
        <f t="shared" si="36"/>
        <v>B</v>
      </c>
      <c r="D65" s="131">
        <f t="shared" si="37"/>
        <v>0.91386200345795809</v>
      </c>
      <c r="E65" s="132">
        <f t="shared" si="38"/>
        <v>1944</v>
      </c>
      <c r="F65" s="133" t="str">
        <f t="shared" si="39"/>
        <v>36</v>
      </c>
      <c r="G65" s="134" t="str">
        <f t="shared" si="40"/>
        <v>70바2046</v>
      </c>
      <c r="H65" s="135">
        <f t="shared" si="41"/>
        <v>4</v>
      </c>
      <c r="I65" s="136">
        <f t="shared" si="42"/>
        <v>1370.8120000000001</v>
      </c>
      <c r="J65" s="137">
        <f t="shared" si="43"/>
        <v>3.1271331541857017E-2</v>
      </c>
      <c r="K65" s="137">
        <f t="shared" si="44"/>
        <v>0.34775908003719258</v>
      </c>
      <c r="L65" s="137">
        <f t="shared" si="45"/>
        <v>0.19988153007122783</v>
      </c>
      <c r="M65" s="138">
        <f t="shared" si="46"/>
        <v>13.722</v>
      </c>
      <c r="N65" s="139">
        <f t="shared" si="47"/>
        <v>0</v>
      </c>
      <c r="O65" s="139">
        <f t="shared" si="48"/>
        <v>2.9069252175762625</v>
      </c>
      <c r="P65" s="230">
        <f t="shared" si="49"/>
        <v>20</v>
      </c>
      <c r="Q65" s="231">
        <f t="shared" si="50"/>
        <v>0</v>
      </c>
      <c r="R65" s="231">
        <f t="shared" si="51"/>
        <v>41</v>
      </c>
      <c r="T65">
        <v>512</v>
      </c>
      <c r="U65">
        <v>1944</v>
      </c>
      <c r="V65" t="s">
        <v>384</v>
      </c>
      <c r="W65">
        <v>1410.425</v>
      </c>
      <c r="X65">
        <v>809.99400000000003</v>
      </c>
      <c r="Y65">
        <v>1.7410000000000001</v>
      </c>
      <c r="Z65">
        <v>13.722</v>
      </c>
      <c r="AA65">
        <v>94.787745000000001</v>
      </c>
      <c r="AB65">
        <v>2.9641389999999999</v>
      </c>
      <c r="AC65">
        <v>32.963298999999999</v>
      </c>
      <c r="AD65" s="1">
        <v>274</v>
      </c>
      <c r="AE65">
        <v>0</v>
      </c>
      <c r="AF65">
        <v>41</v>
      </c>
      <c r="AG65">
        <v>99</v>
      </c>
      <c r="AH65">
        <v>14.879823999999999</v>
      </c>
      <c r="AI65">
        <v>628.29999999999995</v>
      </c>
      <c r="AJ65">
        <v>54.3</v>
      </c>
      <c r="AK65">
        <v>20</v>
      </c>
      <c r="AL65">
        <v>8979</v>
      </c>
      <c r="AM65" t="s">
        <v>385</v>
      </c>
      <c r="AN65" t="s">
        <v>582</v>
      </c>
      <c r="AO65">
        <v>1065.454</v>
      </c>
      <c r="AR65" t="s">
        <v>118</v>
      </c>
      <c r="AS65" t="s">
        <v>120</v>
      </c>
      <c r="AT65" t="s">
        <v>231</v>
      </c>
      <c r="AU65" t="s">
        <v>384</v>
      </c>
      <c r="AV65" t="s">
        <v>48</v>
      </c>
      <c r="AW65">
        <v>4</v>
      </c>
      <c r="BB65">
        <v>0.91386200345795809</v>
      </c>
      <c r="BC65" t="s">
        <v>68</v>
      </c>
      <c r="BF65" t="s">
        <v>118</v>
      </c>
      <c r="BG65" t="s">
        <v>120</v>
      </c>
      <c r="BH65" t="s">
        <v>384</v>
      </c>
      <c r="BI65">
        <v>1944</v>
      </c>
      <c r="BJ65">
        <v>4</v>
      </c>
      <c r="BK65" t="s">
        <v>231</v>
      </c>
      <c r="BL65" t="s">
        <v>269</v>
      </c>
      <c r="BM65">
        <v>0.91386200345795809</v>
      </c>
      <c r="BN65" t="s">
        <v>68</v>
      </c>
      <c r="BO65" t="s">
        <v>272</v>
      </c>
      <c r="BP65">
        <v>1370.8120000000001</v>
      </c>
    </row>
    <row r="66" spans="1:68" ht="16.5">
      <c r="A66" s="111" t="str">
        <f t="shared" si="35"/>
        <v>부성여객</v>
      </c>
      <c r="B66" s="112" t="str">
        <f t="shared" si="1"/>
        <v>이진희</v>
      </c>
      <c r="C66" s="113" t="str">
        <f t="shared" si="36"/>
        <v>F</v>
      </c>
      <c r="D66" s="114">
        <f t="shared" si="37"/>
        <v>0.79046548779293979</v>
      </c>
      <c r="E66" s="115">
        <f t="shared" si="38"/>
        <v>3335</v>
      </c>
      <c r="F66" s="116" t="str">
        <f t="shared" si="39"/>
        <v>790</v>
      </c>
      <c r="G66" s="117" t="str">
        <f t="shared" si="40"/>
        <v>70바2028</v>
      </c>
      <c r="H66" s="118">
        <f t="shared" si="41"/>
        <v>7</v>
      </c>
      <c r="I66" s="119">
        <f t="shared" si="42"/>
        <v>3595.7060000000001</v>
      </c>
      <c r="J66" s="120">
        <f t="shared" si="43"/>
        <v>9.7659426077616879E-2</v>
      </c>
      <c r="K66" s="120">
        <f t="shared" si="44"/>
        <v>0.23598865917376866</v>
      </c>
      <c r="L66" s="120">
        <f t="shared" si="45"/>
        <v>0.26197914957452029</v>
      </c>
      <c r="M66" s="121">
        <f t="shared" si="46"/>
        <v>13.964</v>
      </c>
      <c r="N66" s="122">
        <f t="shared" si="47"/>
        <v>0.25029855054890471</v>
      </c>
      <c r="O66" s="122">
        <f t="shared" si="48"/>
        <v>9.4557230207364</v>
      </c>
      <c r="P66" s="232">
        <f t="shared" si="49"/>
        <v>16</v>
      </c>
      <c r="Q66" s="233">
        <f t="shared" si="50"/>
        <v>9</v>
      </c>
      <c r="R66" s="233">
        <f t="shared" si="51"/>
        <v>340</v>
      </c>
      <c r="T66">
        <v>512</v>
      </c>
      <c r="U66">
        <v>3335</v>
      </c>
      <c r="V66" t="s">
        <v>386</v>
      </c>
      <c r="W66">
        <v>3595.7060000000001</v>
      </c>
      <c r="X66">
        <v>1905.0360000000001</v>
      </c>
      <c r="Y66">
        <v>1.887</v>
      </c>
      <c r="Z66">
        <v>13.964</v>
      </c>
      <c r="AA66">
        <v>132.825243</v>
      </c>
      <c r="AB66">
        <v>12.971636999999999</v>
      </c>
      <c r="AC66">
        <v>31.345251000000001</v>
      </c>
      <c r="AD66" s="1">
        <v>942</v>
      </c>
      <c r="AE66">
        <v>9</v>
      </c>
      <c r="AF66">
        <v>340</v>
      </c>
      <c r="AG66">
        <v>108</v>
      </c>
      <c r="AH66">
        <v>27.070952999999999</v>
      </c>
      <c r="AI66">
        <v>16468.7</v>
      </c>
      <c r="AJ66">
        <v>7754.5</v>
      </c>
      <c r="AK66">
        <v>16</v>
      </c>
      <c r="AL66">
        <v>6339</v>
      </c>
      <c r="AM66" t="s">
        <v>387</v>
      </c>
      <c r="AN66" t="s">
        <v>583</v>
      </c>
      <c r="AO66">
        <v>933.93700000000001</v>
      </c>
      <c r="AR66" t="s">
        <v>118</v>
      </c>
      <c r="AS66" t="s">
        <v>121</v>
      </c>
      <c r="AT66" t="s">
        <v>264</v>
      </c>
      <c r="AU66" t="s">
        <v>386</v>
      </c>
      <c r="AV66" t="s">
        <v>48</v>
      </c>
      <c r="AW66">
        <v>7</v>
      </c>
      <c r="BB66">
        <v>0.79046548779293979</v>
      </c>
      <c r="BC66" t="s">
        <v>70</v>
      </c>
      <c r="BF66" t="s">
        <v>118</v>
      </c>
      <c r="BG66" t="s">
        <v>121</v>
      </c>
      <c r="BH66" t="s">
        <v>386</v>
      </c>
      <c r="BI66">
        <v>3335</v>
      </c>
      <c r="BJ66">
        <v>7</v>
      </c>
      <c r="BK66" t="s">
        <v>264</v>
      </c>
      <c r="BL66" t="s">
        <v>262</v>
      </c>
      <c r="BM66">
        <v>0.79046548779293979</v>
      </c>
      <c r="BN66" t="s">
        <v>70</v>
      </c>
      <c r="BO66" t="s">
        <v>187</v>
      </c>
      <c r="BP66">
        <v>3595.7060000000001</v>
      </c>
    </row>
    <row r="67" spans="1:68" ht="16.5">
      <c r="A67" s="128" t="str">
        <f t="shared" si="35"/>
        <v>부성여객</v>
      </c>
      <c r="B67" s="129" t="str">
        <f t="shared" si="1"/>
        <v>이창욱</v>
      </c>
      <c r="C67" s="130" t="str">
        <f t="shared" si="36"/>
        <v>D</v>
      </c>
      <c r="D67" s="131">
        <f t="shared" si="37"/>
        <v>0.82694980834984277</v>
      </c>
      <c r="E67" s="132">
        <f t="shared" si="38"/>
        <v>1397</v>
      </c>
      <c r="F67" s="133" t="str">
        <f t="shared" si="39"/>
        <v>790</v>
      </c>
      <c r="G67" s="134" t="str">
        <f t="shared" si="40"/>
        <v>70바2065</v>
      </c>
      <c r="H67" s="135">
        <f t="shared" si="41"/>
        <v>6</v>
      </c>
      <c r="I67" s="136">
        <f t="shared" si="42"/>
        <v>718.61300000000006</v>
      </c>
      <c r="J67" s="137">
        <f t="shared" si="43"/>
        <v>4.2615273763519E-2</v>
      </c>
      <c r="K67" s="137">
        <f t="shared" si="44"/>
        <v>0.30959509320386391</v>
      </c>
      <c r="L67" s="137">
        <f t="shared" si="45"/>
        <v>0.21569328692912595</v>
      </c>
      <c r="M67" s="138">
        <f t="shared" si="46"/>
        <v>16.905999999999999</v>
      </c>
      <c r="N67" s="139">
        <f t="shared" si="47"/>
        <v>0.11520697509109991</v>
      </c>
      <c r="O67" s="139">
        <f t="shared" si="48"/>
        <v>8.2949022065591933</v>
      </c>
      <c r="P67" s="230">
        <f t="shared" si="49"/>
        <v>5</v>
      </c>
      <c r="Q67" s="231">
        <f t="shared" si="50"/>
        <v>1</v>
      </c>
      <c r="R67" s="231">
        <f t="shared" si="51"/>
        <v>72</v>
      </c>
      <c r="T67">
        <v>512</v>
      </c>
      <c r="U67">
        <v>1397</v>
      </c>
      <c r="V67" t="s">
        <v>388</v>
      </c>
      <c r="W67">
        <v>868.00300000000004</v>
      </c>
      <c r="X67">
        <v>473.26299999999998</v>
      </c>
      <c r="Y67">
        <v>1.8340000000000001</v>
      </c>
      <c r="Z67">
        <v>16.905999999999999</v>
      </c>
      <c r="AA67">
        <v>46.194704999999999</v>
      </c>
      <c r="AB67">
        <v>1.9685999999999999</v>
      </c>
      <c r="AC67">
        <v>14.301653999999999</v>
      </c>
      <c r="AD67" s="1">
        <v>155</v>
      </c>
      <c r="AE67">
        <v>1</v>
      </c>
      <c r="AF67">
        <v>72</v>
      </c>
      <c r="AG67">
        <v>98</v>
      </c>
      <c r="AH67">
        <v>18.790096999999999</v>
      </c>
      <c r="AI67">
        <v>1135.8</v>
      </c>
      <c r="AJ67">
        <v>80.5</v>
      </c>
      <c r="AK67">
        <v>5</v>
      </c>
      <c r="AL67">
        <v>1476</v>
      </c>
      <c r="AM67" t="s">
        <v>389</v>
      </c>
      <c r="AN67" t="s">
        <v>584</v>
      </c>
      <c r="AO67">
        <v>217.863</v>
      </c>
      <c r="AR67" t="s">
        <v>118</v>
      </c>
      <c r="AS67" t="s">
        <v>121</v>
      </c>
      <c r="AT67" t="s">
        <v>266</v>
      </c>
      <c r="AU67" t="s">
        <v>388</v>
      </c>
      <c r="AV67" t="s">
        <v>48</v>
      </c>
      <c r="AW67">
        <v>6</v>
      </c>
      <c r="BB67">
        <v>0.82694980834984277</v>
      </c>
      <c r="BC67" t="s">
        <v>67</v>
      </c>
      <c r="BF67" t="s">
        <v>118</v>
      </c>
      <c r="BG67" t="s">
        <v>121</v>
      </c>
      <c r="BH67" t="s">
        <v>388</v>
      </c>
      <c r="BI67">
        <v>1397</v>
      </c>
      <c r="BJ67">
        <v>6</v>
      </c>
      <c r="BK67" t="s">
        <v>266</v>
      </c>
      <c r="BL67" t="s">
        <v>204</v>
      </c>
      <c r="BM67">
        <v>0.82694980834984277</v>
      </c>
      <c r="BN67" t="s">
        <v>67</v>
      </c>
      <c r="BO67" t="s">
        <v>178</v>
      </c>
      <c r="BP67">
        <v>718.61300000000006</v>
      </c>
    </row>
    <row r="68" spans="1:68" ht="16.5">
      <c r="A68" s="111" t="str">
        <f t="shared" si="35"/>
        <v>부성여객</v>
      </c>
      <c r="B68" s="112" t="str">
        <f t="shared" si="1"/>
        <v>이창희</v>
      </c>
      <c r="C68" s="113" t="str">
        <f t="shared" si="36"/>
        <v>D</v>
      </c>
      <c r="D68" s="114">
        <f t="shared" si="37"/>
        <v>0.84938526528417824</v>
      </c>
      <c r="E68" s="115">
        <f t="shared" si="38"/>
        <v>7719</v>
      </c>
      <c r="F68" s="116" t="str">
        <f t="shared" si="39"/>
        <v>790</v>
      </c>
      <c r="G68" s="117" t="str">
        <f t="shared" si="40"/>
        <v>70바2065</v>
      </c>
      <c r="H68" s="118">
        <f t="shared" si="41"/>
        <v>10</v>
      </c>
      <c r="I68" s="119">
        <f t="shared" si="42"/>
        <v>1096.8539999999998</v>
      </c>
      <c r="J68" s="120">
        <f t="shared" si="43"/>
        <v>4.5194240035853872E-2</v>
      </c>
      <c r="K68" s="120">
        <f t="shared" si="44"/>
        <v>0.34011460238380969</v>
      </c>
      <c r="L68" s="120">
        <f t="shared" si="45"/>
        <v>0.23157138507039227</v>
      </c>
      <c r="M68" s="121">
        <f t="shared" si="46"/>
        <v>16.66</v>
      </c>
      <c r="N68" s="122">
        <f t="shared" si="47"/>
        <v>0.34664718509486431</v>
      </c>
      <c r="O68" s="122">
        <f t="shared" si="48"/>
        <v>10.572739145393362</v>
      </c>
      <c r="P68" s="232">
        <f t="shared" si="49"/>
        <v>22</v>
      </c>
      <c r="Q68" s="233">
        <f t="shared" si="50"/>
        <v>4</v>
      </c>
      <c r="R68" s="233">
        <f t="shared" si="51"/>
        <v>122</v>
      </c>
      <c r="T68">
        <v>512</v>
      </c>
      <c r="U68">
        <v>7719</v>
      </c>
      <c r="V68" t="s">
        <v>390</v>
      </c>
      <c r="W68">
        <v>1153.9110000000001</v>
      </c>
      <c r="X68">
        <v>627.49800000000005</v>
      </c>
      <c r="Y68">
        <v>1.839</v>
      </c>
      <c r="Z68">
        <v>16.66</v>
      </c>
      <c r="AA68">
        <v>64.118037999999999</v>
      </c>
      <c r="AB68">
        <v>2.8977659999999998</v>
      </c>
      <c r="AC68">
        <v>21.807480999999999</v>
      </c>
      <c r="AD68" s="1">
        <v>254</v>
      </c>
      <c r="AE68">
        <v>4</v>
      </c>
      <c r="AF68">
        <v>122</v>
      </c>
      <c r="AG68">
        <v>108</v>
      </c>
      <c r="AH68">
        <v>17.996666999999999</v>
      </c>
      <c r="AI68">
        <v>2450.9</v>
      </c>
      <c r="AJ68">
        <v>724.6</v>
      </c>
      <c r="AK68">
        <v>22</v>
      </c>
      <c r="AL68">
        <v>4869</v>
      </c>
      <c r="AM68" t="s">
        <v>391</v>
      </c>
      <c r="AN68" t="s">
        <v>585</v>
      </c>
      <c r="AO68">
        <v>163.595</v>
      </c>
      <c r="AR68" t="s">
        <v>118</v>
      </c>
      <c r="AS68" t="s">
        <v>121</v>
      </c>
      <c r="AT68" t="s">
        <v>266</v>
      </c>
      <c r="AU68" t="s">
        <v>390</v>
      </c>
      <c r="AV68" t="s">
        <v>48</v>
      </c>
      <c r="AW68">
        <v>10</v>
      </c>
      <c r="BB68">
        <v>0.84938526528417824</v>
      </c>
      <c r="BC68" t="s">
        <v>67</v>
      </c>
      <c r="BF68" t="s">
        <v>118</v>
      </c>
      <c r="BG68" t="s">
        <v>121</v>
      </c>
      <c r="BH68" t="s">
        <v>390</v>
      </c>
      <c r="BI68">
        <v>7719</v>
      </c>
      <c r="BJ68">
        <v>10</v>
      </c>
      <c r="BK68" t="s">
        <v>266</v>
      </c>
      <c r="BL68" t="s">
        <v>264</v>
      </c>
      <c r="BM68">
        <v>0.84938526528417824</v>
      </c>
      <c r="BN68" t="s">
        <v>67</v>
      </c>
      <c r="BO68" t="s">
        <v>178</v>
      </c>
      <c r="BP68">
        <v>1096.8539999999998</v>
      </c>
    </row>
    <row r="69" spans="1:68" ht="16.5">
      <c r="A69" s="128" t="str">
        <f t="shared" si="35"/>
        <v>부성여객</v>
      </c>
      <c r="B69" s="129" t="str">
        <f t="shared" si="1"/>
        <v>이철</v>
      </c>
      <c r="C69" s="130" t="str">
        <f t="shared" si="36"/>
        <v>C</v>
      </c>
      <c r="D69" s="131">
        <f t="shared" si="37"/>
        <v>0.88708333333333333</v>
      </c>
      <c r="E69" s="132">
        <f t="shared" si="38"/>
        <v>3773</v>
      </c>
      <c r="F69" s="133" t="str">
        <f t="shared" si="39"/>
        <v>790</v>
      </c>
      <c r="G69" s="134" t="str">
        <f t="shared" si="40"/>
        <v>70바2024</v>
      </c>
      <c r="H69" s="135">
        <f t="shared" si="41"/>
        <v>1</v>
      </c>
      <c r="I69" s="136">
        <f t="shared" si="42"/>
        <v>2909.8049999999998</v>
      </c>
      <c r="J69" s="137">
        <f t="shared" si="43"/>
        <v>7.5702790169326012E-3</v>
      </c>
      <c r="K69" s="137">
        <f t="shared" si="44"/>
        <v>0.23955009005672082</v>
      </c>
      <c r="L69" s="137">
        <f t="shared" si="45"/>
        <v>0.1907344306577245</v>
      </c>
      <c r="M69" s="138">
        <f t="shared" si="46"/>
        <v>9.3330000000000002</v>
      </c>
      <c r="N69" s="139">
        <f t="shared" si="47"/>
        <v>0.13746625632989154</v>
      </c>
      <c r="O69" s="139">
        <f t="shared" si="48"/>
        <v>3.3335567159998698</v>
      </c>
      <c r="P69" s="230">
        <f t="shared" si="49"/>
        <v>1</v>
      </c>
      <c r="Q69" s="231">
        <f t="shared" si="50"/>
        <v>4</v>
      </c>
      <c r="R69" s="231">
        <f t="shared" si="51"/>
        <v>97</v>
      </c>
      <c r="T69">
        <v>512</v>
      </c>
      <c r="U69">
        <v>3773</v>
      </c>
      <c r="V69" t="s">
        <v>392</v>
      </c>
      <c r="W69">
        <v>2909.8049999999998</v>
      </c>
      <c r="X69">
        <v>1366.7190000000001</v>
      </c>
      <c r="Y69">
        <v>2.129</v>
      </c>
      <c r="Z69">
        <v>9.3330000000000002</v>
      </c>
      <c r="AA69">
        <v>106.701087</v>
      </c>
      <c r="AB69">
        <v>0.80775699999999995</v>
      </c>
      <c r="AC69">
        <v>25.560255000000002</v>
      </c>
      <c r="AD69" s="1">
        <v>555</v>
      </c>
      <c r="AE69">
        <v>4</v>
      </c>
      <c r="AF69">
        <v>97</v>
      </c>
      <c r="AG69">
        <v>104</v>
      </c>
      <c r="AH69">
        <v>27.270620999999998</v>
      </c>
      <c r="AI69">
        <v>9693.7999999999993</v>
      </c>
      <c r="AJ69">
        <v>533.1</v>
      </c>
      <c r="AK69">
        <v>1</v>
      </c>
      <c r="AL69">
        <v>149</v>
      </c>
      <c r="AM69" t="s">
        <v>393</v>
      </c>
      <c r="AN69" t="s">
        <v>586</v>
      </c>
      <c r="AO69">
        <v>2909.8049999999998</v>
      </c>
      <c r="AR69" t="s">
        <v>118</v>
      </c>
      <c r="AS69" t="s">
        <v>121</v>
      </c>
      <c r="AT69" t="s">
        <v>262</v>
      </c>
      <c r="AU69" t="s">
        <v>392</v>
      </c>
      <c r="AV69" t="s">
        <v>48</v>
      </c>
      <c r="AW69">
        <v>1</v>
      </c>
      <c r="BB69">
        <v>0.88708333333333333</v>
      </c>
      <c r="BC69" t="s">
        <v>69</v>
      </c>
      <c r="BF69" t="s">
        <v>118</v>
      </c>
      <c r="BG69" t="s">
        <v>121</v>
      </c>
      <c r="BH69" t="s">
        <v>392</v>
      </c>
      <c r="BI69">
        <v>3773</v>
      </c>
      <c r="BJ69">
        <v>1</v>
      </c>
      <c r="BK69" t="s">
        <v>262</v>
      </c>
      <c r="BL69" t="s">
        <v>174</v>
      </c>
      <c r="BM69">
        <v>0.88708333333333333</v>
      </c>
      <c r="BN69" t="s">
        <v>69</v>
      </c>
      <c r="BO69" t="s">
        <v>176</v>
      </c>
      <c r="BP69">
        <v>2909.8049999999998</v>
      </c>
    </row>
    <row r="70" spans="1:68" ht="16.5">
      <c r="A70" s="111" t="str">
        <f t="shared" si="35"/>
        <v>부성여객</v>
      </c>
      <c r="B70" s="112" t="str">
        <f t="shared" ref="B70:B95" si="52">IF(BH70="NULL", E70, BH70)</f>
        <v>이춘진</v>
      </c>
      <c r="C70" s="113" t="str">
        <f t="shared" si="36"/>
        <v>F</v>
      </c>
      <c r="D70" s="114">
        <f t="shared" si="37"/>
        <v>0.75173913043478269</v>
      </c>
      <c r="E70" s="115">
        <f t="shared" si="38"/>
        <v>7094</v>
      </c>
      <c r="F70" s="116" t="str">
        <f t="shared" si="39"/>
        <v>33</v>
      </c>
      <c r="G70" s="117" t="str">
        <f t="shared" si="40"/>
        <v>70바2134</v>
      </c>
      <c r="H70" s="118">
        <f t="shared" si="41"/>
        <v>1</v>
      </c>
      <c r="I70" s="119">
        <f t="shared" si="42"/>
        <v>385.56799999999998</v>
      </c>
      <c r="J70" s="120">
        <f t="shared" si="43"/>
        <v>6.1275751974657199E-2</v>
      </c>
      <c r="K70" s="120">
        <f t="shared" si="44"/>
        <v>0.37906293462769858</v>
      </c>
      <c r="L70" s="120">
        <f t="shared" si="45"/>
        <v>0.11671093036766537</v>
      </c>
      <c r="M70" s="121">
        <f t="shared" si="46"/>
        <v>18.23</v>
      </c>
      <c r="N70" s="122">
        <f t="shared" si="47"/>
        <v>0</v>
      </c>
      <c r="O70" s="122">
        <f t="shared" si="48"/>
        <v>1.9453029444591692</v>
      </c>
      <c r="P70" s="232">
        <f t="shared" si="49"/>
        <v>13</v>
      </c>
      <c r="Q70" s="233">
        <f t="shared" si="50"/>
        <v>0</v>
      </c>
      <c r="R70" s="233">
        <f t="shared" si="51"/>
        <v>8</v>
      </c>
      <c r="T70">
        <v>512</v>
      </c>
      <c r="U70">
        <v>7094</v>
      </c>
      <c r="V70" t="s">
        <v>394</v>
      </c>
      <c r="W70">
        <v>411.24700000000001</v>
      </c>
      <c r="X70">
        <v>236.227</v>
      </c>
      <c r="Y70">
        <v>1.7410000000000001</v>
      </c>
      <c r="Z70">
        <v>18.23</v>
      </c>
      <c r="AA70">
        <v>27.004434</v>
      </c>
      <c r="AB70">
        <v>1.654717</v>
      </c>
      <c r="AC70">
        <v>10.23638</v>
      </c>
      <c r="AD70" s="1">
        <v>45</v>
      </c>
      <c r="AE70">
        <v>0</v>
      </c>
      <c r="AF70">
        <v>8</v>
      </c>
      <c r="AG70">
        <v>90</v>
      </c>
      <c r="AH70">
        <v>15.228869</v>
      </c>
      <c r="AI70">
        <v>645</v>
      </c>
      <c r="AJ70">
        <v>84.8</v>
      </c>
      <c r="AK70">
        <v>13</v>
      </c>
      <c r="AL70">
        <v>11256</v>
      </c>
      <c r="AM70" t="s">
        <v>395</v>
      </c>
      <c r="AN70" t="s">
        <v>587</v>
      </c>
      <c r="AO70">
        <v>385.56799999999998</v>
      </c>
      <c r="AR70" t="s">
        <v>118</v>
      </c>
      <c r="AS70" t="s">
        <v>119</v>
      </c>
      <c r="AT70" t="s">
        <v>216</v>
      </c>
      <c r="AU70" t="s">
        <v>394</v>
      </c>
      <c r="AV70" t="s">
        <v>195</v>
      </c>
      <c r="AW70">
        <v>1</v>
      </c>
      <c r="BB70">
        <v>0.75173913043478269</v>
      </c>
      <c r="BC70" t="s">
        <v>70</v>
      </c>
      <c r="BF70" t="s">
        <v>118</v>
      </c>
      <c r="BG70" t="s">
        <v>119</v>
      </c>
      <c r="BH70" t="s">
        <v>394</v>
      </c>
      <c r="BI70">
        <v>7094</v>
      </c>
      <c r="BJ70">
        <v>1</v>
      </c>
      <c r="BK70" t="s">
        <v>216</v>
      </c>
      <c r="BL70" t="s">
        <v>174</v>
      </c>
      <c r="BM70">
        <v>0.75173913043478269</v>
      </c>
      <c r="BN70" t="s">
        <v>70</v>
      </c>
      <c r="BO70" t="s">
        <v>187</v>
      </c>
      <c r="BP70">
        <v>385.56799999999998</v>
      </c>
    </row>
    <row r="71" spans="1:68" ht="16.5">
      <c r="A71" s="128" t="str">
        <f t="shared" si="35"/>
        <v>부성여객</v>
      </c>
      <c r="B71" s="129" t="str">
        <f t="shared" si="52"/>
        <v>임주현</v>
      </c>
      <c r="C71" s="130" t="str">
        <f t="shared" si="36"/>
        <v>C</v>
      </c>
      <c r="D71" s="131">
        <f t="shared" si="37"/>
        <v>0.87272727272727257</v>
      </c>
      <c r="E71" s="132">
        <f t="shared" si="38"/>
        <v>9788</v>
      </c>
      <c r="F71" s="133" t="str">
        <f t="shared" si="39"/>
        <v>36</v>
      </c>
      <c r="G71" s="134" t="str">
        <f t="shared" si="40"/>
        <v>70바2139</v>
      </c>
      <c r="H71" s="135">
        <f t="shared" si="41"/>
        <v>1</v>
      </c>
      <c r="I71" s="136">
        <f t="shared" si="42"/>
        <v>516.91899999999998</v>
      </c>
      <c r="J71" s="137">
        <f t="shared" si="43"/>
        <v>6.1355584736718378E-2</v>
      </c>
      <c r="K71" s="137">
        <f t="shared" si="44"/>
        <v>0.33413951730340519</v>
      </c>
      <c r="L71" s="137">
        <f t="shared" si="45"/>
        <v>0.15089404722983679</v>
      </c>
      <c r="M71" s="138">
        <f t="shared" si="46"/>
        <v>22.408999999999999</v>
      </c>
      <c r="N71" s="139">
        <f t="shared" si="47"/>
        <v>0</v>
      </c>
      <c r="O71" s="139">
        <f t="shared" si="48"/>
        <v>18.566527786767686</v>
      </c>
      <c r="P71" s="230">
        <f t="shared" si="49"/>
        <v>13</v>
      </c>
      <c r="Q71" s="231">
        <f t="shared" si="50"/>
        <v>0</v>
      </c>
      <c r="R71" s="231">
        <f t="shared" si="51"/>
        <v>109</v>
      </c>
      <c r="T71">
        <v>512</v>
      </c>
      <c r="U71">
        <v>9788</v>
      </c>
      <c r="V71" t="s">
        <v>396</v>
      </c>
      <c r="W71">
        <v>587.07799999999997</v>
      </c>
      <c r="X71">
        <v>303.30500000000001</v>
      </c>
      <c r="Y71">
        <v>1.9359999999999999</v>
      </c>
      <c r="Z71">
        <v>22.408999999999999</v>
      </c>
      <c r="AA71">
        <v>31.229431000000002</v>
      </c>
      <c r="AB71">
        <v>1.9160999999999999</v>
      </c>
      <c r="AC71">
        <v>10.434987</v>
      </c>
      <c r="AD71" s="1">
        <v>78</v>
      </c>
      <c r="AE71">
        <v>0</v>
      </c>
      <c r="AF71">
        <v>109</v>
      </c>
      <c r="AG71">
        <v>101</v>
      </c>
      <c r="AH71">
        <v>18.798869</v>
      </c>
      <c r="AI71">
        <v>2076.8000000000002</v>
      </c>
      <c r="AJ71">
        <v>336.4</v>
      </c>
      <c r="AK71">
        <v>13</v>
      </c>
      <c r="AL71">
        <v>4751</v>
      </c>
      <c r="AM71" t="s">
        <v>397</v>
      </c>
      <c r="AN71" t="s">
        <v>588</v>
      </c>
      <c r="AO71">
        <v>516.91899999999998</v>
      </c>
      <c r="AR71" t="s">
        <v>118</v>
      </c>
      <c r="AS71" t="s">
        <v>120</v>
      </c>
      <c r="AT71" t="s">
        <v>261</v>
      </c>
      <c r="AU71" t="s">
        <v>396</v>
      </c>
      <c r="AV71" t="s">
        <v>195</v>
      </c>
      <c r="AW71">
        <v>1</v>
      </c>
      <c r="BB71">
        <v>0.87272727272727257</v>
      </c>
      <c r="BC71" t="s">
        <v>69</v>
      </c>
      <c r="BF71" t="s">
        <v>118</v>
      </c>
      <c r="BG71" t="s">
        <v>120</v>
      </c>
      <c r="BH71" t="s">
        <v>396</v>
      </c>
      <c r="BI71">
        <v>9788</v>
      </c>
      <c r="BJ71">
        <v>1</v>
      </c>
      <c r="BK71" t="s">
        <v>261</v>
      </c>
      <c r="BL71" t="s">
        <v>174</v>
      </c>
      <c r="BM71">
        <v>0.87272727272727257</v>
      </c>
      <c r="BN71" t="s">
        <v>69</v>
      </c>
      <c r="BO71" t="s">
        <v>176</v>
      </c>
      <c r="BP71">
        <v>516.91899999999998</v>
      </c>
    </row>
    <row r="72" spans="1:68" ht="16.5">
      <c r="A72" s="111" t="str">
        <f t="shared" si="35"/>
        <v>부성여객</v>
      </c>
      <c r="B72" s="112" t="str">
        <f t="shared" si="52"/>
        <v>장문봉</v>
      </c>
      <c r="C72" s="113" t="str">
        <f t="shared" si="36"/>
        <v>C</v>
      </c>
      <c r="D72" s="114">
        <f t="shared" si="37"/>
        <v>0.85314488452688431</v>
      </c>
      <c r="E72" s="115">
        <f t="shared" si="38"/>
        <v>5179</v>
      </c>
      <c r="F72" s="116" t="str">
        <f t="shared" si="39"/>
        <v>36</v>
      </c>
      <c r="G72" s="117" t="str">
        <f t="shared" si="40"/>
        <v>70바2127</v>
      </c>
      <c r="H72" s="118">
        <f t="shared" si="41"/>
        <v>7</v>
      </c>
      <c r="I72" s="119">
        <f t="shared" si="42"/>
        <v>624.40000000000009</v>
      </c>
      <c r="J72" s="120">
        <f t="shared" si="43"/>
        <v>3.5167935868176778E-2</v>
      </c>
      <c r="K72" s="120">
        <f t="shared" si="44"/>
        <v>0.35604496208740427</v>
      </c>
      <c r="L72" s="120">
        <f t="shared" si="45"/>
        <v>0.2386290839205637</v>
      </c>
      <c r="M72" s="121">
        <f t="shared" si="46"/>
        <v>19.988</v>
      </c>
      <c r="N72" s="122">
        <f t="shared" si="47"/>
        <v>0.34545774879003421</v>
      </c>
      <c r="O72" s="122">
        <f t="shared" si="48"/>
        <v>16.581971941921644</v>
      </c>
      <c r="P72" s="232">
        <f t="shared" si="49"/>
        <v>18</v>
      </c>
      <c r="Q72" s="233">
        <f t="shared" si="50"/>
        <v>3</v>
      </c>
      <c r="R72" s="233">
        <f t="shared" si="51"/>
        <v>144</v>
      </c>
      <c r="T72">
        <v>512</v>
      </c>
      <c r="U72">
        <v>5179</v>
      </c>
      <c r="V72" t="s">
        <v>398</v>
      </c>
      <c r="W72">
        <v>868.41300000000001</v>
      </c>
      <c r="X72">
        <v>485.04</v>
      </c>
      <c r="Y72">
        <v>1.79</v>
      </c>
      <c r="Z72">
        <v>19.988</v>
      </c>
      <c r="AA72">
        <v>44.050268000000003</v>
      </c>
      <c r="AB72">
        <v>1.5491569999999999</v>
      </c>
      <c r="AC72">
        <v>15.683876</v>
      </c>
      <c r="AD72" s="1">
        <v>149</v>
      </c>
      <c r="AE72">
        <v>3</v>
      </c>
      <c r="AF72">
        <v>144</v>
      </c>
      <c r="AG72">
        <v>107</v>
      </c>
      <c r="AH72">
        <v>19.714136</v>
      </c>
      <c r="AI72">
        <v>2178.1999999999998</v>
      </c>
      <c r="AJ72">
        <v>723.3</v>
      </c>
      <c r="AK72">
        <v>18</v>
      </c>
      <c r="AL72">
        <v>8487</v>
      </c>
      <c r="AM72" t="s">
        <v>399</v>
      </c>
      <c r="AN72" t="s">
        <v>589</v>
      </c>
      <c r="AO72">
        <v>181.768</v>
      </c>
      <c r="AR72" t="s">
        <v>118</v>
      </c>
      <c r="AS72" t="s">
        <v>120</v>
      </c>
      <c r="AT72" t="s">
        <v>255</v>
      </c>
      <c r="AU72" t="s">
        <v>398</v>
      </c>
      <c r="AV72" t="s">
        <v>48</v>
      </c>
      <c r="AW72">
        <v>7</v>
      </c>
      <c r="BB72">
        <v>0.85314488452688431</v>
      </c>
      <c r="BC72" t="s">
        <v>69</v>
      </c>
      <c r="BF72" t="s">
        <v>118</v>
      </c>
      <c r="BG72" t="s">
        <v>120</v>
      </c>
      <c r="BH72" t="s">
        <v>398</v>
      </c>
      <c r="BI72">
        <v>5179</v>
      </c>
      <c r="BJ72">
        <v>7</v>
      </c>
      <c r="BK72" t="s">
        <v>255</v>
      </c>
      <c r="BL72" t="s">
        <v>262</v>
      </c>
      <c r="BM72">
        <v>0.85314488452688431</v>
      </c>
      <c r="BN72" t="s">
        <v>69</v>
      </c>
      <c r="BO72" t="s">
        <v>176</v>
      </c>
      <c r="BP72">
        <v>624.40000000000009</v>
      </c>
    </row>
    <row r="73" spans="1:68" ht="16.5">
      <c r="A73" s="128" t="str">
        <f t="shared" si="35"/>
        <v>부성여객</v>
      </c>
      <c r="B73" s="129" t="str">
        <f t="shared" si="52"/>
        <v>장정효</v>
      </c>
      <c r="C73" s="130" t="str">
        <f t="shared" si="36"/>
        <v>D</v>
      </c>
      <c r="D73" s="131">
        <f t="shared" si="37"/>
        <v>0.8080586383540993</v>
      </c>
      <c r="E73" s="132">
        <f t="shared" si="38"/>
        <v>7982</v>
      </c>
      <c r="F73" s="133" t="str">
        <f t="shared" si="39"/>
        <v>예비</v>
      </c>
      <c r="G73" s="134" t="str">
        <f t="shared" si="40"/>
        <v>70바2050</v>
      </c>
      <c r="H73" s="135">
        <f t="shared" si="41"/>
        <v>5</v>
      </c>
      <c r="I73" s="136">
        <f t="shared" si="42"/>
        <v>597.23099999999999</v>
      </c>
      <c r="J73" s="137">
        <f t="shared" si="43"/>
        <v>2.0333437053723771E-2</v>
      </c>
      <c r="K73" s="137">
        <f t="shared" si="44"/>
        <v>0.41051813557084732</v>
      </c>
      <c r="L73" s="137">
        <f t="shared" si="45"/>
        <v>0.25450788723291323</v>
      </c>
      <c r="M73" s="138">
        <f t="shared" si="46"/>
        <v>17.974</v>
      </c>
      <c r="N73" s="139">
        <f t="shared" si="47"/>
        <v>0</v>
      </c>
      <c r="O73" s="139">
        <f t="shared" si="48"/>
        <v>13.55203042575001</v>
      </c>
      <c r="P73" s="230">
        <f t="shared" si="49"/>
        <v>26</v>
      </c>
      <c r="Q73" s="231">
        <f t="shared" si="50"/>
        <v>0</v>
      </c>
      <c r="R73" s="231">
        <f t="shared" si="51"/>
        <v>94</v>
      </c>
      <c r="T73">
        <v>512</v>
      </c>
      <c r="U73">
        <v>7982</v>
      </c>
      <c r="V73" t="s">
        <v>400</v>
      </c>
      <c r="W73">
        <v>693.62300000000005</v>
      </c>
      <c r="X73">
        <v>409.81599999999997</v>
      </c>
      <c r="Y73">
        <v>1.6930000000000001</v>
      </c>
      <c r="Z73">
        <v>17.974</v>
      </c>
      <c r="AA73">
        <v>43.469434</v>
      </c>
      <c r="AB73">
        <v>0.88388299999999997</v>
      </c>
      <c r="AC73">
        <v>17.844991</v>
      </c>
      <c r="AD73" s="1">
        <v>152</v>
      </c>
      <c r="AE73">
        <v>0</v>
      </c>
      <c r="AF73">
        <v>94</v>
      </c>
      <c r="AG73">
        <v>107</v>
      </c>
      <c r="AH73">
        <v>15.956568000000001</v>
      </c>
      <c r="AI73">
        <v>863.8</v>
      </c>
      <c r="AJ73">
        <v>262.89999999999998</v>
      </c>
      <c r="AK73">
        <v>26</v>
      </c>
      <c r="AL73">
        <v>9342</v>
      </c>
      <c r="AM73" t="s">
        <v>401</v>
      </c>
      <c r="AN73" t="s">
        <v>590</v>
      </c>
      <c r="AO73">
        <v>176.578</v>
      </c>
      <c r="AR73" t="s">
        <v>118</v>
      </c>
      <c r="AS73" t="s">
        <v>91</v>
      </c>
      <c r="AT73" t="s">
        <v>269</v>
      </c>
      <c r="AU73" t="s">
        <v>400</v>
      </c>
      <c r="AV73" t="s">
        <v>48</v>
      </c>
      <c r="AW73">
        <v>5</v>
      </c>
      <c r="BB73">
        <v>0.8080586383540993</v>
      </c>
      <c r="BC73" t="s">
        <v>67</v>
      </c>
      <c r="BF73" t="s">
        <v>118</v>
      </c>
      <c r="BG73" t="s">
        <v>91</v>
      </c>
      <c r="BH73" t="s">
        <v>400</v>
      </c>
      <c r="BI73">
        <v>7982</v>
      </c>
      <c r="BJ73">
        <v>5</v>
      </c>
      <c r="BK73" t="s">
        <v>269</v>
      </c>
      <c r="BL73" t="s">
        <v>224</v>
      </c>
      <c r="BM73">
        <v>0.8080586383540993</v>
      </c>
      <c r="BN73" t="s">
        <v>67</v>
      </c>
      <c r="BO73" t="s">
        <v>178</v>
      </c>
      <c r="BP73">
        <v>597.23099999999999</v>
      </c>
    </row>
    <row r="74" spans="1:68" ht="16.5">
      <c r="A74" s="111" t="str">
        <f t="shared" si="35"/>
        <v>부성여객</v>
      </c>
      <c r="B74" s="112" t="str">
        <f t="shared" si="52"/>
        <v>장형표</v>
      </c>
      <c r="C74" s="113" t="str">
        <f t="shared" si="36"/>
        <v>C</v>
      </c>
      <c r="D74" s="114">
        <f t="shared" si="37"/>
        <v>0.874</v>
      </c>
      <c r="E74" s="115">
        <f t="shared" si="38"/>
        <v>1235</v>
      </c>
      <c r="F74" s="116" t="str">
        <f t="shared" si="39"/>
        <v>33</v>
      </c>
      <c r="G74" s="117" t="str">
        <f t="shared" si="40"/>
        <v>70바2084</v>
      </c>
      <c r="H74" s="118">
        <f t="shared" si="41"/>
        <v>1</v>
      </c>
      <c r="I74" s="119">
        <f t="shared" si="42"/>
        <v>1712.2190000000001</v>
      </c>
      <c r="J74" s="120">
        <f t="shared" si="43"/>
        <v>3.0946500734935215E-2</v>
      </c>
      <c r="K74" s="120">
        <f t="shared" si="44"/>
        <v>0.35553674741284647</v>
      </c>
      <c r="L74" s="120">
        <f t="shared" si="45"/>
        <v>0.20616521601500742</v>
      </c>
      <c r="M74" s="121">
        <f t="shared" si="46"/>
        <v>15.712999999999999</v>
      </c>
      <c r="N74" s="122">
        <f t="shared" si="47"/>
        <v>5.8403743913599836E-2</v>
      </c>
      <c r="O74" s="122">
        <f t="shared" si="48"/>
        <v>7.0084492696319804</v>
      </c>
      <c r="P74" s="232">
        <f t="shared" si="49"/>
        <v>19</v>
      </c>
      <c r="Q74" s="233">
        <f t="shared" si="50"/>
        <v>1</v>
      </c>
      <c r="R74" s="233">
        <f t="shared" si="51"/>
        <v>120</v>
      </c>
      <c r="T74">
        <v>512</v>
      </c>
      <c r="U74">
        <v>1235</v>
      </c>
      <c r="V74" t="s">
        <v>402</v>
      </c>
      <c r="W74">
        <v>1712.2190000000001</v>
      </c>
      <c r="X74">
        <v>979.40499999999997</v>
      </c>
      <c r="Y74">
        <v>1.748</v>
      </c>
      <c r="Z74">
        <v>15.712999999999999</v>
      </c>
      <c r="AA74">
        <v>109.641637</v>
      </c>
      <c r="AB74">
        <v>3.3930250000000002</v>
      </c>
      <c r="AC74">
        <v>38.981631</v>
      </c>
      <c r="AD74" s="1">
        <v>353</v>
      </c>
      <c r="AE74">
        <v>1</v>
      </c>
      <c r="AF74">
        <v>120</v>
      </c>
      <c r="AG74">
        <v>104</v>
      </c>
      <c r="AH74">
        <v>15.616503</v>
      </c>
      <c r="AI74">
        <v>1018.6</v>
      </c>
      <c r="AJ74">
        <v>106.4</v>
      </c>
      <c r="AK74">
        <v>19</v>
      </c>
      <c r="AL74">
        <v>6732</v>
      </c>
      <c r="AM74" t="s">
        <v>403</v>
      </c>
      <c r="AN74" t="s">
        <v>591</v>
      </c>
      <c r="AO74">
        <v>1712.2190000000001</v>
      </c>
      <c r="AR74" t="s">
        <v>118</v>
      </c>
      <c r="AS74" t="s">
        <v>119</v>
      </c>
      <c r="AT74" t="s">
        <v>209</v>
      </c>
      <c r="AU74" t="s">
        <v>402</v>
      </c>
      <c r="AV74" t="s">
        <v>48</v>
      </c>
      <c r="AW74">
        <v>1</v>
      </c>
      <c r="BB74">
        <v>0.874</v>
      </c>
      <c r="BC74" t="s">
        <v>69</v>
      </c>
      <c r="BF74" t="s">
        <v>118</v>
      </c>
      <c r="BG74" t="s">
        <v>119</v>
      </c>
      <c r="BH74" t="s">
        <v>402</v>
      </c>
      <c r="BI74">
        <v>1235</v>
      </c>
      <c r="BJ74">
        <v>1</v>
      </c>
      <c r="BK74" t="s">
        <v>209</v>
      </c>
      <c r="BL74" t="s">
        <v>174</v>
      </c>
      <c r="BM74">
        <v>0.874</v>
      </c>
      <c r="BN74" t="s">
        <v>69</v>
      </c>
      <c r="BO74" t="s">
        <v>176</v>
      </c>
      <c r="BP74">
        <v>1712.2190000000001</v>
      </c>
    </row>
    <row r="75" spans="1:68" ht="16.5">
      <c r="A75" s="128" t="str">
        <f t="shared" si="35"/>
        <v>부성여객</v>
      </c>
      <c r="B75" s="129" t="str">
        <f t="shared" si="52"/>
        <v>정병옥</v>
      </c>
      <c r="C75" s="130" t="str">
        <f t="shared" si="36"/>
        <v>F</v>
      </c>
      <c r="D75" s="131">
        <f t="shared" si="37"/>
        <v>0.79181818181818175</v>
      </c>
      <c r="E75" s="132">
        <f t="shared" si="38"/>
        <v>1478</v>
      </c>
      <c r="F75" s="133" t="str">
        <f t="shared" si="39"/>
        <v>33</v>
      </c>
      <c r="G75" s="134" t="str">
        <f t="shared" si="40"/>
        <v>70바2092</v>
      </c>
      <c r="H75" s="135">
        <f t="shared" si="41"/>
        <v>1</v>
      </c>
      <c r="I75" s="136">
        <f t="shared" si="42"/>
        <v>2161.0349999999999</v>
      </c>
      <c r="J75" s="137">
        <f t="shared" si="43"/>
        <v>6.418293720595698E-3</v>
      </c>
      <c r="K75" s="137">
        <f t="shared" si="44"/>
        <v>0.33541358785827058</v>
      </c>
      <c r="L75" s="137">
        <f t="shared" si="45"/>
        <v>0.24201366474860428</v>
      </c>
      <c r="M75" s="138">
        <f t="shared" si="46"/>
        <v>14.159000000000001</v>
      </c>
      <c r="N75" s="139">
        <f t="shared" si="47"/>
        <v>0</v>
      </c>
      <c r="O75" s="139">
        <f t="shared" si="48"/>
        <v>2.1286096708290243</v>
      </c>
      <c r="P75" s="230">
        <f t="shared" si="49"/>
        <v>17</v>
      </c>
      <c r="Q75" s="231">
        <f t="shared" si="50"/>
        <v>0</v>
      </c>
      <c r="R75" s="231">
        <f t="shared" si="51"/>
        <v>46</v>
      </c>
      <c r="T75">
        <v>512</v>
      </c>
      <c r="U75">
        <v>1478</v>
      </c>
      <c r="V75" t="s">
        <v>404</v>
      </c>
      <c r="W75">
        <v>2161.0349999999999</v>
      </c>
      <c r="X75">
        <v>1240.296</v>
      </c>
      <c r="Y75">
        <v>1.742</v>
      </c>
      <c r="Z75">
        <v>14.159000000000001</v>
      </c>
      <c r="AA75">
        <v>136.28108</v>
      </c>
      <c r="AB75">
        <v>0.87469200000000003</v>
      </c>
      <c r="AC75">
        <v>45.710526000000002</v>
      </c>
      <c r="AD75" s="1">
        <v>523</v>
      </c>
      <c r="AE75">
        <v>0</v>
      </c>
      <c r="AF75">
        <v>46</v>
      </c>
      <c r="AG75">
        <v>90</v>
      </c>
      <c r="AH75">
        <v>15.857189999999999</v>
      </c>
      <c r="AI75">
        <v>1270.9000000000001</v>
      </c>
      <c r="AJ75">
        <v>125.4</v>
      </c>
      <c r="AK75">
        <v>17</v>
      </c>
      <c r="AL75">
        <v>2229</v>
      </c>
      <c r="AM75" t="s">
        <v>405</v>
      </c>
      <c r="AN75" t="s">
        <v>592</v>
      </c>
      <c r="AO75">
        <v>2161.0349999999999</v>
      </c>
      <c r="AR75" t="s">
        <v>118</v>
      </c>
      <c r="AS75" t="s">
        <v>119</v>
      </c>
      <c r="AT75" t="s">
        <v>211</v>
      </c>
      <c r="AU75" t="s">
        <v>404</v>
      </c>
      <c r="AV75" t="s">
        <v>48</v>
      </c>
      <c r="AW75">
        <v>1</v>
      </c>
      <c r="BB75">
        <v>0.79181818181818175</v>
      </c>
      <c r="BC75" t="s">
        <v>70</v>
      </c>
      <c r="BF75" t="s">
        <v>118</v>
      </c>
      <c r="BG75" t="s">
        <v>119</v>
      </c>
      <c r="BH75" t="s">
        <v>404</v>
      </c>
      <c r="BI75">
        <v>1478</v>
      </c>
      <c r="BJ75">
        <v>1</v>
      </c>
      <c r="BK75" t="s">
        <v>211</v>
      </c>
      <c r="BL75" t="s">
        <v>174</v>
      </c>
      <c r="BM75">
        <v>0.79181818181818175</v>
      </c>
      <c r="BN75" t="s">
        <v>70</v>
      </c>
      <c r="BO75" t="s">
        <v>187</v>
      </c>
      <c r="BP75">
        <v>2161.0349999999999</v>
      </c>
    </row>
    <row r="76" spans="1:68" ht="16.5">
      <c r="A76" s="111" t="str">
        <f t="shared" si="35"/>
        <v>부성여객</v>
      </c>
      <c r="B76" s="112" t="str">
        <f t="shared" si="52"/>
        <v>정수경</v>
      </c>
      <c r="C76" s="113" t="str">
        <f t="shared" si="36"/>
        <v>D</v>
      </c>
      <c r="D76" s="114">
        <f t="shared" si="37"/>
        <v>0.80545454545454542</v>
      </c>
      <c r="E76" s="115">
        <f t="shared" si="38"/>
        <v>6044</v>
      </c>
      <c r="F76" s="116" t="str">
        <f t="shared" si="39"/>
        <v>33</v>
      </c>
      <c r="G76" s="117" t="str">
        <f t="shared" si="40"/>
        <v>70바2092</v>
      </c>
      <c r="H76" s="118">
        <f t="shared" si="41"/>
        <v>1</v>
      </c>
      <c r="I76" s="119">
        <f t="shared" si="42"/>
        <v>1781.1959999999999</v>
      </c>
      <c r="J76" s="120">
        <f t="shared" si="43"/>
        <v>5.2323105077956983E-2</v>
      </c>
      <c r="K76" s="120">
        <f t="shared" si="44"/>
        <v>0.3626303142993263</v>
      </c>
      <c r="L76" s="120">
        <f t="shared" si="45"/>
        <v>0.18077741023447169</v>
      </c>
      <c r="M76" s="121">
        <f t="shared" si="46"/>
        <v>16.186</v>
      </c>
      <c r="N76" s="122">
        <f t="shared" si="47"/>
        <v>0</v>
      </c>
      <c r="O76" s="122">
        <f t="shared" si="48"/>
        <v>20.660275455368193</v>
      </c>
      <c r="P76" s="232">
        <f t="shared" si="49"/>
        <v>35</v>
      </c>
      <c r="Q76" s="233">
        <f t="shared" si="50"/>
        <v>0</v>
      </c>
      <c r="R76" s="233">
        <f t="shared" si="51"/>
        <v>368</v>
      </c>
      <c r="T76">
        <v>512</v>
      </c>
      <c r="U76">
        <v>6044</v>
      </c>
      <c r="V76" t="s">
        <v>406</v>
      </c>
      <c r="W76">
        <v>1781.1959999999999</v>
      </c>
      <c r="X76">
        <v>1005.404</v>
      </c>
      <c r="Y76">
        <v>1.772</v>
      </c>
      <c r="Z76">
        <v>16.186</v>
      </c>
      <c r="AA76">
        <v>113.397475</v>
      </c>
      <c r="AB76">
        <v>5.9333080000000002</v>
      </c>
      <c r="AC76">
        <v>41.121361999999998</v>
      </c>
      <c r="AD76" s="1">
        <v>322</v>
      </c>
      <c r="AE76">
        <v>0</v>
      </c>
      <c r="AF76">
        <v>368</v>
      </c>
      <c r="AG76">
        <v>106</v>
      </c>
      <c r="AH76">
        <v>15.707545</v>
      </c>
      <c r="AI76">
        <v>1874.5</v>
      </c>
      <c r="AJ76">
        <v>517.9</v>
      </c>
      <c r="AK76">
        <v>35</v>
      </c>
      <c r="AL76">
        <v>13635</v>
      </c>
      <c r="AM76" t="s">
        <v>407</v>
      </c>
      <c r="AN76" t="s">
        <v>593</v>
      </c>
      <c r="AO76">
        <v>1781.1959999999999</v>
      </c>
      <c r="AR76" t="s">
        <v>118</v>
      </c>
      <c r="AS76" t="s">
        <v>119</v>
      </c>
      <c r="AT76" t="s">
        <v>211</v>
      </c>
      <c r="AU76" t="s">
        <v>406</v>
      </c>
      <c r="AV76" t="s">
        <v>48</v>
      </c>
      <c r="AW76">
        <v>1</v>
      </c>
      <c r="BB76">
        <v>0.80545454545454542</v>
      </c>
      <c r="BC76" t="s">
        <v>67</v>
      </c>
      <c r="BF76" t="s">
        <v>118</v>
      </c>
      <c r="BG76" t="s">
        <v>119</v>
      </c>
      <c r="BH76" t="s">
        <v>406</v>
      </c>
      <c r="BI76">
        <v>6044</v>
      </c>
      <c r="BJ76">
        <v>1</v>
      </c>
      <c r="BK76" t="s">
        <v>211</v>
      </c>
      <c r="BL76" t="s">
        <v>174</v>
      </c>
      <c r="BM76">
        <v>0.80545454545454542</v>
      </c>
      <c r="BN76" t="s">
        <v>67</v>
      </c>
      <c r="BO76" t="s">
        <v>178</v>
      </c>
      <c r="BP76">
        <v>1781.1959999999999</v>
      </c>
    </row>
    <row r="77" spans="1:68" ht="16.5">
      <c r="A77" s="128" t="str">
        <f t="shared" si="35"/>
        <v>부성여객</v>
      </c>
      <c r="B77" s="129" t="str">
        <f t="shared" si="52"/>
        <v>정승우</v>
      </c>
      <c r="C77" s="130" t="str">
        <f t="shared" si="36"/>
        <v>D</v>
      </c>
      <c r="D77" s="131">
        <f t="shared" si="37"/>
        <v>0.8203137580476898</v>
      </c>
      <c r="E77" s="132">
        <f t="shared" si="38"/>
        <v>4163</v>
      </c>
      <c r="F77" s="133" t="str">
        <f t="shared" si="39"/>
        <v>33</v>
      </c>
      <c r="G77" s="134" t="str">
        <f t="shared" si="40"/>
        <v>70바2034</v>
      </c>
      <c r="H77" s="135">
        <f t="shared" si="41"/>
        <v>4</v>
      </c>
      <c r="I77" s="136">
        <f t="shared" si="42"/>
        <v>318.09900000000005</v>
      </c>
      <c r="J77" s="137">
        <f t="shared" si="43"/>
        <v>4.3540685903723418E-2</v>
      </c>
      <c r="K77" s="137">
        <f t="shared" si="44"/>
        <v>0.40746923735124146</v>
      </c>
      <c r="L77" s="137">
        <f t="shared" si="45"/>
        <v>0.31751121506197749</v>
      </c>
      <c r="M77" s="138">
        <f t="shared" si="46"/>
        <v>19.678000000000001</v>
      </c>
      <c r="N77" s="139">
        <f t="shared" si="47"/>
        <v>0.92611029047449267</v>
      </c>
      <c r="O77" s="139">
        <f t="shared" si="48"/>
        <v>15.512347365447752</v>
      </c>
      <c r="P77" s="230">
        <f t="shared" si="49"/>
        <v>23</v>
      </c>
      <c r="Q77" s="231">
        <f t="shared" si="50"/>
        <v>4</v>
      </c>
      <c r="R77" s="231">
        <f t="shared" si="51"/>
        <v>67</v>
      </c>
      <c r="T77">
        <v>512</v>
      </c>
      <c r="U77">
        <v>4163</v>
      </c>
      <c r="V77" t="s">
        <v>408</v>
      </c>
      <c r="W77">
        <v>431.91399999999999</v>
      </c>
      <c r="X77">
        <v>254.85599999999999</v>
      </c>
      <c r="Y77">
        <v>1.6950000000000001</v>
      </c>
      <c r="Z77">
        <v>19.678000000000001</v>
      </c>
      <c r="AA77">
        <v>27.222217000000001</v>
      </c>
      <c r="AB77">
        <v>1.1852739999999999</v>
      </c>
      <c r="AC77">
        <v>11.092216000000001</v>
      </c>
      <c r="AD77" s="1">
        <v>101</v>
      </c>
      <c r="AE77">
        <v>4</v>
      </c>
      <c r="AF77">
        <v>67</v>
      </c>
      <c r="AG77">
        <v>107</v>
      </c>
      <c r="AH77">
        <v>15.866231000000001</v>
      </c>
      <c r="AI77">
        <v>1175.7</v>
      </c>
      <c r="AJ77">
        <v>617.5</v>
      </c>
      <c r="AK77">
        <v>23</v>
      </c>
      <c r="AL77">
        <v>7643</v>
      </c>
      <c r="AM77" t="s">
        <v>409</v>
      </c>
      <c r="AN77" t="s">
        <v>594</v>
      </c>
      <c r="AO77">
        <v>86.17</v>
      </c>
      <c r="AR77" t="s">
        <v>118</v>
      </c>
      <c r="AS77" t="s">
        <v>119</v>
      </c>
      <c r="AT77" t="s">
        <v>204</v>
      </c>
      <c r="AU77" t="s">
        <v>408</v>
      </c>
      <c r="AV77" t="s">
        <v>48</v>
      </c>
      <c r="AW77">
        <v>4</v>
      </c>
      <c r="BB77">
        <v>0.8203137580476898</v>
      </c>
      <c r="BC77" t="s">
        <v>67</v>
      </c>
      <c r="BF77" t="s">
        <v>118</v>
      </c>
      <c r="BG77" t="s">
        <v>119</v>
      </c>
      <c r="BH77" t="s">
        <v>408</v>
      </c>
      <c r="BI77">
        <v>4163</v>
      </c>
      <c r="BJ77">
        <v>4</v>
      </c>
      <c r="BK77" t="s">
        <v>204</v>
      </c>
      <c r="BL77" t="s">
        <v>242</v>
      </c>
      <c r="BM77">
        <v>0.8203137580476898</v>
      </c>
      <c r="BN77" t="s">
        <v>67</v>
      </c>
      <c r="BO77" t="s">
        <v>178</v>
      </c>
      <c r="BP77">
        <v>318.09900000000005</v>
      </c>
    </row>
    <row r="78" spans="1:68" ht="16.5">
      <c r="A78" s="111" t="str">
        <f t="shared" si="35"/>
        <v>부성여객</v>
      </c>
      <c r="B78" s="112" t="str">
        <f t="shared" si="52"/>
        <v>정영수</v>
      </c>
      <c r="C78" s="113" t="str">
        <f t="shared" si="36"/>
        <v>C</v>
      </c>
      <c r="D78" s="114">
        <f t="shared" si="37"/>
        <v>0.89249999999999996</v>
      </c>
      <c r="E78" s="115">
        <f t="shared" si="38"/>
        <v>842</v>
      </c>
      <c r="F78" s="116" t="str">
        <f t="shared" si="39"/>
        <v>36</v>
      </c>
      <c r="G78" s="117" t="str">
        <f t="shared" si="40"/>
        <v>70바2012</v>
      </c>
      <c r="H78" s="118">
        <f t="shared" si="41"/>
        <v>1</v>
      </c>
      <c r="I78" s="119">
        <f t="shared" si="42"/>
        <v>1599.211</v>
      </c>
      <c r="J78" s="120">
        <f t="shared" si="43"/>
        <v>1.7776911202948439E-2</v>
      </c>
      <c r="K78" s="120">
        <f t="shared" si="44"/>
        <v>0.3170304092028754</v>
      </c>
      <c r="L78" s="120">
        <f t="shared" si="45"/>
        <v>0.17696226451668978</v>
      </c>
      <c r="M78" s="121">
        <f t="shared" si="46"/>
        <v>14.833</v>
      </c>
      <c r="N78" s="122">
        <f t="shared" si="47"/>
        <v>6.2530835518264938E-2</v>
      </c>
      <c r="O78" s="122">
        <f t="shared" si="48"/>
        <v>0.93796253277397412</v>
      </c>
      <c r="P78" s="232">
        <f t="shared" si="49"/>
        <v>16</v>
      </c>
      <c r="Q78" s="233">
        <f t="shared" si="50"/>
        <v>1</v>
      </c>
      <c r="R78" s="233">
        <f t="shared" si="51"/>
        <v>15</v>
      </c>
      <c r="T78">
        <v>512</v>
      </c>
      <c r="U78">
        <v>842</v>
      </c>
      <c r="V78" t="s">
        <v>410</v>
      </c>
      <c r="W78">
        <v>1599.211</v>
      </c>
      <c r="X78">
        <v>895.88099999999997</v>
      </c>
      <c r="Y78">
        <v>1.7849999999999999</v>
      </c>
      <c r="Z78">
        <v>14.833</v>
      </c>
      <c r="AA78">
        <v>101.80053100000001</v>
      </c>
      <c r="AB78">
        <v>1.8096989999999999</v>
      </c>
      <c r="AC78">
        <v>32.273864000000003</v>
      </c>
      <c r="AD78" s="1">
        <v>283</v>
      </c>
      <c r="AE78">
        <v>1</v>
      </c>
      <c r="AF78">
        <v>15</v>
      </c>
      <c r="AG78">
        <v>77</v>
      </c>
      <c r="AH78">
        <v>15.709258999999999</v>
      </c>
      <c r="AI78">
        <v>831</v>
      </c>
      <c r="AJ78">
        <v>0</v>
      </c>
      <c r="AK78">
        <v>16</v>
      </c>
      <c r="AL78">
        <v>2638</v>
      </c>
      <c r="AM78" t="s">
        <v>411</v>
      </c>
      <c r="AN78" t="s">
        <v>595</v>
      </c>
      <c r="AO78">
        <v>1599.211</v>
      </c>
      <c r="AR78" t="s">
        <v>118</v>
      </c>
      <c r="AS78" t="s">
        <v>120</v>
      </c>
      <c r="AT78" t="s">
        <v>226</v>
      </c>
      <c r="AU78" t="s">
        <v>410</v>
      </c>
      <c r="AV78" t="s">
        <v>48</v>
      </c>
      <c r="AW78">
        <v>1</v>
      </c>
      <c r="BB78">
        <v>0.89249999999999996</v>
      </c>
      <c r="BC78" t="s">
        <v>69</v>
      </c>
      <c r="BF78" t="s">
        <v>118</v>
      </c>
      <c r="BG78" t="s">
        <v>120</v>
      </c>
      <c r="BH78" t="s">
        <v>410</v>
      </c>
      <c r="BI78">
        <v>842</v>
      </c>
      <c r="BJ78">
        <v>1</v>
      </c>
      <c r="BK78" t="s">
        <v>226</v>
      </c>
      <c r="BL78" t="s">
        <v>174</v>
      </c>
      <c r="BM78">
        <v>0.89249999999999996</v>
      </c>
      <c r="BN78" t="s">
        <v>69</v>
      </c>
      <c r="BO78" t="s">
        <v>176</v>
      </c>
      <c r="BP78">
        <v>1599.211</v>
      </c>
    </row>
    <row r="79" spans="1:68" ht="16.5">
      <c r="A79" s="128" t="str">
        <f t="shared" si="35"/>
        <v>부성여객</v>
      </c>
      <c r="B79" s="129" t="str">
        <f t="shared" si="52"/>
        <v>정재엽</v>
      </c>
      <c r="C79" s="130" t="str">
        <f t="shared" si="36"/>
        <v>D</v>
      </c>
      <c r="D79" s="131">
        <f t="shared" si="37"/>
        <v>0.84799967441140411</v>
      </c>
      <c r="E79" s="132">
        <f t="shared" si="38"/>
        <v>2480</v>
      </c>
      <c r="F79" s="133" t="str">
        <f t="shared" si="39"/>
        <v>36</v>
      </c>
      <c r="G79" s="134" t="str">
        <f t="shared" si="40"/>
        <v>70바2062</v>
      </c>
      <c r="H79" s="135">
        <f t="shared" si="41"/>
        <v>4</v>
      </c>
      <c r="I79" s="136">
        <f t="shared" si="42"/>
        <v>500.911</v>
      </c>
      <c r="J79" s="137">
        <f t="shared" si="43"/>
        <v>9.5037595340867739E-2</v>
      </c>
      <c r="K79" s="137">
        <f t="shared" si="44"/>
        <v>0.32718999056105552</v>
      </c>
      <c r="L79" s="137">
        <f t="shared" si="45"/>
        <v>0.20362898798389334</v>
      </c>
      <c r="M79" s="138">
        <f t="shared" si="46"/>
        <v>18.545999999999999</v>
      </c>
      <c r="N79" s="139">
        <f t="shared" si="47"/>
        <v>0</v>
      </c>
      <c r="O79" s="139">
        <f t="shared" si="48"/>
        <v>19.341190692051978</v>
      </c>
      <c r="P79" s="230">
        <f t="shared" si="49"/>
        <v>9</v>
      </c>
      <c r="Q79" s="231">
        <f t="shared" si="50"/>
        <v>0</v>
      </c>
      <c r="R79" s="231">
        <f t="shared" si="51"/>
        <v>112</v>
      </c>
      <c r="T79">
        <v>512</v>
      </c>
      <c r="U79">
        <v>2480</v>
      </c>
      <c r="V79" t="s">
        <v>412</v>
      </c>
      <c r="W79">
        <v>579.07500000000005</v>
      </c>
      <c r="X79">
        <v>329.02100000000002</v>
      </c>
      <c r="Y79">
        <v>1.76</v>
      </c>
      <c r="Z79">
        <v>18.545999999999999</v>
      </c>
      <c r="AA79">
        <v>35.933042999999998</v>
      </c>
      <c r="AB79">
        <v>3.41499</v>
      </c>
      <c r="AC79">
        <v>11.756932000000001</v>
      </c>
      <c r="AD79" s="1">
        <v>102</v>
      </c>
      <c r="AE79">
        <v>0</v>
      </c>
      <c r="AF79">
        <v>112</v>
      </c>
      <c r="AG79">
        <v>92</v>
      </c>
      <c r="AH79">
        <v>16.115389</v>
      </c>
      <c r="AI79">
        <v>866.3</v>
      </c>
      <c r="AJ79">
        <v>41.2</v>
      </c>
      <c r="AK79">
        <v>9</v>
      </c>
      <c r="AL79">
        <v>3109</v>
      </c>
      <c r="AM79" t="s">
        <v>413</v>
      </c>
      <c r="AN79" t="s">
        <v>596</v>
      </c>
      <c r="AO79">
        <v>174.279</v>
      </c>
      <c r="AR79" t="s">
        <v>118</v>
      </c>
      <c r="AS79" t="s">
        <v>120</v>
      </c>
      <c r="AT79" t="s">
        <v>236</v>
      </c>
      <c r="AU79" t="s">
        <v>412</v>
      </c>
      <c r="AV79" t="s">
        <v>195</v>
      </c>
      <c r="AW79">
        <v>4</v>
      </c>
      <c r="BB79">
        <v>0.84799967441140411</v>
      </c>
      <c r="BC79" t="s">
        <v>67</v>
      </c>
      <c r="BF79" t="s">
        <v>118</v>
      </c>
      <c r="BG79" t="s">
        <v>120</v>
      </c>
      <c r="BH79" t="s">
        <v>412</v>
      </c>
      <c r="BI79">
        <v>2480</v>
      </c>
      <c r="BJ79">
        <v>4</v>
      </c>
      <c r="BK79" t="s">
        <v>236</v>
      </c>
      <c r="BL79" t="s">
        <v>224</v>
      </c>
      <c r="BM79">
        <v>0.84799967441140411</v>
      </c>
      <c r="BN79" t="s">
        <v>67</v>
      </c>
      <c r="BO79" t="s">
        <v>178</v>
      </c>
      <c r="BP79">
        <v>500.911</v>
      </c>
    </row>
    <row r="80" spans="1:68" ht="16.5">
      <c r="A80" s="111" t="str">
        <f t="shared" si="35"/>
        <v>부성여객</v>
      </c>
      <c r="B80" s="112" t="str">
        <f t="shared" si="52"/>
        <v>정재화B</v>
      </c>
      <c r="C80" s="113" t="str">
        <f t="shared" si="36"/>
        <v>D</v>
      </c>
      <c r="D80" s="114">
        <f t="shared" si="37"/>
        <v>0.84599999999999997</v>
      </c>
      <c r="E80" s="115">
        <f t="shared" si="38"/>
        <v>2201</v>
      </c>
      <c r="F80" s="116" t="str">
        <f t="shared" si="39"/>
        <v>36</v>
      </c>
      <c r="G80" s="117" t="str">
        <f t="shared" si="40"/>
        <v>70바2093</v>
      </c>
      <c r="H80" s="118">
        <f t="shared" si="41"/>
        <v>1</v>
      </c>
      <c r="I80" s="119">
        <f t="shared" si="42"/>
        <v>1688.4359999999999</v>
      </c>
      <c r="J80" s="120">
        <f t="shared" si="43"/>
        <v>1.7167614821936253E-2</v>
      </c>
      <c r="K80" s="120">
        <f t="shared" si="44"/>
        <v>0.34229905915597181</v>
      </c>
      <c r="L80" s="120">
        <f t="shared" si="45"/>
        <v>0.23572110521216086</v>
      </c>
      <c r="M80" s="121">
        <f t="shared" si="46"/>
        <v>15.36</v>
      </c>
      <c r="N80" s="122">
        <f t="shared" si="47"/>
        <v>0</v>
      </c>
      <c r="O80" s="122">
        <f t="shared" si="48"/>
        <v>2.7836411922039095</v>
      </c>
      <c r="P80" s="232">
        <f t="shared" si="49"/>
        <v>21</v>
      </c>
      <c r="Q80" s="233">
        <f t="shared" si="50"/>
        <v>0</v>
      </c>
      <c r="R80" s="233">
        <f t="shared" si="51"/>
        <v>47</v>
      </c>
      <c r="T80">
        <v>512</v>
      </c>
      <c r="U80">
        <v>2201</v>
      </c>
      <c r="V80" t="s">
        <v>414</v>
      </c>
      <c r="W80">
        <v>1688.4359999999999</v>
      </c>
      <c r="X80">
        <v>997.90300000000002</v>
      </c>
      <c r="Y80">
        <v>1.6919999999999999</v>
      </c>
      <c r="Z80">
        <v>15.36</v>
      </c>
      <c r="AA80">
        <v>117.07998000000001</v>
      </c>
      <c r="AB80">
        <v>2.0099840000000002</v>
      </c>
      <c r="AC80">
        <v>40.076366999999998</v>
      </c>
      <c r="AD80" s="1">
        <v>398</v>
      </c>
      <c r="AE80">
        <v>0</v>
      </c>
      <c r="AF80">
        <v>47</v>
      </c>
      <c r="AG80">
        <v>97</v>
      </c>
      <c r="AH80">
        <v>14.421218</v>
      </c>
      <c r="AI80">
        <v>325.10000000000002</v>
      </c>
      <c r="AJ80">
        <v>33</v>
      </c>
      <c r="AK80">
        <v>21</v>
      </c>
      <c r="AL80">
        <v>2501</v>
      </c>
      <c r="AM80" t="s">
        <v>415</v>
      </c>
      <c r="AN80" t="s">
        <v>597</v>
      </c>
      <c r="AO80">
        <v>1688.4359999999999</v>
      </c>
      <c r="AR80" t="s">
        <v>118</v>
      </c>
      <c r="AS80" t="s">
        <v>120</v>
      </c>
      <c r="AT80" t="s">
        <v>240</v>
      </c>
      <c r="AU80" t="s">
        <v>414</v>
      </c>
      <c r="AV80" t="s">
        <v>48</v>
      </c>
      <c r="AW80">
        <v>1</v>
      </c>
      <c r="BB80">
        <v>0.84599999999999997</v>
      </c>
      <c r="BC80" t="s">
        <v>67</v>
      </c>
      <c r="BF80" t="s">
        <v>118</v>
      </c>
      <c r="BG80" t="s">
        <v>120</v>
      </c>
      <c r="BH80" t="s">
        <v>414</v>
      </c>
      <c r="BI80">
        <v>2201</v>
      </c>
      <c r="BJ80">
        <v>1</v>
      </c>
      <c r="BK80" t="s">
        <v>240</v>
      </c>
      <c r="BL80" t="s">
        <v>174</v>
      </c>
      <c r="BM80">
        <v>0.84599999999999997</v>
      </c>
      <c r="BN80" t="s">
        <v>67</v>
      </c>
      <c r="BO80" t="s">
        <v>178</v>
      </c>
      <c r="BP80">
        <v>1688.4359999999999</v>
      </c>
    </row>
    <row r="81" spans="1:68" ht="16.5">
      <c r="A81" s="128" t="str">
        <f t="shared" si="35"/>
        <v>부성여객</v>
      </c>
      <c r="B81" s="129" t="str">
        <f t="shared" si="52"/>
        <v>조남성</v>
      </c>
      <c r="C81" s="130" t="str">
        <f t="shared" si="36"/>
        <v>D</v>
      </c>
      <c r="D81" s="131">
        <f t="shared" si="37"/>
        <v>0.82599999999999996</v>
      </c>
      <c r="E81" s="132">
        <f t="shared" si="38"/>
        <v>7157</v>
      </c>
      <c r="F81" s="133" t="str">
        <f t="shared" si="39"/>
        <v>36</v>
      </c>
      <c r="G81" s="134" t="str">
        <f t="shared" si="40"/>
        <v>70바2091</v>
      </c>
      <c r="H81" s="135">
        <f t="shared" si="41"/>
        <v>1</v>
      </c>
      <c r="I81" s="136">
        <f t="shared" si="42"/>
        <v>452.62200000000001</v>
      </c>
      <c r="J81" s="137">
        <f t="shared" si="43"/>
        <v>0.20736083221866919</v>
      </c>
      <c r="K81" s="137">
        <f t="shared" si="44"/>
        <v>0.33061639778606983</v>
      </c>
      <c r="L81" s="137">
        <f t="shared" si="45"/>
        <v>0.13918899213913596</v>
      </c>
      <c r="M81" s="138">
        <f t="shared" si="46"/>
        <v>19.771000000000001</v>
      </c>
      <c r="N81" s="139">
        <f t="shared" si="47"/>
        <v>0.44186981631471733</v>
      </c>
      <c r="O81" s="139">
        <f t="shared" si="48"/>
        <v>39.989218376481922</v>
      </c>
      <c r="P81" s="230">
        <f t="shared" si="49"/>
        <v>19</v>
      </c>
      <c r="Q81" s="231">
        <f t="shared" si="50"/>
        <v>2</v>
      </c>
      <c r="R81" s="231">
        <f t="shared" si="51"/>
        <v>181</v>
      </c>
      <c r="T81">
        <v>512</v>
      </c>
      <c r="U81">
        <v>7157</v>
      </c>
      <c r="V81" t="s">
        <v>416</v>
      </c>
      <c r="W81">
        <v>452.62200000000001</v>
      </c>
      <c r="X81">
        <v>273.952</v>
      </c>
      <c r="Y81">
        <v>1.6519999999999999</v>
      </c>
      <c r="Z81">
        <v>19.771000000000001</v>
      </c>
      <c r="AA81">
        <v>35.887490999999997</v>
      </c>
      <c r="AB81">
        <v>7.4416599999999997</v>
      </c>
      <c r="AC81">
        <v>11.864993</v>
      </c>
      <c r="AD81" s="1">
        <v>63</v>
      </c>
      <c r="AE81">
        <v>2</v>
      </c>
      <c r="AF81">
        <v>181</v>
      </c>
      <c r="AG81">
        <v>89</v>
      </c>
      <c r="AH81">
        <v>12.612249</v>
      </c>
      <c r="AI81">
        <v>2321.1</v>
      </c>
      <c r="AJ81">
        <v>58.1</v>
      </c>
      <c r="AK81">
        <v>19</v>
      </c>
      <c r="AL81">
        <v>12703</v>
      </c>
      <c r="AM81" t="s">
        <v>417</v>
      </c>
      <c r="AN81" t="s">
        <v>598</v>
      </c>
      <c r="AO81">
        <v>452.62200000000001</v>
      </c>
      <c r="AR81" t="s">
        <v>118</v>
      </c>
      <c r="AS81" t="s">
        <v>120</v>
      </c>
      <c r="AT81" t="s">
        <v>238</v>
      </c>
      <c r="AU81" t="s">
        <v>416</v>
      </c>
      <c r="AV81" t="s">
        <v>48</v>
      </c>
      <c r="AW81">
        <v>1</v>
      </c>
      <c r="BB81">
        <v>0.82599999999999996</v>
      </c>
      <c r="BC81" t="s">
        <v>67</v>
      </c>
      <c r="BF81" t="s">
        <v>118</v>
      </c>
      <c r="BG81" t="s">
        <v>120</v>
      </c>
      <c r="BH81" t="s">
        <v>416</v>
      </c>
      <c r="BI81">
        <v>7157</v>
      </c>
      <c r="BJ81">
        <v>1</v>
      </c>
      <c r="BK81" t="s">
        <v>238</v>
      </c>
      <c r="BL81" t="s">
        <v>174</v>
      </c>
      <c r="BM81">
        <v>0.82599999999999996</v>
      </c>
      <c r="BN81" t="s">
        <v>67</v>
      </c>
      <c r="BO81" t="s">
        <v>178</v>
      </c>
      <c r="BP81">
        <v>452.62200000000001</v>
      </c>
    </row>
    <row r="82" spans="1:68" ht="16.5">
      <c r="A82" s="111" t="str">
        <f t="shared" si="35"/>
        <v>부성여객</v>
      </c>
      <c r="B82" s="112" t="str">
        <f t="shared" si="52"/>
        <v>최광진</v>
      </c>
      <c r="C82" s="113" t="str">
        <f t="shared" si="36"/>
        <v>B</v>
      </c>
      <c r="D82" s="114">
        <f t="shared" si="37"/>
        <v>0.91700000000000004</v>
      </c>
      <c r="E82" s="115">
        <f t="shared" si="38"/>
        <v>7048</v>
      </c>
      <c r="F82" s="116" t="str">
        <f t="shared" si="39"/>
        <v>36</v>
      </c>
      <c r="G82" s="117" t="str">
        <f t="shared" si="40"/>
        <v>70바2012</v>
      </c>
      <c r="H82" s="118">
        <f t="shared" si="41"/>
        <v>1</v>
      </c>
      <c r="I82" s="119">
        <f t="shared" si="42"/>
        <v>1319.588</v>
      </c>
      <c r="J82" s="120">
        <f t="shared" si="43"/>
        <v>7.865880764181302E-3</v>
      </c>
      <c r="K82" s="120">
        <f t="shared" si="44"/>
        <v>0.32830866371953238</v>
      </c>
      <c r="L82" s="120">
        <f t="shared" si="45"/>
        <v>0.18566401028199711</v>
      </c>
      <c r="M82" s="121">
        <f t="shared" si="46"/>
        <v>16.175000000000001</v>
      </c>
      <c r="N82" s="122">
        <f t="shared" si="47"/>
        <v>0.37890614343264717</v>
      </c>
      <c r="O82" s="122">
        <f t="shared" si="48"/>
        <v>2.8796866900881186</v>
      </c>
      <c r="P82" s="232">
        <f t="shared" si="49"/>
        <v>12</v>
      </c>
      <c r="Q82" s="233">
        <f t="shared" si="50"/>
        <v>5</v>
      </c>
      <c r="R82" s="233">
        <f t="shared" si="51"/>
        <v>38</v>
      </c>
      <c r="T82">
        <v>512</v>
      </c>
      <c r="U82">
        <v>7048</v>
      </c>
      <c r="V82" t="s">
        <v>418</v>
      </c>
      <c r="W82">
        <v>1319.588</v>
      </c>
      <c r="X82">
        <v>719.32500000000005</v>
      </c>
      <c r="Y82">
        <v>1.8340000000000001</v>
      </c>
      <c r="Z82">
        <v>16.175000000000001</v>
      </c>
      <c r="AA82">
        <v>77.159700000000001</v>
      </c>
      <c r="AB82">
        <v>0.60692900000000005</v>
      </c>
      <c r="AC82">
        <v>25.332198000000002</v>
      </c>
      <c r="AD82" s="1">
        <v>245</v>
      </c>
      <c r="AE82">
        <v>5</v>
      </c>
      <c r="AF82">
        <v>38</v>
      </c>
      <c r="AG82">
        <v>105</v>
      </c>
      <c r="AH82">
        <v>17.102035999999998</v>
      </c>
      <c r="AI82">
        <v>2303.5</v>
      </c>
      <c r="AJ82">
        <v>569.79999999999995</v>
      </c>
      <c r="AK82">
        <v>12</v>
      </c>
      <c r="AL82">
        <v>2376</v>
      </c>
      <c r="AM82" t="s">
        <v>419</v>
      </c>
      <c r="AN82" t="s">
        <v>599</v>
      </c>
      <c r="AO82">
        <v>1319.588</v>
      </c>
      <c r="AR82" t="s">
        <v>118</v>
      </c>
      <c r="AS82" t="s">
        <v>120</v>
      </c>
      <c r="AT82" t="s">
        <v>226</v>
      </c>
      <c r="AU82" t="s">
        <v>418</v>
      </c>
      <c r="AV82" t="s">
        <v>48</v>
      </c>
      <c r="AW82">
        <v>1</v>
      </c>
      <c r="BB82">
        <v>0.91700000000000004</v>
      </c>
      <c r="BC82" t="s">
        <v>68</v>
      </c>
      <c r="BF82" t="s">
        <v>118</v>
      </c>
      <c r="BG82" t="s">
        <v>120</v>
      </c>
      <c r="BH82" t="s">
        <v>418</v>
      </c>
      <c r="BI82">
        <v>7048</v>
      </c>
      <c r="BJ82">
        <v>1</v>
      </c>
      <c r="BK82" t="s">
        <v>226</v>
      </c>
      <c r="BL82" t="s">
        <v>174</v>
      </c>
      <c r="BM82">
        <v>0.91700000000000004</v>
      </c>
      <c r="BN82" t="s">
        <v>68</v>
      </c>
      <c r="BO82" t="s">
        <v>272</v>
      </c>
      <c r="BP82">
        <v>1319.588</v>
      </c>
    </row>
    <row r="83" spans="1:68" ht="16.5">
      <c r="A83" s="128" t="str">
        <f t="shared" si="35"/>
        <v>부성여객</v>
      </c>
      <c r="B83" s="129" t="str">
        <f t="shared" si="52"/>
        <v>최병회</v>
      </c>
      <c r="C83" s="130" t="str">
        <f t="shared" si="36"/>
        <v>F</v>
      </c>
      <c r="D83" s="131">
        <f t="shared" si="37"/>
        <v>0.75173913043478269</v>
      </c>
      <c r="E83" s="132">
        <f t="shared" si="38"/>
        <v>723</v>
      </c>
      <c r="F83" s="133" t="str">
        <f t="shared" si="39"/>
        <v>33</v>
      </c>
      <c r="G83" s="134" t="str">
        <f t="shared" si="40"/>
        <v>70바2135</v>
      </c>
      <c r="H83" s="135">
        <f t="shared" si="41"/>
        <v>1</v>
      </c>
      <c r="I83" s="136">
        <f t="shared" si="42"/>
        <v>445.09399999999999</v>
      </c>
      <c r="J83" s="137">
        <f t="shared" si="43"/>
        <v>1.1063860767851905E-2</v>
      </c>
      <c r="K83" s="137">
        <f t="shared" si="44"/>
        <v>0.40972892747778766</v>
      </c>
      <c r="L83" s="137">
        <f t="shared" si="45"/>
        <v>0.11682925404521292</v>
      </c>
      <c r="M83" s="138">
        <f t="shared" si="46"/>
        <v>16.934000000000001</v>
      </c>
      <c r="N83" s="139">
        <f t="shared" si="47"/>
        <v>0</v>
      </c>
      <c r="O83" s="139">
        <f t="shared" si="48"/>
        <v>4.2687612054981647</v>
      </c>
      <c r="P83" s="230">
        <f t="shared" si="49"/>
        <v>14</v>
      </c>
      <c r="Q83" s="231">
        <f t="shared" si="50"/>
        <v>0</v>
      </c>
      <c r="R83" s="231">
        <f t="shared" si="51"/>
        <v>19</v>
      </c>
      <c r="T83">
        <v>512</v>
      </c>
      <c r="U83">
        <v>723</v>
      </c>
      <c r="V83" t="s">
        <v>420</v>
      </c>
      <c r="W83">
        <v>445.09399999999999</v>
      </c>
      <c r="X83">
        <v>257.48099999999999</v>
      </c>
      <c r="Y83">
        <v>1.7290000000000001</v>
      </c>
      <c r="Z83">
        <v>16.934000000000001</v>
      </c>
      <c r="AA83">
        <v>30.629995000000001</v>
      </c>
      <c r="AB83">
        <v>0.33888600000000002</v>
      </c>
      <c r="AC83">
        <v>12.549994999999999</v>
      </c>
      <c r="AD83" s="1">
        <v>52</v>
      </c>
      <c r="AE83">
        <v>0</v>
      </c>
      <c r="AF83">
        <v>19</v>
      </c>
      <c r="AG83">
        <v>87</v>
      </c>
      <c r="AH83">
        <v>14.531311000000001</v>
      </c>
      <c r="AI83">
        <v>80.400000000000006</v>
      </c>
      <c r="AJ83">
        <v>1.3</v>
      </c>
      <c r="AK83">
        <v>14</v>
      </c>
      <c r="AL83">
        <v>10269</v>
      </c>
      <c r="AM83" t="s">
        <v>421</v>
      </c>
      <c r="AN83" t="s">
        <v>600</v>
      </c>
      <c r="AO83">
        <v>445.09399999999999</v>
      </c>
      <c r="AR83" t="s">
        <v>118</v>
      </c>
      <c r="AS83" t="s">
        <v>119</v>
      </c>
      <c r="AT83" t="s">
        <v>217</v>
      </c>
      <c r="AU83" t="s">
        <v>420</v>
      </c>
      <c r="AV83" t="s">
        <v>195</v>
      </c>
      <c r="AW83">
        <v>1</v>
      </c>
      <c r="BB83">
        <v>0.75173913043478269</v>
      </c>
      <c r="BC83" t="s">
        <v>70</v>
      </c>
      <c r="BF83" t="s">
        <v>118</v>
      </c>
      <c r="BG83" t="s">
        <v>119</v>
      </c>
      <c r="BH83" t="s">
        <v>420</v>
      </c>
      <c r="BI83">
        <v>723</v>
      </c>
      <c r="BJ83">
        <v>1</v>
      </c>
      <c r="BK83" t="s">
        <v>217</v>
      </c>
      <c r="BL83" t="s">
        <v>174</v>
      </c>
      <c r="BM83">
        <v>0.75173913043478269</v>
      </c>
      <c r="BN83" t="s">
        <v>70</v>
      </c>
      <c r="BO83" t="s">
        <v>187</v>
      </c>
      <c r="BP83">
        <v>445.09399999999999</v>
      </c>
    </row>
    <row r="84" spans="1:68" ht="16.5">
      <c r="A84" s="111" t="str">
        <f t="shared" si="35"/>
        <v>부성여객</v>
      </c>
      <c r="B84" s="112" t="str">
        <f t="shared" si="52"/>
        <v>최영필</v>
      </c>
      <c r="C84" s="113" t="str">
        <f t="shared" si="36"/>
        <v>S</v>
      </c>
      <c r="D84" s="114">
        <f t="shared" si="37"/>
        <v>1.0272222222222223</v>
      </c>
      <c r="E84" s="115">
        <f t="shared" si="38"/>
        <v>1695</v>
      </c>
      <c r="F84" s="116" t="str">
        <f t="shared" si="39"/>
        <v>33</v>
      </c>
      <c r="G84" s="117" t="str">
        <f t="shared" si="40"/>
        <v>70바2037</v>
      </c>
      <c r="H84" s="118">
        <f t="shared" si="41"/>
        <v>1</v>
      </c>
      <c r="I84" s="119">
        <f t="shared" si="42"/>
        <v>527.93200000000002</v>
      </c>
      <c r="J84" s="120">
        <f t="shared" si="43"/>
        <v>6.8934668142334905E-3</v>
      </c>
      <c r="K84" s="120">
        <f t="shared" si="44"/>
        <v>0.27004963611362648</v>
      </c>
      <c r="L84" s="120">
        <f t="shared" si="45"/>
        <v>0.27276240121833872</v>
      </c>
      <c r="M84" s="121">
        <f t="shared" si="46"/>
        <v>15.359</v>
      </c>
      <c r="N84" s="122">
        <f t="shared" si="47"/>
        <v>0</v>
      </c>
      <c r="O84" s="122">
        <f t="shared" si="48"/>
        <v>2.0836016759734206</v>
      </c>
      <c r="P84" s="232">
        <f t="shared" si="49"/>
        <v>0</v>
      </c>
      <c r="Q84" s="233">
        <f t="shared" si="50"/>
        <v>0</v>
      </c>
      <c r="R84" s="233">
        <f t="shared" si="51"/>
        <v>11</v>
      </c>
      <c r="T84">
        <v>512</v>
      </c>
      <c r="U84">
        <v>1695</v>
      </c>
      <c r="V84" t="s">
        <v>422</v>
      </c>
      <c r="W84">
        <v>527.93200000000002</v>
      </c>
      <c r="X84">
        <v>285.59300000000002</v>
      </c>
      <c r="Y84">
        <v>1.849</v>
      </c>
      <c r="Z84">
        <v>15.359</v>
      </c>
      <c r="AA84">
        <v>23.8536</v>
      </c>
      <c r="AB84">
        <v>0.164434</v>
      </c>
      <c r="AC84">
        <v>6.441656</v>
      </c>
      <c r="AD84" s="1">
        <v>144</v>
      </c>
      <c r="AE84">
        <v>0</v>
      </c>
      <c r="AF84">
        <v>11</v>
      </c>
      <c r="AG84">
        <v>90</v>
      </c>
      <c r="AH84">
        <v>22.132172000000001</v>
      </c>
      <c r="AI84">
        <v>405.2</v>
      </c>
      <c r="AJ84">
        <v>35.299999999999997</v>
      </c>
      <c r="AK84">
        <v>0</v>
      </c>
      <c r="AL84">
        <v>0</v>
      </c>
      <c r="AM84" t="s">
        <v>423</v>
      </c>
      <c r="AN84" t="s">
        <v>601</v>
      </c>
      <c r="AO84">
        <v>527.93200000000002</v>
      </c>
      <c r="AR84" t="s">
        <v>118</v>
      </c>
      <c r="AS84" t="s">
        <v>119</v>
      </c>
      <c r="AT84" t="s">
        <v>205</v>
      </c>
      <c r="AU84" t="s">
        <v>422</v>
      </c>
      <c r="AV84" t="s">
        <v>48</v>
      </c>
      <c r="AW84">
        <v>1</v>
      </c>
      <c r="BB84">
        <v>1.0272222222222223</v>
      </c>
      <c r="BC84" t="s">
        <v>71</v>
      </c>
      <c r="BF84" t="s">
        <v>118</v>
      </c>
      <c r="BG84" t="s">
        <v>119</v>
      </c>
      <c r="BH84" t="s">
        <v>422</v>
      </c>
      <c r="BI84">
        <v>1695</v>
      </c>
      <c r="BJ84">
        <v>1</v>
      </c>
      <c r="BK84" t="s">
        <v>205</v>
      </c>
      <c r="BL84" t="s">
        <v>174</v>
      </c>
      <c r="BM84">
        <v>1.0272222222222223</v>
      </c>
      <c r="BN84" t="s">
        <v>71</v>
      </c>
      <c r="BO84" t="s">
        <v>175</v>
      </c>
      <c r="BP84">
        <v>527.93200000000002</v>
      </c>
    </row>
    <row r="85" spans="1:68" ht="16.5">
      <c r="A85" s="128" t="str">
        <f t="shared" si="35"/>
        <v>부성여객</v>
      </c>
      <c r="B85" s="129" t="str">
        <f t="shared" si="52"/>
        <v>최용수</v>
      </c>
      <c r="C85" s="130" t="str">
        <f t="shared" si="36"/>
        <v>F</v>
      </c>
      <c r="D85" s="131">
        <f t="shared" si="37"/>
        <v>0.78894686118533786</v>
      </c>
      <c r="E85" s="132">
        <f t="shared" si="38"/>
        <v>3354</v>
      </c>
      <c r="F85" s="133" t="str">
        <f t="shared" si="39"/>
        <v>790</v>
      </c>
      <c r="G85" s="134" t="str">
        <f t="shared" si="40"/>
        <v>70바2028</v>
      </c>
      <c r="H85" s="135">
        <f t="shared" si="41"/>
        <v>3</v>
      </c>
      <c r="I85" s="136">
        <f t="shared" si="42"/>
        <v>383.00599999999997</v>
      </c>
      <c r="J85" s="137">
        <f t="shared" si="43"/>
        <v>1.0183149197772086E-2</v>
      </c>
      <c r="K85" s="137">
        <f t="shared" si="44"/>
        <v>0.38125979265236715</v>
      </c>
      <c r="L85" s="137">
        <f t="shared" si="45"/>
        <v>0.27414714129804757</v>
      </c>
      <c r="M85" s="138">
        <f t="shared" si="46"/>
        <v>16.536999999999999</v>
      </c>
      <c r="N85" s="139">
        <f t="shared" si="47"/>
        <v>0.44059365589194882</v>
      </c>
      <c r="O85" s="139">
        <f t="shared" si="48"/>
        <v>8.8118731178389762</v>
      </c>
      <c r="P85" s="230">
        <f t="shared" si="49"/>
        <v>13</v>
      </c>
      <c r="Q85" s="231">
        <f t="shared" si="50"/>
        <v>2</v>
      </c>
      <c r="R85" s="231">
        <f t="shared" si="51"/>
        <v>40</v>
      </c>
      <c r="T85">
        <v>512</v>
      </c>
      <c r="U85">
        <v>3354</v>
      </c>
      <c r="V85" t="s">
        <v>424</v>
      </c>
      <c r="W85">
        <v>453.93299999999999</v>
      </c>
      <c r="X85">
        <v>252.739</v>
      </c>
      <c r="Y85">
        <v>1.796</v>
      </c>
      <c r="Z85">
        <v>16.536999999999999</v>
      </c>
      <c r="AA85">
        <v>23.568052999999999</v>
      </c>
      <c r="AB85">
        <v>0.23999699999999999</v>
      </c>
      <c r="AC85">
        <v>8.9855509999999992</v>
      </c>
      <c r="AD85" s="1">
        <v>105</v>
      </c>
      <c r="AE85">
        <v>2</v>
      </c>
      <c r="AF85">
        <v>40</v>
      </c>
      <c r="AG85">
        <v>102</v>
      </c>
      <c r="AH85">
        <v>19.260521000000001</v>
      </c>
      <c r="AI85">
        <v>3156.7</v>
      </c>
      <c r="AJ85">
        <v>424.3</v>
      </c>
      <c r="AK85">
        <v>13</v>
      </c>
      <c r="AL85">
        <v>5781</v>
      </c>
      <c r="AM85" t="s">
        <v>425</v>
      </c>
      <c r="AN85" t="s">
        <v>602</v>
      </c>
      <c r="AO85">
        <v>217.43799999999999</v>
      </c>
      <c r="AR85" t="s">
        <v>118</v>
      </c>
      <c r="AS85" t="s">
        <v>121</v>
      </c>
      <c r="AT85" t="s">
        <v>264</v>
      </c>
      <c r="AU85" t="s">
        <v>424</v>
      </c>
      <c r="AV85" t="s">
        <v>48</v>
      </c>
      <c r="AW85">
        <v>3</v>
      </c>
      <c r="BB85">
        <v>0.78894686118533786</v>
      </c>
      <c r="BC85" t="s">
        <v>70</v>
      </c>
      <c r="BF85" t="s">
        <v>118</v>
      </c>
      <c r="BG85" t="s">
        <v>121</v>
      </c>
      <c r="BH85" t="s">
        <v>424</v>
      </c>
      <c r="BI85">
        <v>3354</v>
      </c>
      <c r="BJ85">
        <v>3</v>
      </c>
      <c r="BK85" t="s">
        <v>264</v>
      </c>
      <c r="BL85" t="s">
        <v>204</v>
      </c>
      <c r="BM85">
        <v>0.78894686118533786</v>
      </c>
      <c r="BN85" t="s">
        <v>70</v>
      </c>
      <c r="BO85" t="s">
        <v>187</v>
      </c>
      <c r="BP85">
        <v>383.00599999999997</v>
      </c>
    </row>
    <row r="86" spans="1:68" ht="16.5">
      <c r="A86" s="111" t="str">
        <f t="shared" si="35"/>
        <v>부성여객</v>
      </c>
      <c r="B86" s="112" t="str">
        <f t="shared" si="52"/>
        <v>최재현</v>
      </c>
      <c r="C86" s="113" t="str">
        <f t="shared" si="36"/>
        <v>B</v>
      </c>
      <c r="D86" s="114">
        <f t="shared" si="37"/>
        <v>0.90611376812863464</v>
      </c>
      <c r="E86" s="115">
        <f t="shared" si="38"/>
        <v>4704</v>
      </c>
      <c r="F86" s="116" t="str">
        <f t="shared" si="39"/>
        <v>790</v>
      </c>
      <c r="G86" s="117" t="str">
        <f t="shared" si="40"/>
        <v>70바2024</v>
      </c>
      <c r="H86" s="118">
        <f t="shared" si="41"/>
        <v>6</v>
      </c>
      <c r="I86" s="119">
        <f t="shared" si="42"/>
        <v>626.26800000000003</v>
      </c>
      <c r="J86" s="120">
        <f t="shared" si="43"/>
        <v>1.926412393663016E-2</v>
      </c>
      <c r="K86" s="120">
        <f t="shared" si="44"/>
        <v>0.30107750197705985</v>
      </c>
      <c r="L86" s="120">
        <f t="shared" si="45"/>
        <v>0.30019097255488064</v>
      </c>
      <c r="M86" s="121">
        <f t="shared" si="46"/>
        <v>13.598000000000001</v>
      </c>
      <c r="N86" s="122">
        <f t="shared" si="47"/>
        <v>0</v>
      </c>
      <c r="O86" s="122">
        <f t="shared" si="48"/>
        <v>7.7820103267277032</v>
      </c>
      <c r="P86" s="232">
        <f t="shared" si="49"/>
        <v>14</v>
      </c>
      <c r="Q86" s="233">
        <f t="shared" si="50"/>
        <v>0</v>
      </c>
      <c r="R86" s="233">
        <f t="shared" si="51"/>
        <v>60</v>
      </c>
      <c r="T86">
        <v>512</v>
      </c>
      <c r="U86">
        <v>4704</v>
      </c>
      <c r="V86" t="s">
        <v>426</v>
      </c>
      <c r="W86">
        <v>771.00900000000001</v>
      </c>
      <c r="X86">
        <v>410.23</v>
      </c>
      <c r="Y86">
        <v>1.879</v>
      </c>
      <c r="Z86">
        <v>13.598000000000001</v>
      </c>
      <c r="AA86">
        <v>43.070269000000003</v>
      </c>
      <c r="AB86">
        <v>0.82971099999999998</v>
      </c>
      <c r="AC86">
        <v>12.967489</v>
      </c>
      <c r="AD86" s="1">
        <v>188</v>
      </c>
      <c r="AE86">
        <v>0</v>
      </c>
      <c r="AF86">
        <v>60</v>
      </c>
      <c r="AG86">
        <v>93</v>
      </c>
      <c r="AH86">
        <v>17.901188000000001</v>
      </c>
      <c r="AI86">
        <v>1522.2</v>
      </c>
      <c r="AJ86">
        <v>340.7</v>
      </c>
      <c r="AK86">
        <v>14</v>
      </c>
      <c r="AL86">
        <v>2958</v>
      </c>
      <c r="AM86" t="s">
        <v>427</v>
      </c>
      <c r="AN86" t="s">
        <v>603</v>
      </c>
      <c r="AO86">
        <v>214.96899999999999</v>
      </c>
      <c r="AR86" t="s">
        <v>118</v>
      </c>
      <c r="AS86" t="s">
        <v>121</v>
      </c>
      <c r="AT86" t="s">
        <v>262</v>
      </c>
      <c r="AU86" t="s">
        <v>426</v>
      </c>
      <c r="AV86" t="s">
        <v>48</v>
      </c>
      <c r="AW86">
        <v>6</v>
      </c>
      <c r="BB86">
        <v>0.90611376812863464</v>
      </c>
      <c r="BC86" t="s">
        <v>68</v>
      </c>
      <c r="BF86" t="s">
        <v>118</v>
      </c>
      <c r="BG86" t="s">
        <v>121</v>
      </c>
      <c r="BH86" t="s">
        <v>426</v>
      </c>
      <c r="BI86">
        <v>4704</v>
      </c>
      <c r="BJ86">
        <v>6</v>
      </c>
      <c r="BK86" t="s">
        <v>262</v>
      </c>
      <c r="BL86" t="s">
        <v>209</v>
      </c>
      <c r="BM86">
        <v>0.90611376812863464</v>
      </c>
      <c r="BN86" t="s">
        <v>68</v>
      </c>
      <c r="BO86" t="s">
        <v>272</v>
      </c>
      <c r="BP86">
        <v>626.26800000000003</v>
      </c>
    </row>
    <row r="87" spans="1:68" ht="16.5">
      <c r="A87" s="128" t="str">
        <f t="shared" si="35"/>
        <v>부성여객</v>
      </c>
      <c r="B87" s="129" t="str">
        <f t="shared" si="52"/>
        <v>최현만</v>
      </c>
      <c r="C87" s="130" t="str">
        <f t="shared" si="36"/>
        <v>C</v>
      </c>
      <c r="D87" s="131">
        <f t="shared" si="37"/>
        <v>0.87333333333333341</v>
      </c>
      <c r="E87" s="132">
        <f t="shared" si="38"/>
        <v>2895</v>
      </c>
      <c r="F87" s="133" t="str">
        <f t="shared" si="39"/>
        <v>790</v>
      </c>
      <c r="G87" s="134" t="str">
        <f t="shared" si="40"/>
        <v>70바2024</v>
      </c>
      <c r="H87" s="135">
        <f t="shared" si="41"/>
        <v>1</v>
      </c>
      <c r="I87" s="136">
        <f t="shared" si="42"/>
        <v>3180.761</v>
      </c>
      <c r="J87" s="137">
        <f t="shared" si="43"/>
        <v>1.2031233698504531E-2</v>
      </c>
      <c r="K87" s="137">
        <f t="shared" si="44"/>
        <v>0.2632295719779798</v>
      </c>
      <c r="L87" s="137">
        <f t="shared" si="45"/>
        <v>0.26880359762962386</v>
      </c>
      <c r="M87" s="138">
        <f t="shared" si="46"/>
        <v>9.673</v>
      </c>
      <c r="N87" s="139">
        <f t="shared" si="47"/>
        <v>0</v>
      </c>
      <c r="O87" s="139">
        <f t="shared" si="48"/>
        <v>3.5526089511283621</v>
      </c>
      <c r="P87" s="230">
        <f t="shared" si="49"/>
        <v>3</v>
      </c>
      <c r="Q87" s="231">
        <f t="shared" si="50"/>
        <v>0</v>
      </c>
      <c r="R87" s="231">
        <f t="shared" si="51"/>
        <v>113</v>
      </c>
      <c r="T87">
        <v>512</v>
      </c>
      <c r="U87">
        <v>2895</v>
      </c>
      <c r="V87" t="s">
        <v>428</v>
      </c>
      <c r="W87">
        <v>3180.761</v>
      </c>
      <c r="X87">
        <v>1517.19</v>
      </c>
      <c r="Y87">
        <v>2.0960000000000001</v>
      </c>
      <c r="Z87">
        <v>9.673</v>
      </c>
      <c r="AA87">
        <v>120.541088</v>
      </c>
      <c r="AB87">
        <v>1.450258</v>
      </c>
      <c r="AC87">
        <v>31.729979</v>
      </c>
      <c r="AD87" s="1">
        <v>855</v>
      </c>
      <c r="AE87">
        <v>0</v>
      </c>
      <c r="AF87">
        <v>113</v>
      </c>
      <c r="AG87">
        <v>108</v>
      </c>
      <c r="AH87">
        <v>26.387359</v>
      </c>
      <c r="AI87">
        <v>18052.900000000001</v>
      </c>
      <c r="AJ87">
        <v>5928.7</v>
      </c>
      <c r="AK87">
        <v>3</v>
      </c>
      <c r="AL87">
        <v>852</v>
      </c>
      <c r="AM87" t="s">
        <v>429</v>
      </c>
      <c r="AN87" t="s">
        <v>604</v>
      </c>
      <c r="AO87">
        <v>3180.761</v>
      </c>
      <c r="AR87" t="s">
        <v>118</v>
      </c>
      <c r="AS87" t="s">
        <v>121</v>
      </c>
      <c r="AT87" t="s">
        <v>262</v>
      </c>
      <c r="AU87" t="s">
        <v>428</v>
      </c>
      <c r="AV87" t="s">
        <v>48</v>
      </c>
      <c r="AW87">
        <v>1</v>
      </c>
      <c r="BB87">
        <v>0.87333333333333341</v>
      </c>
      <c r="BC87" t="s">
        <v>69</v>
      </c>
      <c r="BF87" t="s">
        <v>118</v>
      </c>
      <c r="BG87" t="s">
        <v>121</v>
      </c>
      <c r="BH87" t="s">
        <v>428</v>
      </c>
      <c r="BI87">
        <v>2895</v>
      </c>
      <c r="BJ87">
        <v>1</v>
      </c>
      <c r="BK87" t="s">
        <v>262</v>
      </c>
      <c r="BL87" t="s">
        <v>174</v>
      </c>
      <c r="BM87">
        <v>0.87333333333333341</v>
      </c>
      <c r="BN87" t="s">
        <v>69</v>
      </c>
      <c r="BO87" t="s">
        <v>176</v>
      </c>
      <c r="BP87">
        <v>3180.761</v>
      </c>
    </row>
    <row r="88" spans="1:68" ht="16.5">
      <c r="A88" s="111" t="str">
        <f t="shared" si="35"/>
        <v>부성여객</v>
      </c>
      <c r="B88" s="112" t="str">
        <f t="shared" si="52"/>
        <v>최희우</v>
      </c>
      <c r="C88" s="113" t="str">
        <f t="shared" si="36"/>
        <v>D</v>
      </c>
      <c r="D88" s="114">
        <f t="shared" si="37"/>
        <v>0.84446199673127231</v>
      </c>
      <c r="E88" s="115">
        <f t="shared" si="38"/>
        <v>9630</v>
      </c>
      <c r="F88" s="116" t="str">
        <f t="shared" si="39"/>
        <v>790</v>
      </c>
      <c r="G88" s="117" t="str">
        <f t="shared" si="40"/>
        <v>70바2065</v>
      </c>
      <c r="H88" s="118">
        <f t="shared" si="41"/>
        <v>8</v>
      </c>
      <c r="I88" s="119">
        <f t="shared" si="42"/>
        <v>1051.809</v>
      </c>
      <c r="J88" s="120">
        <f t="shared" si="43"/>
        <v>1.2280206216211655E-2</v>
      </c>
      <c r="K88" s="120">
        <f t="shared" si="44"/>
        <v>0.26577498761729579</v>
      </c>
      <c r="L88" s="120">
        <f t="shared" si="45"/>
        <v>0.19965602119776499</v>
      </c>
      <c r="M88" s="121">
        <f t="shared" si="46"/>
        <v>14.478999999999999</v>
      </c>
      <c r="N88" s="122">
        <f t="shared" si="47"/>
        <v>0.64180475497097844</v>
      </c>
      <c r="O88" s="122">
        <f t="shared" si="48"/>
        <v>2.8078958029980305</v>
      </c>
      <c r="P88" s="232">
        <f t="shared" si="49"/>
        <v>0</v>
      </c>
      <c r="Q88" s="233">
        <f t="shared" si="50"/>
        <v>8</v>
      </c>
      <c r="R88" s="233">
        <f t="shared" si="51"/>
        <v>35</v>
      </c>
      <c r="T88">
        <v>512</v>
      </c>
      <c r="U88">
        <v>9630</v>
      </c>
      <c r="V88" t="s">
        <v>430</v>
      </c>
      <c r="W88">
        <v>1246.4849999999999</v>
      </c>
      <c r="X88">
        <v>659.39499999999998</v>
      </c>
      <c r="Y88">
        <v>1.89</v>
      </c>
      <c r="Z88">
        <v>14.478999999999999</v>
      </c>
      <c r="AA88">
        <v>55.757207000000001</v>
      </c>
      <c r="AB88">
        <v>0.68471000000000004</v>
      </c>
      <c r="AC88">
        <v>14.818871</v>
      </c>
      <c r="AD88" s="1">
        <v>210</v>
      </c>
      <c r="AE88">
        <v>8</v>
      </c>
      <c r="AF88">
        <v>35</v>
      </c>
      <c r="AG88">
        <v>107</v>
      </c>
      <c r="AH88">
        <v>22.355585000000001</v>
      </c>
      <c r="AI88">
        <v>3681.9</v>
      </c>
      <c r="AJ88">
        <v>1151.5</v>
      </c>
      <c r="AK88">
        <v>0</v>
      </c>
      <c r="AL88">
        <v>0</v>
      </c>
      <c r="AM88" t="s">
        <v>431</v>
      </c>
      <c r="AN88" t="s">
        <v>605</v>
      </c>
      <c r="AO88">
        <v>229.321</v>
      </c>
      <c r="AR88" t="s">
        <v>118</v>
      </c>
      <c r="AS88" t="s">
        <v>121</v>
      </c>
      <c r="AT88" t="s">
        <v>266</v>
      </c>
      <c r="AU88" t="s">
        <v>430</v>
      </c>
      <c r="AV88" t="s">
        <v>48</v>
      </c>
      <c r="AW88">
        <v>8</v>
      </c>
      <c r="BB88">
        <v>0.84446199673127231</v>
      </c>
      <c r="BC88" t="s">
        <v>67</v>
      </c>
      <c r="BF88" t="s">
        <v>118</v>
      </c>
      <c r="BG88" t="s">
        <v>121</v>
      </c>
      <c r="BH88" t="s">
        <v>430</v>
      </c>
      <c r="BI88">
        <v>9630</v>
      </c>
      <c r="BJ88">
        <v>8</v>
      </c>
      <c r="BK88" t="s">
        <v>266</v>
      </c>
      <c r="BL88" t="s">
        <v>264</v>
      </c>
      <c r="BM88">
        <v>0.84446199673127231</v>
      </c>
      <c r="BN88" t="s">
        <v>67</v>
      </c>
      <c r="BO88" t="s">
        <v>178</v>
      </c>
      <c r="BP88">
        <v>1051.809</v>
      </c>
    </row>
    <row r="89" spans="1:68" ht="16.5">
      <c r="A89" s="128" t="str">
        <f t="shared" ref="A89:A95" si="53">BF89</f>
        <v>부성여객</v>
      </c>
      <c r="B89" s="129" t="str">
        <f t="shared" si="52"/>
        <v>한영수</v>
      </c>
      <c r="C89" s="130" t="str">
        <f t="shared" ref="C89:C95" si="54">BN89</f>
        <v>F</v>
      </c>
      <c r="D89" s="131">
        <f t="shared" ref="D89:D95" si="55">BM89</f>
        <v>0.76916734832933564</v>
      </c>
      <c r="E89" s="132">
        <f t="shared" ref="E89:E95" si="56">U89</f>
        <v>1066</v>
      </c>
      <c r="F89" s="133" t="str">
        <f t="shared" ref="F89:F95" si="57">BG89</f>
        <v>33</v>
      </c>
      <c r="G89" s="134" t="str">
        <f t="shared" ref="G89:G95" si="58">BK89</f>
        <v>70바2135</v>
      </c>
      <c r="H89" s="135">
        <f t="shared" ref="H89:H95" si="59">BJ89</f>
        <v>2</v>
      </c>
      <c r="I89" s="136">
        <f t="shared" ref="I89:I95" si="60">BP89</f>
        <v>754.23</v>
      </c>
      <c r="J89" s="137">
        <f t="shared" ref="J89:J95" si="61">AB89/AA89</f>
        <v>2.7248832609048684E-2</v>
      </c>
      <c r="K89" s="137">
        <f t="shared" ref="K89:K95" si="62">AC89/AA89</f>
        <v>0.37893750356799411</v>
      </c>
      <c r="L89" s="137">
        <f t="shared" ref="L89:L95" si="63">AD89/I89</f>
        <v>0.12595627328533737</v>
      </c>
      <c r="M89" s="138">
        <f t="shared" ref="M89:M95" si="64">Z89</f>
        <v>18.501999999999999</v>
      </c>
      <c r="N89" s="139">
        <f t="shared" ref="N89:N95" si="65">AE89*100/W89</f>
        <v>0</v>
      </c>
      <c r="O89" s="139">
        <f t="shared" ref="O89:O95" si="66">AF89*100/W89</f>
        <v>5.0387924030126943</v>
      </c>
      <c r="P89" s="230">
        <f t="shared" ref="P89:P95" si="67">AK89</f>
        <v>26</v>
      </c>
      <c r="Q89" s="231">
        <f t="shared" ref="Q89:Q95" si="68">AE89</f>
        <v>0</v>
      </c>
      <c r="R89" s="231">
        <f t="shared" ref="R89:R95" si="69">AF89</f>
        <v>40</v>
      </c>
      <c r="T89">
        <v>512</v>
      </c>
      <c r="U89">
        <v>1066</v>
      </c>
      <c r="V89" t="s">
        <v>432</v>
      </c>
      <c r="W89">
        <v>793.84100000000001</v>
      </c>
      <c r="X89">
        <v>459.27800000000002</v>
      </c>
      <c r="Y89">
        <v>1.728</v>
      </c>
      <c r="Z89">
        <v>18.501999999999999</v>
      </c>
      <c r="AA89">
        <v>49.379987</v>
      </c>
      <c r="AB89">
        <v>1.345547</v>
      </c>
      <c r="AC89">
        <v>18.711929000000001</v>
      </c>
      <c r="AD89" s="1">
        <v>95</v>
      </c>
      <c r="AE89">
        <v>0</v>
      </c>
      <c r="AF89">
        <v>40</v>
      </c>
      <c r="AG89">
        <v>94</v>
      </c>
      <c r="AH89">
        <v>16.076167999999999</v>
      </c>
      <c r="AI89">
        <v>674.5</v>
      </c>
      <c r="AJ89">
        <v>161.9</v>
      </c>
      <c r="AK89">
        <v>26</v>
      </c>
      <c r="AL89">
        <v>10034</v>
      </c>
      <c r="AM89" t="s">
        <v>433</v>
      </c>
      <c r="AN89" t="s">
        <v>606</v>
      </c>
      <c r="AO89">
        <v>697.53</v>
      </c>
      <c r="AR89" t="s">
        <v>118</v>
      </c>
      <c r="AS89" t="s">
        <v>119</v>
      </c>
      <c r="AT89" t="s">
        <v>217</v>
      </c>
      <c r="AU89" t="s">
        <v>432</v>
      </c>
      <c r="AV89" t="s">
        <v>195</v>
      </c>
      <c r="AW89">
        <v>2</v>
      </c>
      <c r="BB89">
        <v>0.76916734832933564</v>
      </c>
      <c r="BC89" t="s">
        <v>70</v>
      </c>
      <c r="BF89" t="s">
        <v>118</v>
      </c>
      <c r="BG89" t="s">
        <v>119</v>
      </c>
      <c r="BH89" t="s">
        <v>432</v>
      </c>
      <c r="BI89">
        <v>1066</v>
      </c>
      <c r="BJ89">
        <v>2</v>
      </c>
      <c r="BK89" t="s">
        <v>217</v>
      </c>
      <c r="BL89" t="s">
        <v>209</v>
      </c>
      <c r="BM89">
        <v>0.76916734832933564</v>
      </c>
      <c r="BN89" t="s">
        <v>70</v>
      </c>
      <c r="BO89" t="s">
        <v>187</v>
      </c>
      <c r="BP89">
        <v>754.23</v>
      </c>
    </row>
    <row r="90" spans="1:68" ht="16.5">
      <c r="A90" s="111" t="str">
        <f t="shared" si="53"/>
        <v>부성여객</v>
      </c>
      <c r="B90" s="112" t="str">
        <f t="shared" si="52"/>
        <v>허갑동</v>
      </c>
      <c r="C90" s="113" t="str">
        <f t="shared" si="54"/>
        <v>F</v>
      </c>
      <c r="D90" s="114">
        <f t="shared" si="55"/>
        <v>0.79045454545454541</v>
      </c>
      <c r="E90" s="115">
        <f t="shared" si="56"/>
        <v>5705</v>
      </c>
      <c r="F90" s="116" t="str">
        <f t="shared" si="57"/>
        <v>33</v>
      </c>
      <c r="G90" s="117" t="str">
        <f t="shared" si="58"/>
        <v>70바2034</v>
      </c>
      <c r="H90" s="118">
        <f t="shared" si="59"/>
        <v>1</v>
      </c>
      <c r="I90" s="119">
        <f t="shared" si="60"/>
        <v>1804.1220000000001</v>
      </c>
      <c r="J90" s="120">
        <f t="shared" si="61"/>
        <v>1.2543191314458708E-2</v>
      </c>
      <c r="K90" s="120">
        <f t="shared" si="62"/>
        <v>0.38874814556363296</v>
      </c>
      <c r="L90" s="120">
        <f t="shared" si="63"/>
        <v>0.10864010305289774</v>
      </c>
      <c r="M90" s="121">
        <f t="shared" si="64"/>
        <v>18.978000000000002</v>
      </c>
      <c r="N90" s="122">
        <f t="shared" si="65"/>
        <v>0</v>
      </c>
      <c r="O90" s="122">
        <f t="shared" si="66"/>
        <v>9.8662950731713259</v>
      </c>
      <c r="P90" s="232">
        <f t="shared" si="67"/>
        <v>27</v>
      </c>
      <c r="Q90" s="233">
        <f t="shared" si="68"/>
        <v>0</v>
      </c>
      <c r="R90" s="233">
        <f t="shared" si="69"/>
        <v>178</v>
      </c>
      <c r="T90">
        <v>512</v>
      </c>
      <c r="U90">
        <v>5705</v>
      </c>
      <c r="V90" t="s">
        <v>434</v>
      </c>
      <c r="W90">
        <v>1804.1220000000001</v>
      </c>
      <c r="X90">
        <v>1037.7270000000001</v>
      </c>
      <c r="Y90">
        <v>1.7390000000000001</v>
      </c>
      <c r="Z90">
        <v>18.978000000000002</v>
      </c>
      <c r="AA90">
        <v>114.11553600000001</v>
      </c>
      <c r="AB90">
        <v>1.431373</v>
      </c>
      <c r="AC90">
        <v>44.362203000000001</v>
      </c>
      <c r="AD90" s="1">
        <v>196</v>
      </c>
      <c r="AE90">
        <v>0</v>
      </c>
      <c r="AF90">
        <v>178</v>
      </c>
      <c r="AG90">
        <v>102</v>
      </c>
      <c r="AH90">
        <v>15.809608000000001</v>
      </c>
      <c r="AI90">
        <v>1238.5999999999999</v>
      </c>
      <c r="AJ90">
        <v>54</v>
      </c>
      <c r="AK90">
        <v>27</v>
      </c>
      <c r="AL90">
        <v>6411</v>
      </c>
      <c r="AM90" t="s">
        <v>435</v>
      </c>
      <c r="AN90" t="s">
        <v>607</v>
      </c>
      <c r="AO90">
        <v>1804.1220000000001</v>
      </c>
      <c r="AR90" t="s">
        <v>118</v>
      </c>
      <c r="AS90" t="s">
        <v>119</v>
      </c>
      <c r="AT90" t="s">
        <v>204</v>
      </c>
      <c r="AU90" t="s">
        <v>434</v>
      </c>
      <c r="AV90" t="s">
        <v>48</v>
      </c>
      <c r="AW90">
        <v>1</v>
      </c>
      <c r="BB90">
        <v>0.79045454545454541</v>
      </c>
      <c r="BC90" t="s">
        <v>70</v>
      </c>
      <c r="BF90" t="s">
        <v>118</v>
      </c>
      <c r="BG90" t="s">
        <v>119</v>
      </c>
      <c r="BH90" t="s">
        <v>434</v>
      </c>
      <c r="BI90">
        <v>5705</v>
      </c>
      <c r="BJ90">
        <v>1</v>
      </c>
      <c r="BK90" t="s">
        <v>204</v>
      </c>
      <c r="BL90" t="s">
        <v>174</v>
      </c>
      <c r="BM90">
        <v>0.79045454545454541</v>
      </c>
      <c r="BN90" t="s">
        <v>70</v>
      </c>
      <c r="BO90" t="s">
        <v>187</v>
      </c>
      <c r="BP90">
        <v>1804.1220000000001</v>
      </c>
    </row>
    <row r="91" spans="1:68" ht="16.5">
      <c r="A91" s="128" t="str">
        <f t="shared" si="53"/>
        <v>부성여객</v>
      </c>
      <c r="B91" s="129" t="str">
        <f t="shared" si="52"/>
        <v>홍완호</v>
      </c>
      <c r="C91" s="130" t="str">
        <f t="shared" si="54"/>
        <v>A</v>
      </c>
      <c r="D91" s="131">
        <f t="shared" si="55"/>
        <v>0.97055555555555562</v>
      </c>
      <c r="E91" s="132">
        <f t="shared" si="56"/>
        <v>8364</v>
      </c>
      <c r="F91" s="133" t="str">
        <f t="shared" si="57"/>
        <v>36</v>
      </c>
      <c r="G91" s="134" t="str">
        <f t="shared" si="58"/>
        <v>70바2002</v>
      </c>
      <c r="H91" s="135">
        <f t="shared" si="59"/>
        <v>1</v>
      </c>
      <c r="I91" s="136">
        <f t="shared" si="60"/>
        <v>1509.6379999999999</v>
      </c>
      <c r="J91" s="137">
        <f t="shared" si="61"/>
        <v>1.1220181364037653E-2</v>
      </c>
      <c r="K91" s="137">
        <f t="shared" si="62"/>
        <v>0.2929178935724614</v>
      </c>
      <c r="L91" s="137">
        <f t="shared" si="63"/>
        <v>0.19607349576520994</v>
      </c>
      <c r="M91" s="138">
        <f t="shared" si="64"/>
        <v>16.286999999999999</v>
      </c>
      <c r="N91" s="139">
        <f t="shared" si="65"/>
        <v>0</v>
      </c>
      <c r="O91" s="139">
        <f t="shared" si="66"/>
        <v>3.076490052136688</v>
      </c>
      <c r="P91" s="230">
        <f t="shared" si="67"/>
        <v>3</v>
      </c>
      <c r="Q91" s="231">
        <f t="shared" si="68"/>
        <v>0</v>
      </c>
      <c r="R91" s="231">
        <f t="shared" si="69"/>
        <v>47</v>
      </c>
      <c r="T91">
        <v>512</v>
      </c>
      <c r="U91">
        <v>8364</v>
      </c>
      <c r="V91" t="s">
        <v>436</v>
      </c>
      <c r="W91">
        <v>1527.7149999999999</v>
      </c>
      <c r="X91">
        <v>871.09199999999998</v>
      </c>
      <c r="Y91">
        <v>1.754</v>
      </c>
      <c r="Z91">
        <v>16.286999999999999</v>
      </c>
      <c r="AA91">
        <v>87.018022999999999</v>
      </c>
      <c r="AB91">
        <v>0.97635799999999995</v>
      </c>
      <c r="AC91">
        <v>25.489135999999998</v>
      </c>
      <c r="AD91" s="1">
        <v>296</v>
      </c>
      <c r="AE91">
        <v>0</v>
      </c>
      <c r="AF91">
        <v>47</v>
      </c>
      <c r="AG91">
        <v>99</v>
      </c>
      <c r="AH91">
        <v>17.556304999999998</v>
      </c>
      <c r="AI91">
        <v>488.3</v>
      </c>
      <c r="AJ91">
        <v>102.4</v>
      </c>
      <c r="AK91">
        <v>3</v>
      </c>
      <c r="AL91">
        <v>826</v>
      </c>
      <c r="AM91" t="s">
        <v>437</v>
      </c>
      <c r="AN91" t="s">
        <v>608</v>
      </c>
      <c r="AO91">
        <v>1509.6379999999999</v>
      </c>
      <c r="AR91" t="s">
        <v>118</v>
      </c>
      <c r="AS91" t="s">
        <v>120</v>
      </c>
      <c r="AT91" t="s">
        <v>218</v>
      </c>
      <c r="AU91" t="s">
        <v>436</v>
      </c>
      <c r="AV91" t="s">
        <v>48</v>
      </c>
      <c r="AW91">
        <v>1</v>
      </c>
      <c r="BB91">
        <v>0.97055555555555562</v>
      </c>
      <c r="BC91" t="s">
        <v>66</v>
      </c>
      <c r="BF91" t="s">
        <v>118</v>
      </c>
      <c r="BG91" t="s">
        <v>120</v>
      </c>
      <c r="BH91" t="s">
        <v>436</v>
      </c>
      <c r="BI91">
        <v>8364</v>
      </c>
      <c r="BJ91">
        <v>1</v>
      </c>
      <c r="BK91" t="s">
        <v>218</v>
      </c>
      <c r="BL91" t="s">
        <v>174</v>
      </c>
      <c r="BM91">
        <v>0.97055555555555562</v>
      </c>
      <c r="BN91" t="s">
        <v>66</v>
      </c>
      <c r="BO91" t="s">
        <v>177</v>
      </c>
      <c r="BP91">
        <v>1509.6379999999999</v>
      </c>
    </row>
    <row r="92" spans="1:68" ht="16.5">
      <c r="A92" s="111" t="str">
        <f t="shared" si="53"/>
        <v>부성여객</v>
      </c>
      <c r="B92" s="112" t="str">
        <f t="shared" si="52"/>
        <v>홍종원</v>
      </c>
      <c r="C92" s="113" t="str">
        <f t="shared" si="54"/>
        <v>D</v>
      </c>
      <c r="D92" s="114">
        <f t="shared" si="55"/>
        <v>0.83097705681544221</v>
      </c>
      <c r="E92" s="115">
        <f t="shared" si="56"/>
        <v>7263</v>
      </c>
      <c r="F92" s="116" t="str">
        <f t="shared" si="57"/>
        <v>36</v>
      </c>
      <c r="G92" s="117" t="str">
        <f t="shared" si="58"/>
        <v>70바2131</v>
      </c>
      <c r="H92" s="118">
        <f t="shared" si="59"/>
        <v>5</v>
      </c>
      <c r="I92" s="119">
        <f t="shared" si="60"/>
        <v>1575.711</v>
      </c>
      <c r="J92" s="120">
        <f t="shared" si="61"/>
        <v>3.1575784154304169E-2</v>
      </c>
      <c r="K92" s="120">
        <f t="shared" si="62"/>
        <v>0.29762359903532748</v>
      </c>
      <c r="L92" s="120">
        <f t="shared" si="63"/>
        <v>0.17135121859274957</v>
      </c>
      <c r="M92" s="121">
        <f t="shared" si="64"/>
        <v>15.026999999999999</v>
      </c>
      <c r="N92" s="122">
        <f t="shared" si="65"/>
        <v>0</v>
      </c>
      <c r="O92" s="122">
        <f t="shared" si="66"/>
        <v>2.2988046820601888</v>
      </c>
      <c r="P92" s="232">
        <f t="shared" si="67"/>
        <v>4</v>
      </c>
      <c r="Q92" s="233">
        <f t="shared" si="68"/>
        <v>0</v>
      </c>
      <c r="R92" s="233">
        <f t="shared" si="69"/>
        <v>38</v>
      </c>
      <c r="T92">
        <v>512</v>
      </c>
      <c r="U92">
        <v>7263</v>
      </c>
      <c r="V92" t="s">
        <v>438</v>
      </c>
      <c r="W92">
        <v>1653.0329999999999</v>
      </c>
      <c r="X92">
        <v>933.67100000000005</v>
      </c>
      <c r="Y92">
        <v>1.77</v>
      </c>
      <c r="Z92">
        <v>15.026999999999999</v>
      </c>
      <c r="AA92">
        <v>104.078017</v>
      </c>
      <c r="AB92">
        <v>3.2863449999999998</v>
      </c>
      <c r="AC92">
        <v>30.976074000000001</v>
      </c>
      <c r="AD92" s="1">
        <v>270</v>
      </c>
      <c r="AE92">
        <v>0</v>
      </c>
      <c r="AF92">
        <v>38</v>
      </c>
      <c r="AG92">
        <v>93</v>
      </c>
      <c r="AH92">
        <v>15.882633</v>
      </c>
      <c r="AI92">
        <v>1065.5</v>
      </c>
      <c r="AJ92">
        <v>43.8</v>
      </c>
      <c r="AK92">
        <v>4</v>
      </c>
      <c r="AL92">
        <v>330</v>
      </c>
      <c r="AM92" t="s">
        <v>439</v>
      </c>
      <c r="AN92" t="s">
        <v>609</v>
      </c>
      <c r="AO92">
        <v>957.6</v>
      </c>
      <c r="AR92" t="s">
        <v>118</v>
      </c>
      <c r="AS92" t="s">
        <v>120</v>
      </c>
      <c r="AT92" t="s">
        <v>258</v>
      </c>
      <c r="AU92" t="s">
        <v>438</v>
      </c>
      <c r="AV92" t="s">
        <v>195</v>
      </c>
      <c r="AW92">
        <v>5</v>
      </c>
      <c r="BB92">
        <v>0.83097705681544221</v>
      </c>
      <c r="BC92" t="s">
        <v>67</v>
      </c>
      <c r="BF92" t="s">
        <v>118</v>
      </c>
      <c r="BG92" t="s">
        <v>120</v>
      </c>
      <c r="BH92" t="s">
        <v>438</v>
      </c>
      <c r="BI92">
        <v>7263</v>
      </c>
      <c r="BJ92">
        <v>5</v>
      </c>
      <c r="BK92" t="s">
        <v>258</v>
      </c>
      <c r="BL92" t="s">
        <v>236</v>
      </c>
      <c r="BM92">
        <v>0.83097705681544221</v>
      </c>
      <c r="BN92" t="s">
        <v>67</v>
      </c>
      <c r="BO92" t="s">
        <v>178</v>
      </c>
      <c r="BP92">
        <v>1575.711</v>
      </c>
    </row>
    <row r="93" spans="1:68" ht="16.5">
      <c r="A93" s="128" t="str">
        <f t="shared" si="53"/>
        <v>부성여객</v>
      </c>
      <c r="B93" s="129" t="str">
        <f t="shared" si="52"/>
        <v>황범섭</v>
      </c>
      <c r="C93" s="130" t="str">
        <f t="shared" si="54"/>
        <v>F</v>
      </c>
      <c r="D93" s="131">
        <f t="shared" si="55"/>
        <v>0.75530909034806004</v>
      </c>
      <c r="E93" s="132">
        <f t="shared" si="56"/>
        <v>602</v>
      </c>
      <c r="F93" s="133" t="str">
        <f t="shared" si="57"/>
        <v>790</v>
      </c>
      <c r="G93" s="134" t="str">
        <f t="shared" si="58"/>
        <v>70바2045</v>
      </c>
      <c r="H93" s="135">
        <f t="shared" si="59"/>
        <v>5</v>
      </c>
      <c r="I93" s="136">
        <f t="shared" si="60"/>
        <v>648.92899999999997</v>
      </c>
      <c r="J93" s="137">
        <f t="shared" si="61"/>
        <v>4.8042564832206015E-2</v>
      </c>
      <c r="K93" s="137">
        <f t="shared" si="62"/>
        <v>0.34954335457225766</v>
      </c>
      <c r="L93" s="137">
        <f t="shared" si="63"/>
        <v>0.24810110196955293</v>
      </c>
      <c r="M93" s="138">
        <f t="shared" si="64"/>
        <v>16.962</v>
      </c>
      <c r="N93" s="139">
        <f t="shared" si="65"/>
        <v>0</v>
      </c>
      <c r="O93" s="139">
        <f t="shared" si="66"/>
        <v>14.428878744949893</v>
      </c>
      <c r="P93" s="230">
        <f t="shared" si="67"/>
        <v>11</v>
      </c>
      <c r="Q93" s="231">
        <f t="shared" si="68"/>
        <v>0</v>
      </c>
      <c r="R93" s="231">
        <f t="shared" si="69"/>
        <v>121</v>
      </c>
      <c r="T93">
        <v>512</v>
      </c>
      <c r="U93">
        <v>602</v>
      </c>
      <c r="V93" t="s">
        <v>440</v>
      </c>
      <c r="W93">
        <v>838.596</v>
      </c>
      <c r="X93">
        <v>491.43299999999999</v>
      </c>
      <c r="Y93">
        <v>1.706</v>
      </c>
      <c r="Z93">
        <v>16.962</v>
      </c>
      <c r="AA93">
        <v>44.422212000000002</v>
      </c>
      <c r="AB93">
        <v>2.1341570000000001</v>
      </c>
      <c r="AC93">
        <v>15.527488999999999</v>
      </c>
      <c r="AD93" s="1">
        <v>161</v>
      </c>
      <c r="AE93">
        <v>0</v>
      </c>
      <c r="AF93">
        <v>121</v>
      </c>
      <c r="AG93">
        <v>108</v>
      </c>
      <c r="AH93">
        <v>18.877853000000002</v>
      </c>
      <c r="AI93">
        <v>2442.6</v>
      </c>
      <c r="AJ93">
        <v>940.4</v>
      </c>
      <c r="AK93">
        <v>11</v>
      </c>
      <c r="AL93">
        <v>3279</v>
      </c>
      <c r="AM93" t="s">
        <v>441</v>
      </c>
      <c r="AN93" t="s">
        <v>610</v>
      </c>
      <c r="AO93">
        <v>218.464</v>
      </c>
      <c r="AR93" t="s">
        <v>118</v>
      </c>
      <c r="AS93" t="s">
        <v>121</v>
      </c>
      <c r="AT93" t="s">
        <v>265</v>
      </c>
      <c r="AU93" t="s">
        <v>440</v>
      </c>
      <c r="AV93" t="s">
        <v>48</v>
      </c>
      <c r="AW93">
        <v>5</v>
      </c>
      <c r="BB93">
        <v>0.75530909034806004</v>
      </c>
      <c r="BC93" t="s">
        <v>70</v>
      </c>
      <c r="BF93" t="s">
        <v>118</v>
      </c>
      <c r="BG93" t="s">
        <v>121</v>
      </c>
      <c r="BH93" t="s">
        <v>440</v>
      </c>
      <c r="BI93">
        <v>602</v>
      </c>
      <c r="BJ93">
        <v>5</v>
      </c>
      <c r="BK93" t="s">
        <v>265</v>
      </c>
      <c r="BL93" t="s">
        <v>268</v>
      </c>
      <c r="BM93">
        <v>0.75530909034806004</v>
      </c>
      <c r="BN93" t="s">
        <v>70</v>
      </c>
      <c r="BO93" t="s">
        <v>187</v>
      </c>
      <c r="BP93">
        <v>648.92899999999997</v>
      </c>
    </row>
    <row r="94" spans="1:68" ht="16.5">
      <c r="A94" s="111" t="str">
        <f t="shared" si="53"/>
        <v>부성여객</v>
      </c>
      <c r="B94" s="112" t="str">
        <f t="shared" si="52"/>
        <v>황의훈</v>
      </c>
      <c r="C94" s="113" t="str">
        <f t="shared" si="54"/>
        <v>B</v>
      </c>
      <c r="D94" s="114">
        <f t="shared" si="55"/>
        <v>0.90349999999999997</v>
      </c>
      <c r="E94" s="115">
        <f t="shared" si="56"/>
        <v>251</v>
      </c>
      <c r="F94" s="116" t="str">
        <f t="shared" si="57"/>
        <v>36</v>
      </c>
      <c r="G94" s="117" t="str">
        <f t="shared" si="58"/>
        <v>70바2093</v>
      </c>
      <c r="H94" s="118">
        <f t="shared" si="59"/>
        <v>1</v>
      </c>
      <c r="I94" s="119">
        <f t="shared" si="60"/>
        <v>1333.0740000000001</v>
      </c>
      <c r="J94" s="120">
        <f t="shared" si="61"/>
        <v>1.5797689972523996E-2</v>
      </c>
      <c r="K94" s="120">
        <f t="shared" si="62"/>
        <v>0.34616724207936778</v>
      </c>
      <c r="L94" s="120">
        <f t="shared" si="63"/>
        <v>0.13202567899456444</v>
      </c>
      <c r="M94" s="121">
        <f t="shared" si="64"/>
        <v>18.059000000000001</v>
      </c>
      <c r="N94" s="122">
        <f t="shared" si="65"/>
        <v>0.21865044571893358</v>
      </c>
      <c r="O94" s="122">
        <f t="shared" si="66"/>
        <v>4.591659360097605</v>
      </c>
      <c r="P94" s="232">
        <f t="shared" si="67"/>
        <v>14</v>
      </c>
      <c r="Q94" s="233">
        <f t="shared" si="68"/>
        <v>3</v>
      </c>
      <c r="R94" s="233">
        <f t="shared" si="69"/>
        <v>63</v>
      </c>
      <c r="T94">
        <v>512</v>
      </c>
      <c r="U94">
        <v>251</v>
      </c>
      <c r="V94" t="s">
        <v>442</v>
      </c>
      <c r="W94">
        <v>1372.0530000000001</v>
      </c>
      <c r="X94">
        <v>759.76400000000001</v>
      </c>
      <c r="Y94">
        <v>1.806</v>
      </c>
      <c r="Z94">
        <v>18.059000000000001</v>
      </c>
      <c r="AA94">
        <v>79.633858000000004</v>
      </c>
      <c r="AB94">
        <v>1.2580309999999999</v>
      </c>
      <c r="AC94">
        <v>27.566632999999999</v>
      </c>
      <c r="AD94" s="1">
        <v>176</v>
      </c>
      <c r="AE94">
        <v>3</v>
      </c>
      <c r="AF94">
        <v>63</v>
      </c>
      <c r="AG94">
        <v>103</v>
      </c>
      <c r="AH94">
        <v>17.229517999999999</v>
      </c>
      <c r="AI94">
        <v>1242.5999999999999</v>
      </c>
      <c r="AJ94">
        <v>469.1</v>
      </c>
      <c r="AK94">
        <v>14</v>
      </c>
      <c r="AL94">
        <v>2727</v>
      </c>
      <c r="AM94" t="s">
        <v>443</v>
      </c>
      <c r="AN94" t="s">
        <v>611</v>
      </c>
      <c r="AO94">
        <v>1333.0740000000001</v>
      </c>
      <c r="AR94" t="s">
        <v>118</v>
      </c>
      <c r="AS94" t="s">
        <v>120</v>
      </c>
      <c r="AT94" t="s">
        <v>240</v>
      </c>
      <c r="AU94" t="s">
        <v>442</v>
      </c>
      <c r="AV94" t="s">
        <v>48</v>
      </c>
      <c r="AW94">
        <v>1</v>
      </c>
      <c r="BB94">
        <v>0.90349999999999997</v>
      </c>
      <c r="BC94" t="s">
        <v>68</v>
      </c>
      <c r="BF94" t="s">
        <v>118</v>
      </c>
      <c r="BG94" t="s">
        <v>120</v>
      </c>
      <c r="BH94" t="s">
        <v>442</v>
      </c>
      <c r="BI94">
        <v>251</v>
      </c>
      <c r="BJ94">
        <v>1</v>
      </c>
      <c r="BK94" t="s">
        <v>240</v>
      </c>
      <c r="BL94" t="s">
        <v>174</v>
      </c>
      <c r="BM94">
        <v>0.90349999999999997</v>
      </c>
      <c r="BN94" t="s">
        <v>68</v>
      </c>
      <c r="BO94" t="s">
        <v>272</v>
      </c>
      <c r="BP94">
        <v>1333.0740000000001</v>
      </c>
    </row>
    <row r="95" spans="1:68" ht="16.5">
      <c r="A95" s="128" t="str">
        <f t="shared" si="53"/>
        <v>부성여객</v>
      </c>
      <c r="B95" s="129" t="str">
        <f t="shared" si="52"/>
        <v>황인갑</v>
      </c>
      <c r="C95" s="130" t="str">
        <f t="shared" si="54"/>
        <v>C</v>
      </c>
      <c r="D95" s="131">
        <f t="shared" si="55"/>
        <v>0.87941421903908223</v>
      </c>
      <c r="E95" s="132">
        <f t="shared" si="56"/>
        <v>9060</v>
      </c>
      <c r="F95" s="133" t="str">
        <f t="shared" si="57"/>
        <v>36</v>
      </c>
      <c r="G95" s="134" t="str">
        <f t="shared" si="58"/>
        <v>70바2011</v>
      </c>
      <c r="H95" s="135">
        <f t="shared" si="59"/>
        <v>2</v>
      </c>
      <c r="I95" s="136">
        <f t="shared" si="60"/>
        <v>1132.355</v>
      </c>
      <c r="J95" s="137">
        <f t="shared" si="61"/>
        <v>3.4939276076464222E-2</v>
      </c>
      <c r="K95" s="137">
        <f t="shared" si="62"/>
        <v>0.38499787985445644</v>
      </c>
      <c r="L95" s="137">
        <f t="shared" si="63"/>
        <v>0.19958405270431975</v>
      </c>
      <c r="M95" s="138">
        <f t="shared" si="64"/>
        <v>16.07</v>
      </c>
      <c r="N95" s="139">
        <f t="shared" si="65"/>
        <v>0</v>
      </c>
      <c r="O95" s="139">
        <f t="shared" si="66"/>
        <v>15.249473722771384</v>
      </c>
      <c r="P95" s="230">
        <f t="shared" si="67"/>
        <v>48</v>
      </c>
      <c r="Q95" s="231">
        <f t="shared" si="68"/>
        <v>0</v>
      </c>
      <c r="R95" s="231">
        <f t="shared" si="69"/>
        <v>179</v>
      </c>
      <c r="T95">
        <v>512</v>
      </c>
      <c r="U95">
        <v>9060</v>
      </c>
      <c r="V95" t="s">
        <v>444</v>
      </c>
      <c r="W95">
        <v>1173.8109999999999</v>
      </c>
      <c r="X95">
        <v>671.59699999999998</v>
      </c>
      <c r="Y95">
        <v>1.748</v>
      </c>
      <c r="Z95">
        <v>16.07</v>
      </c>
      <c r="AA95">
        <v>82.770261000000005</v>
      </c>
      <c r="AB95">
        <v>2.8919329999999999</v>
      </c>
      <c r="AC95">
        <v>31.866375000000001</v>
      </c>
      <c r="AD95" s="1">
        <v>226</v>
      </c>
      <c r="AE95">
        <v>0</v>
      </c>
      <c r="AF95">
        <v>179</v>
      </c>
      <c r="AG95">
        <v>106</v>
      </c>
      <c r="AH95">
        <v>14.181554</v>
      </c>
      <c r="AI95">
        <v>1212.8</v>
      </c>
      <c r="AJ95">
        <v>323.39999999999998</v>
      </c>
      <c r="AK95">
        <v>48</v>
      </c>
      <c r="AL95">
        <v>15515</v>
      </c>
      <c r="AM95" t="s">
        <v>445</v>
      </c>
      <c r="AN95" t="s">
        <v>612</v>
      </c>
      <c r="AO95">
        <v>1049.441</v>
      </c>
      <c r="AR95" t="s">
        <v>118</v>
      </c>
      <c r="AS95" t="s">
        <v>120</v>
      </c>
      <c r="AT95" t="s">
        <v>224</v>
      </c>
      <c r="AU95" t="s">
        <v>444</v>
      </c>
      <c r="AV95" t="s">
        <v>48</v>
      </c>
      <c r="AW95">
        <v>2</v>
      </c>
      <c r="BB95">
        <v>0.87941421903908223</v>
      </c>
      <c r="BC95" t="s">
        <v>69</v>
      </c>
      <c r="BF95" t="s">
        <v>118</v>
      </c>
      <c r="BG95" t="s">
        <v>120</v>
      </c>
      <c r="BH95" t="s">
        <v>444</v>
      </c>
      <c r="BI95">
        <v>9060</v>
      </c>
      <c r="BJ95">
        <v>2</v>
      </c>
      <c r="BK95" t="s">
        <v>224</v>
      </c>
      <c r="BL95" t="s">
        <v>238</v>
      </c>
      <c r="BM95">
        <v>0.87941421903908223</v>
      </c>
      <c r="BN95" t="s">
        <v>69</v>
      </c>
      <c r="BO95" t="s">
        <v>176</v>
      </c>
      <c r="BP95">
        <v>1132.355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95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85" t="s">
        <v>486</v>
      </c>
      <c r="B2" s="286"/>
      <c r="C2" s="287"/>
      <c r="D2" s="288"/>
      <c r="E2" s="285"/>
      <c r="F2" s="289"/>
      <c r="G2" s="285"/>
      <c r="H2" s="285"/>
      <c r="I2" s="285"/>
      <c r="J2" s="285"/>
      <c r="K2" s="266"/>
      <c r="L2" s="266"/>
      <c r="M2" s="266"/>
      <c r="N2" s="266"/>
      <c r="O2" s="266"/>
      <c r="P2" s="266"/>
      <c r="Q2" s="266"/>
      <c r="R2" s="266"/>
    </row>
    <row r="3" spans="1:18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</row>
    <row r="4" spans="1:18" ht="26.25">
      <c r="A4" s="290" t="s">
        <v>487</v>
      </c>
      <c r="B4" s="291"/>
      <c r="C4" s="292"/>
      <c r="D4" s="293"/>
      <c r="E4" s="294"/>
      <c r="F4" s="295"/>
      <c r="G4" s="266"/>
      <c r="H4" s="294"/>
      <c r="I4" s="266"/>
      <c r="J4" s="266"/>
      <c r="K4" s="266"/>
      <c r="L4" s="266"/>
      <c r="M4" s="266"/>
      <c r="N4" s="266"/>
      <c r="O4" s="266"/>
      <c r="P4" s="266"/>
      <c r="Q4" s="266"/>
      <c r="R4" s="266"/>
    </row>
    <row r="5" spans="1:18" ht="26.25">
      <c r="A5" s="269" t="s">
        <v>488</v>
      </c>
      <c r="B5" s="266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</row>
    <row r="6" spans="1:18" ht="17.25">
      <c r="A6" s="270" t="s">
        <v>489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</row>
    <row r="7" spans="1:18" ht="17.25">
      <c r="A7" s="270"/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</row>
    <row r="8" spans="1:18" ht="17.25">
      <c r="A8" s="267" t="s">
        <v>191</v>
      </c>
      <c r="B8" s="268"/>
      <c r="C8" s="268"/>
      <c r="D8" s="268"/>
      <c r="E8" s="268"/>
      <c r="F8" s="268"/>
      <c r="G8" s="268"/>
      <c r="H8" s="268"/>
      <c r="I8" s="268"/>
      <c r="J8" s="268"/>
      <c r="K8" s="268"/>
      <c r="L8" s="268"/>
      <c r="M8" s="268"/>
      <c r="N8" s="268"/>
      <c r="O8" s="268"/>
      <c r="P8" s="268"/>
      <c r="Q8" s="268"/>
      <c r="R8" s="268"/>
    </row>
    <row r="9" spans="1:18">
      <c r="A9" s="268"/>
      <c r="B9" s="268"/>
      <c r="C9" s="268"/>
      <c r="D9" s="268"/>
      <c r="E9" s="268"/>
      <c r="F9" s="268"/>
      <c r="G9" s="268"/>
      <c r="H9" s="268"/>
      <c r="I9" s="268"/>
      <c r="J9" s="268"/>
      <c r="K9" s="268"/>
      <c r="L9" s="268"/>
      <c r="M9" s="268"/>
      <c r="N9" s="268"/>
      <c r="O9" s="268"/>
      <c r="P9" s="268"/>
      <c r="Q9" s="268"/>
      <c r="R9" s="268"/>
    </row>
    <row r="10" spans="1:18">
      <c r="A10" s="268" t="s">
        <v>490</v>
      </c>
      <c r="B10" s="268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</row>
    <row r="11" spans="1:18">
      <c r="A11" s="268"/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</row>
    <row r="12" spans="1:18">
      <c r="A12" s="266"/>
      <c r="B12" s="266"/>
      <c r="C12" s="266"/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</row>
    <row r="13" spans="1:18" ht="37.5" customHeight="1">
      <c r="A13" s="296" t="s">
        <v>0</v>
      </c>
      <c r="B13" s="297" t="s">
        <v>74</v>
      </c>
      <c r="C13" s="298" t="s">
        <v>65</v>
      </c>
      <c r="D13" s="298" t="s">
        <v>158</v>
      </c>
      <c r="E13" s="299" t="s">
        <v>144</v>
      </c>
      <c r="F13" s="297" t="s">
        <v>149</v>
      </c>
      <c r="G13" s="299" t="s">
        <v>147</v>
      </c>
      <c r="H13" s="299" t="s">
        <v>151</v>
      </c>
      <c r="I13" s="247" t="s">
        <v>153</v>
      </c>
      <c r="J13" s="299" t="s">
        <v>11</v>
      </c>
      <c r="K13" s="299" t="s">
        <v>12</v>
      </c>
      <c r="L13" s="299" t="s">
        <v>13</v>
      </c>
      <c r="M13" s="299" t="s">
        <v>106</v>
      </c>
      <c r="N13" s="299" t="s">
        <v>6</v>
      </c>
      <c r="O13" s="299" t="s">
        <v>7</v>
      </c>
      <c r="P13" s="299" t="s">
        <v>179</v>
      </c>
      <c r="Q13" s="300" t="s">
        <v>181</v>
      </c>
      <c r="R13" s="300" t="s">
        <v>182</v>
      </c>
    </row>
    <row r="14" spans="1:18" ht="16.5">
      <c r="A14" s="301" t="s">
        <v>118</v>
      </c>
      <c r="B14" s="302">
        <v>3081</v>
      </c>
      <c r="C14" s="303" t="s">
        <v>70</v>
      </c>
      <c r="D14" s="304">
        <v>0.75785914690213674</v>
      </c>
      <c r="E14" s="305">
        <v>3081</v>
      </c>
      <c r="F14" s="250" t="s">
        <v>121</v>
      </c>
      <c r="G14" s="306" t="s">
        <v>267</v>
      </c>
      <c r="H14" s="307">
        <v>5</v>
      </c>
      <c r="I14" s="251">
        <v>680.60399999999993</v>
      </c>
      <c r="J14" s="308">
        <v>2.7583427775662098E-2</v>
      </c>
      <c r="K14" s="308">
        <v>0.31400629202566199</v>
      </c>
      <c r="L14" s="308">
        <v>0.24598528384983082</v>
      </c>
      <c r="M14" s="309">
        <v>16.123000000000001</v>
      </c>
      <c r="N14" s="310">
        <v>0</v>
      </c>
      <c r="O14" s="310">
        <v>17.337541360321129</v>
      </c>
      <c r="P14" s="311">
        <v>9</v>
      </c>
      <c r="Q14" s="312">
        <v>0</v>
      </c>
      <c r="R14" s="312">
        <v>145</v>
      </c>
    </row>
    <row r="15" spans="1:18" ht="16.5">
      <c r="A15" s="301" t="s">
        <v>118</v>
      </c>
      <c r="B15" s="302">
        <v>3685</v>
      </c>
      <c r="C15" s="303" t="s">
        <v>70</v>
      </c>
      <c r="D15" s="304">
        <v>0.73668369421321866</v>
      </c>
      <c r="E15" s="305">
        <v>3685</v>
      </c>
      <c r="F15" s="250" t="s">
        <v>121</v>
      </c>
      <c r="G15" s="306" t="s">
        <v>262</v>
      </c>
      <c r="H15" s="307">
        <v>4</v>
      </c>
      <c r="I15" s="251">
        <v>557.3889999999999</v>
      </c>
      <c r="J15" s="308">
        <v>6.280279705078276E-2</v>
      </c>
      <c r="K15" s="308">
        <v>0.35657735296723314</v>
      </c>
      <c r="L15" s="308">
        <v>0.22265124078745263</v>
      </c>
      <c r="M15" s="309">
        <v>16.881</v>
      </c>
      <c r="N15" s="310">
        <v>0</v>
      </c>
      <c r="O15" s="310">
        <v>23.86125309254399</v>
      </c>
      <c r="P15" s="311">
        <v>19</v>
      </c>
      <c r="Q15" s="312">
        <v>2</v>
      </c>
      <c r="R15" s="312">
        <v>196</v>
      </c>
    </row>
    <row r="16" spans="1:18" ht="16.5">
      <c r="A16" s="301" t="s">
        <v>118</v>
      </c>
      <c r="B16" s="302">
        <v>5208</v>
      </c>
      <c r="C16" s="303" t="s">
        <v>67</v>
      </c>
      <c r="D16" s="304">
        <v>0.8024319664050763</v>
      </c>
      <c r="E16" s="305">
        <v>5208</v>
      </c>
      <c r="F16" s="250" t="s">
        <v>119</v>
      </c>
      <c r="G16" s="306" t="s">
        <v>209</v>
      </c>
      <c r="H16" s="307">
        <v>4</v>
      </c>
      <c r="I16" s="251">
        <v>464.59399999999994</v>
      </c>
      <c r="J16" s="308">
        <v>5.2430210576262647E-2</v>
      </c>
      <c r="K16" s="308">
        <v>0.33360356383622736</v>
      </c>
      <c r="L16" s="308">
        <v>0.24188378414494083</v>
      </c>
      <c r="M16" s="309">
        <v>14.864000000000001</v>
      </c>
      <c r="N16" s="310">
        <v>0</v>
      </c>
      <c r="O16" s="310">
        <v>10.97732643985932</v>
      </c>
      <c r="P16" s="311">
        <v>9</v>
      </c>
      <c r="Q16" s="312">
        <v>0</v>
      </c>
      <c r="R16" s="312">
        <v>74</v>
      </c>
    </row>
    <row r="17" spans="1:18" ht="16.5">
      <c r="A17" s="301" t="s">
        <v>118</v>
      </c>
      <c r="B17" s="302" t="s">
        <v>270</v>
      </c>
      <c r="C17" s="303" t="s">
        <v>67</v>
      </c>
      <c r="D17" s="304">
        <v>0.80786928200011066</v>
      </c>
      <c r="E17" s="305">
        <v>9966</v>
      </c>
      <c r="F17" s="250" t="s">
        <v>119</v>
      </c>
      <c r="G17" s="306" t="s">
        <v>214</v>
      </c>
      <c r="H17" s="307">
        <v>3</v>
      </c>
      <c r="I17" s="251">
        <v>1983.7700000000002</v>
      </c>
      <c r="J17" s="308">
        <v>1.0702249138846367E-2</v>
      </c>
      <c r="K17" s="308">
        <v>0.33890533247136961</v>
      </c>
      <c r="L17" s="308">
        <v>0.13170729291999028</v>
      </c>
      <c r="M17" s="309">
        <v>15.776</v>
      </c>
      <c r="N17" s="310">
        <v>0</v>
      </c>
      <c r="O17" s="310">
        <v>1.9659537143922932</v>
      </c>
      <c r="P17" s="311">
        <v>3</v>
      </c>
      <c r="Q17" s="312">
        <v>0</v>
      </c>
      <c r="R17" s="312">
        <v>40</v>
      </c>
    </row>
    <row r="18" spans="1:18" ht="16.5">
      <c r="A18" s="301" t="s">
        <v>118</v>
      </c>
      <c r="B18" s="302" t="s">
        <v>273</v>
      </c>
      <c r="C18" s="303" t="s">
        <v>70</v>
      </c>
      <c r="D18" s="304">
        <v>0.78936937488657377</v>
      </c>
      <c r="E18" s="305">
        <v>7324</v>
      </c>
      <c r="F18" s="250" t="s">
        <v>121</v>
      </c>
      <c r="G18" s="306" t="s">
        <v>268</v>
      </c>
      <c r="H18" s="307">
        <v>7</v>
      </c>
      <c r="I18" s="251">
        <v>1162.2439999999999</v>
      </c>
      <c r="J18" s="308">
        <v>1.4618536216042852E-2</v>
      </c>
      <c r="K18" s="308">
        <v>0.38246441632355327</v>
      </c>
      <c r="L18" s="308">
        <v>0.17354627007478485</v>
      </c>
      <c r="M18" s="309">
        <v>16.100000000000001</v>
      </c>
      <c r="N18" s="310">
        <v>0.34416181111711486</v>
      </c>
      <c r="O18" s="310">
        <v>5.3345080723152805</v>
      </c>
      <c r="P18" s="311">
        <v>25</v>
      </c>
      <c r="Q18" s="312">
        <v>4</v>
      </c>
      <c r="R18" s="312">
        <v>69</v>
      </c>
    </row>
    <row r="19" spans="1:18" ht="16.5">
      <c r="A19" s="301" t="s">
        <v>118</v>
      </c>
      <c r="B19" s="302" t="s">
        <v>277</v>
      </c>
      <c r="C19" s="303" t="s">
        <v>67</v>
      </c>
      <c r="D19" s="304">
        <v>0.83005457698151175</v>
      </c>
      <c r="E19" s="305">
        <v>7366</v>
      </c>
      <c r="F19" s="250" t="s">
        <v>121</v>
      </c>
      <c r="G19" s="306" t="s">
        <v>264</v>
      </c>
      <c r="H19" s="307">
        <v>7</v>
      </c>
      <c r="I19" s="251">
        <v>4087.41</v>
      </c>
      <c r="J19" s="308">
        <v>3.743317265503103E-2</v>
      </c>
      <c r="K19" s="308">
        <v>0.25672495000134321</v>
      </c>
      <c r="L19" s="308">
        <v>0.17566136012780711</v>
      </c>
      <c r="M19" s="309">
        <v>13.573</v>
      </c>
      <c r="N19" s="310">
        <v>0</v>
      </c>
      <c r="O19" s="310">
        <v>13.040042471883174</v>
      </c>
      <c r="P19" s="311">
        <v>9</v>
      </c>
      <c r="Q19" s="312">
        <v>0</v>
      </c>
      <c r="R19" s="312">
        <v>533</v>
      </c>
    </row>
    <row r="20" spans="1:18" ht="16.5">
      <c r="A20" s="301" t="s">
        <v>118</v>
      </c>
      <c r="B20" s="302" t="s">
        <v>281</v>
      </c>
      <c r="C20" s="303" t="s">
        <v>67</v>
      </c>
      <c r="D20" s="304">
        <v>0.84271558991220408</v>
      </c>
      <c r="E20" s="305">
        <v>6975</v>
      </c>
      <c r="F20" s="250" t="s">
        <v>120</v>
      </c>
      <c r="G20" s="306" t="s">
        <v>245</v>
      </c>
      <c r="H20" s="307">
        <v>2</v>
      </c>
      <c r="I20" s="251">
        <v>200.12299999999999</v>
      </c>
      <c r="J20" s="308">
        <v>6.0016681332356769E-2</v>
      </c>
      <c r="K20" s="308">
        <v>0.3367393414764081</v>
      </c>
      <c r="L20" s="308">
        <v>0.18183131533784508</v>
      </c>
      <c r="M20" s="309">
        <v>20.111999999999998</v>
      </c>
      <c r="N20" s="310">
        <v>0</v>
      </c>
      <c r="O20" s="310">
        <v>31.98033209576111</v>
      </c>
      <c r="P20" s="311">
        <v>8</v>
      </c>
      <c r="Q20" s="312">
        <v>0</v>
      </c>
      <c r="R20" s="312">
        <v>79</v>
      </c>
    </row>
    <row r="21" spans="1:18" ht="16.5">
      <c r="A21" s="301" t="s">
        <v>118</v>
      </c>
      <c r="B21" s="302" t="s">
        <v>283</v>
      </c>
      <c r="C21" s="303" t="s">
        <v>70</v>
      </c>
      <c r="D21" s="304">
        <v>0.72448860524610015</v>
      </c>
      <c r="E21" s="305">
        <v>8671</v>
      </c>
      <c r="F21" s="250" t="s">
        <v>119</v>
      </c>
      <c r="G21" s="306" t="s">
        <v>212</v>
      </c>
      <c r="H21" s="307">
        <v>2</v>
      </c>
      <c r="I21" s="251">
        <v>954.95700000000011</v>
      </c>
      <c r="J21" s="308">
        <v>2.7253485087145597E-2</v>
      </c>
      <c r="K21" s="308">
        <v>0.36103056619521851</v>
      </c>
      <c r="L21" s="308">
        <v>0.11937710284337411</v>
      </c>
      <c r="M21" s="309">
        <v>17.864999999999998</v>
      </c>
      <c r="N21" s="310">
        <v>0</v>
      </c>
      <c r="O21" s="310">
        <v>1.7801848669625959</v>
      </c>
      <c r="P21" s="311">
        <v>21</v>
      </c>
      <c r="Q21" s="312">
        <v>0</v>
      </c>
      <c r="R21" s="312">
        <v>17</v>
      </c>
    </row>
    <row r="22" spans="1:18" ht="16.5">
      <c r="A22" s="301" t="s">
        <v>118</v>
      </c>
      <c r="B22" s="302" t="s">
        <v>285</v>
      </c>
      <c r="C22" s="303" t="s">
        <v>67</v>
      </c>
      <c r="D22" s="304">
        <v>0.83036842656516718</v>
      </c>
      <c r="E22" s="305">
        <v>6369</v>
      </c>
      <c r="F22" s="250" t="s">
        <v>121</v>
      </c>
      <c r="G22" s="306" t="s">
        <v>267</v>
      </c>
      <c r="H22" s="307">
        <v>2</v>
      </c>
      <c r="I22" s="251">
        <v>448.738</v>
      </c>
      <c r="J22" s="308">
        <v>3.2106088039872811E-2</v>
      </c>
      <c r="K22" s="308">
        <v>0.30463175658737723</v>
      </c>
      <c r="L22" s="308">
        <v>0.22018542957759238</v>
      </c>
      <c r="M22" s="309">
        <v>14.525</v>
      </c>
      <c r="N22" s="310">
        <v>0</v>
      </c>
      <c r="O22" s="310">
        <v>8.9138873908605909</v>
      </c>
      <c r="P22" s="311">
        <v>5</v>
      </c>
      <c r="Q22" s="312">
        <v>0</v>
      </c>
      <c r="R22" s="312">
        <v>61</v>
      </c>
    </row>
    <row r="23" spans="1:18" ht="16.5">
      <c r="A23" s="301" t="s">
        <v>118</v>
      </c>
      <c r="B23" s="302" t="s">
        <v>289</v>
      </c>
      <c r="C23" s="303" t="s">
        <v>67</v>
      </c>
      <c r="D23" s="304">
        <v>0.80562352041294116</v>
      </c>
      <c r="E23" s="305">
        <v>5826</v>
      </c>
      <c r="F23" s="250" t="s">
        <v>121</v>
      </c>
      <c r="G23" s="306" t="s">
        <v>266</v>
      </c>
      <c r="H23" s="307">
        <v>6</v>
      </c>
      <c r="I23" s="251">
        <v>719.97500000000002</v>
      </c>
      <c r="J23" s="308">
        <v>5.5394691141157276E-2</v>
      </c>
      <c r="K23" s="308">
        <v>0.34888293074195592</v>
      </c>
      <c r="L23" s="308">
        <v>0.12267392468279618</v>
      </c>
      <c r="M23" s="309">
        <v>17.076000000000001</v>
      </c>
      <c r="N23" s="310">
        <v>0</v>
      </c>
      <c r="O23" s="310">
        <v>20.834056738081184</v>
      </c>
      <c r="P23" s="311">
        <v>17</v>
      </c>
      <c r="Q23" s="312">
        <v>1</v>
      </c>
      <c r="R23" s="312">
        <v>165</v>
      </c>
    </row>
    <row r="24" spans="1:18" ht="16.5">
      <c r="A24" s="301" t="s">
        <v>118</v>
      </c>
      <c r="B24" s="302" t="s">
        <v>291</v>
      </c>
      <c r="C24" s="303" t="s">
        <v>70</v>
      </c>
      <c r="D24" s="304">
        <v>0.78777104830054567</v>
      </c>
      <c r="E24" s="305">
        <v>5943</v>
      </c>
      <c r="F24" s="250" t="s">
        <v>120</v>
      </c>
      <c r="G24" s="306" t="s">
        <v>236</v>
      </c>
      <c r="H24" s="307">
        <v>3</v>
      </c>
      <c r="I24" s="251">
        <v>451.10699999999997</v>
      </c>
      <c r="J24" s="308">
        <v>4.0486828455401518E-2</v>
      </c>
      <c r="K24" s="308">
        <v>0.37143054965470323</v>
      </c>
      <c r="L24" s="308">
        <v>0.16590485144071349</v>
      </c>
      <c r="M24" s="309">
        <v>19.463999999999999</v>
      </c>
      <c r="N24" s="310">
        <v>0</v>
      </c>
      <c r="O24" s="310">
        <v>11.527198646884221</v>
      </c>
      <c r="P24" s="311">
        <v>17</v>
      </c>
      <c r="Q24" s="312">
        <v>0</v>
      </c>
      <c r="R24" s="312">
        <v>57</v>
      </c>
    </row>
    <row r="25" spans="1:18" ht="16.5">
      <c r="A25" s="301" t="s">
        <v>118</v>
      </c>
      <c r="B25" s="302" t="s">
        <v>293</v>
      </c>
      <c r="C25" s="303" t="s">
        <v>67</v>
      </c>
      <c r="D25" s="304">
        <v>0.80237304558385536</v>
      </c>
      <c r="E25" s="305">
        <v>249</v>
      </c>
      <c r="F25" s="250" t="s">
        <v>119</v>
      </c>
      <c r="G25" s="306" t="s">
        <v>197</v>
      </c>
      <c r="H25" s="307">
        <v>4</v>
      </c>
      <c r="I25" s="251">
        <v>1249.748</v>
      </c>
      <c r="J25" s="308">
        <v>4.2667091126427747E-2</v>
      </c>
      <c r="K25" s="308">
        <v>0.29680429606676401</v>
      </c>
      <c r="L25" s="308">
        <v>7.1356937484342201E-2</v>
      </c>
      <c r="M25" s="309">
        <v>15.707000000000001</v>
      </c>
      <c r="N25" s="310">
        <v>8.0016131252060418E-2</v>
      </c>
      <c r="O25" s="310">
        <v>1.0402097062767854</v>
      </c>
      <c r="P25" s="311">
        <v>2</v>
      </c>
      <c r="Q25" s="312">
        <v>1</v>
      </c>
      <c r="R25" s="312">
        <v>16</v>
      </c>
    </row>
    <row r="26" spans="1:18" ht="16.5">
      <c r="A26" s="301" t="s">
        <v>118</v>
      </c>
      <c r="B26" s="302" t="s">
        <v>295</v>
      </c>
      <c r="C26" s="303" t="s">
        <v>67</v>
      </c>
      <c r="D26" s="304">
        <v>0.84607760779842889</v>
      </c>
      <c r="E26" s="305">
        <v>4002</v>
      </c>
      <c r="F26" s="250" t="s">
        <v>120</v>
      </c>
      <c r="G26" s="306" t="s">
        <v>259</v>
      </c>
      <c r="H26" s="307">
        <v>2</v>
      </c>
      <c r="I26" s="251">
        <v>1211.181</v>
      </c>
      <c r="J26" s="308">
        <v>3.4617204534603485E-2</v>
      </c>
      <c r="K26" s="308">
        <v>0.26454172478309307</v>
      </c>
      <c r="L26" s="308">
        <v>0.12081045284649439</v>
      </c>
      <c r="M26" s="309">
        <v>12.851000000000001</v>
      </c>
      <c r="N26" s="310">
        <v>0</v>
      </c>
      <c r="O26" s="310">
        <v>0</v>
      </c>
      <c r="P26" s="311">
        <v>4</v>
      </c>
      <c r="Q26" s="312">
        <v>0</v>
      </c>
      <c r="R26" s="312">
        <v>0</v>
      </c>
    </row>
    <row r="27" spans="1:18" ht="16.5">
      <c r="A27" s="301" t="s">
        <v>118</v>
      </c>
      <c r="B27" s="302" t="s">
        <v>299</v>
      </c>
      <c r="C27" s="303" t="s">
        <v>67</v>
      </c>
      <c r="D27" s="304">
        <v>0.80666666666666664</v>
      </c>
      <c r="E27" s="305">
        <v>1838</v>
      </c>
      <c r="F27" s="250" t="s">
        <v>120</v>
      </c>
      <c r="G27" s="306" t="s">
        <v>242</v>
      </c>
      <c r="H27" s="307">
        <v>2</v>
      </c>
      <c r="I27" s="251">
        <v>931.29</v>
      </c>
      <c r="J27" s="308">
        <v>3.6986157459496627E-2</v>
      </c>
      <c r="K27" s="308">
        <v>0.31863829471411437</v>
      </c>
      <c r="L27" s="308">
        <v>0.12788313577834709</v>
      </c>
      <c r="M27" s="309">
        <v>15.427</v>
      </c>
      <c r="N27" s="310">
        <v>0.10737793812883205</v>
      </c>
      <c r="O27" s="310">
        <v>7.9459674215335721</v>
      </c>
      <c r="P27" s="311">
        <v>20</v>
      </c>
      <c r="Q27" s="312">
        <v>1</v>
      </c>
      <c r="R27" s="312">
        <v>82</v>
      </c>
    </row>
    <row r="28" spans="1:18" ht="16.5">
      <c r="A28" s="301" t="s">
        <v>118</v>
      </c>
      <c r="B28" s="302" t="s">
        <v>301</v>
      </c>
      <c r="C28" s="303" t="s">
        <v>67</v>
      </c>
      <c r="D28" s="304">
        <v>0.84666666666666668</v>
      </c>
      <c r="E28" s="305">
        <v>5667</v>
      </c>
      <c r="F28" s="250" t="s">
        <v>120</v>
      </c>
      <c r="G28" s="306" t="s">
        <v>245</v>
      </c>
      <c r="H28" s="307">
        <v>1</v>
      </c>
      <c r="I28" s="251">
        <v>1790.432</v>
      </c>
      <c r="J28" s="308">
        <v>1.9299472996581666E-2</v>
      </c>
      <c r="K28" s="308">
        <v>0.35867547227553565</v>
      </c>
      <c r="L28" s="308">
        <v>0.12734356847956246</v>
      </c>
      <c r="M28" s="309">
        <v>15.98</v>
      </c>
      <c r="N28" s="310">
        <v>0</v>
      </c>
      <c r="O28" s="310">
        <v>2.625064788833086</v>
      </c>
      <c r="P28" s="311">
        <v>15</v>
      </c>
      <c r="Q28" s="312">
        <v>0</v>
      </c>
      <c r="R28" s="312">
        <v>47</v>
      </c>
    </row>
    <row r="29" spans="1:18" ht="16.5">
      <c r="A29" s="301" t="s">
        <v>118</v>
      </c>
      <c r="B29" s="302" t="s">
        <v>309</v>
      </c>
      <c r="C29" s="303" t="s">
        <v>70</v>
      </c>
      <c r="D29" s="304">
        <v>0.77441217071086244</v>
      </c>
      <c r="E29" s="305">
        <v>8475</v>
      </c>
      <c r="F29" s="250" t="s">
        <v>120</v>
      </c>
      <c r="G29" s="306" t="s">
        <v>240</v>
      </c>
      <c r="H29" s="307">
        <v>2</v>
      </c>
      <c r="I29" s="251">
        <v>238.696</v>
      </c>
      <c r="J29" s="308">
        <v>7.1293717300577833E-2</v>
      </c>
      <c r="K29" s="308">
        <v>0.34311742838914711</v>
      </c>
      <c r="L29" s="308">
        <v>0.17502280444187288</v>
      </c>
      <c r="M29" s="309">
        <v>18.553999999999998</v>
      </c>
      <c r="N29" s="310">
        <v>0</v>
      </c>
      <c r="O29" s="310">
        <v>7.5409726178905387</v>
      </c>
      <c r="P29" s="311">
        <v>10</v>
      </c>
      <c r="Q29" s="312">
        <v>0</v>
      </c>
      <c r="R29" s="312">
        <v>36</v>
      </c>
    </row>
    <row r="30" spans="1:18" ht="16.5">
      <c r="A30" s="301" t="s">
        <v>118</v>
      </c>
      <c r="B30" s="302" t="s">
        <v>313</v>
      </c>
      <c r="C30" s="303" t="s">
        <v>67</v>
      </c>
      <c r="D30" s="304">
        <v>0.8419649296276227</v>
      </c>
      <c r="E30" s="305">
        <v>7965</v>
      </c>
      <c r="F30" s="250" t="s">
        <v>121</v>
      </c>
      <c r="G30" s="306" t="s">
        <v>265</v>
      </c>
      <c r="H30" s="307">
        <v>2</v>
      </c>
      <c r="I30" s="251">
        <v>3266.6699999999996</v>
      </c>
      <c r="J30" s="308">
        <v>1.1471782200770204E-2</v>
      </c>
      <c r="K30" s="308">
        <v>0.1947123445761921</v>
      </c>
      <c r="L30" s="308">
        <v>0.20265285443586281</v>
      </c>
      <c r="M30" s="309">
        <v>11.097</v>
      </c>
      <c r="N30" s="310">
        <v>0.15306106830503236</v>
      </c>
      <c r="O30" s="310">
        <v>8.0816244065057088</v>
      </c>
      <c r="P30" s="311">
        <v>2</v>
      </c>
      <c r="Q30" s="312">
        <v>5</v>
      </c>
      <c r="R30" s="312">
        <v>264</v>
      </c>
    </row>
    <row r="31" spans="1:18" ht="16.5">
      <c r="A31" s="301" t="s">
        <v>118</v>
      </c>
      <c r="B31" s="302" t="s">
        <v>325</v>
      </c>
      <c r="C31" s="303" t="s">
        <v>70</v>
      </c>
      <c r="D31" s="304">
        <v>0.79178687255146107</v>
      </c>
      <c r="E31" s="305">
        <v>4341</v>
      </c>
      <c r="F31" s="250" t="s">
        <v>121</v>
      </c>
      <c r="G31" s="306" t="s">
        <v>264</v>
      </c>
      <c r="H31" s="307">
        <v>4</v>
      </c>
      <c r="I31" s="251">
        <v>539.21299999999997</v>
      </c>
      <c r="J31" s="308">
        <v>3.7497996634084152E-2</v>
      </c>
      <c r="K31" s="308">
        <v>0.34274276029643919</v>
      </c>
      <c r="L31" s="308">
        <v>0.2268386837379755</v>
      </c>
      <c r="M31" s="309">
        <v>17.605</v>
      </c>
      <c r="N31" s="310">
        <v>0</v>
      </c>
      <c r="O31" s="310">
        <v>12.425516447118301</v>
      </c>
      <c r="P31" s="311">
        <v>8</v>
      </c>
      <c r="Q31" s="312">
        <v>0</v>
      </c>
      <c r="R31" s="312">
        <v>116</v>
      </c>
    </row>
    <row r="32" spans="1:18" ht="16.5">
      <c r="A32" s="301" t="s">
        <v>118</v>
      </c>
      <c r="B32" s="302" t="s">
        <v>327</v>
      </c>
      <c r="C32" s="303" t="s">
        <v>70</v>
      </c>
      <c r="D32" s="304">
        <v>0.77733153973282698</v>
      </c>
      <c r="E32" s="305">
        <v>5781</v>
      </c>
      <c r="F32" s="250" t="s">
        <v>119</v>
      </c>
      <c r="G32" s="306" t="s">
        <v>214</v>
      </c>
      <c r="H32" s="307">
        <v>9</v>
      </c>
      <c r="I32" s="251">
        <v>1120.1170000000002</v>
      </c>
      <c r="J32" s="308">
        <v>3.1163641343617345E-2</v>
      </c>
      <c r="K32" s="308">
        <v>0.3404612370795525</v>
      </c>
      <c r="L32" s="308">
        <v>0.15438716871086716</v>
      </c>
      <c r="M32" s="309">
        <v>17.341999999999999</v>
      </c>
      <c r="N32" s="310">
        <v>0</v>
      </c>
      <c r="O32" s="310">
        <v>2.7675680308396351</v>
      </c>
      <c r="P32" s="311">
        <v>16</v>
      </c>
      <c r="Q32" s="312">
        <v>0</v>
      </c>
      <c r="R32" s="312">
        <v>40</v>
      </c>
    </row>
    <row r="33" spans="1:18" ht="16.5">
      <c r="A33" s="301" t="s">
        <v>118</v>
      </c>
      <c r="B33" s="302" t="s">
        <v>333</v>
      </c>
      <c r="C33" s="303" t="s">
        <v>67</v>
      </c>
      <c r="D33" s="304">
        <v>0.80760126461074389</v>
      </c>
      <c r="E33" s="305">
        <v>2031</v>
      </c>
      <c r="F33" s="250" t="s">
        <v>120</v>
      </c>
      <c r="G33" s="306" t="s">
        <v>260</v>
      </c>
      <c r="H33" s="307">
        <v>2</v>
      </c>
      <c r="I33" s="251">
        <v>549.72</v>
      </c>
      <c r="J33" s="308">
        <v>6.9444394386957736E-2</v>
      </c>
      <c r="K33" s="308">
        <v>0.29869897788810557</v>
      </c>
      <c r="L33" s="308">
        <v>0.16990699361963843</v>
      </c>
      <c r="M33" s="309">
        <v>17.041</v>
      </c>
      <c r="N33" s="310">
        <v>0</v>
      </c>
      <c r="O33" s="310">
        <v>7.4583424288728803</v>
      </c>
      <c r="P33" s="311">
        <v>5</v>
      </c>
      <c r="Q33" s="312">
        <v>0</v>
      </c>
      <c r="R33" s="312">
        <v>41</v>
      </c>
    </row>
    <row r="34" spans="1:18" ht="16.5">
      <c r="A34" s="301" t="s">
        <v>118</v>
      </c>
      <c r="B34" s="302" t="s">
        <v>335</v>
      </c>
      <c r="C34" s="303" t="s">
        <v>67</v>
      </c>
      <c r="D34" s="304">
        <v>0.80394387913721954</v>
      </c>
      <c r="E34" s="305">
        <v>5086</v>
      </c>
      <c r="F34" s="250" t="s">
        <v>119</v>
      </c>
      <c r="G34" s="306" t="s">
        <v>204</v>
      </c>
      <c r="H34" s="307">
        <v>3</v>
      </c>
      <c r="I34" s="251">
        <v>358.94299999999998</v>
      </c>
      <c r="J34" s="308">
        <v>3.8639286489350194E-2</v>
      </c>
      <c r="K34" s="308">
        <v>0.37472788652073719</v>
      </c>
      <c r="L34" s="308">
        <v>0.12860138366370086</v>
      </c>
      <c r="M34" s="309">
        <v>19.687000000000001</v>
      </c>
      <c r="N34" s="310">
        <v>0</v>
      </c>
      <c r="O34" s="310">
        <v>4.1789364885232478</v>
      </c>
      <c r="P34" s="311">
        <v>10</v>
      </c>
      <c r="Q34" s="312">
        <v>0</v>
      </c>
      <c r="R34" s="312">
        <v>18</v>
      </c>
    </row>
    <row r="35" spans="1:18" ht="16.5">
      <c r="A35" s="301" t="s">
        <v>118</v>
      </c>
      <c r="B35" s="302" t="s">
        <v>339</v>
      </c>
      <c r="C35" s="303" t="s">
        <v>70</v>
      </c>
      <c r="D35" s="304">
        <v>0.76455595388780084</v>
      </c>
      <c r="E35" s="305">
        <v>4205</v>
      </c>
      <c r="F35" s="250" t="s">
        <v>119</v>
      </c>
      <c r="G35" s="306" t="s">
        <v>212</v>
      </c>
      <c r="H35" s="307">
        <v>3</v>
      </c>
      <c r="I35" s="251">
        <v>1336.7540000000001</v>
      </c>
      <c r="J35" s="308">
        <v>9.3243906269983978E-3</v>
      </c>
      <c r="K35" s="308">
        <v>0.32082959914623649</v>
      </c>
      <c r="L35" s="308">
        <v>0.10977205466941048</v>
      </c>
      <c r="M35" s="309">
        <v>15.698</v>
      </c>
      <c r="N35" s="310">
        <v>7.4808079871090713E-2</v>
      </c>
      <c r="O35" s="310">
        <v>0.82288887858199777</v>
      </c>
      <c r="P35" s="311">
        <v>10</v>
      </c>
      <c r="Q35" s="312">
        <v>1</v>
      </c>
      <c r="R35" s="312">
        <v>11</v>
      </c>
    </row>
    <row r="36" spans="1:18" ht="16.5">
      <c r="A36" s="301" t="s">
        <v>118</v>
      </c>
      <c r="B36" s="302" t="s">
        <v>342</v>
      </c>
      <c r="C36" s="303" t="s">
        <v>70</v>
      </c>
      <c r="D36" s="304">
        <v>0.73063365260082247</v>
      </c>
      <c r="E36" s="305">
        <v>6015</v>
      </c>
      <c r="F36" s="250" t="s">
        <v>119</v>
      </c>
      <c r="G36" s="306" t="s">
        <v>214</v>
      </c>
      <c r="H36" s="307">
        <v>3</v>
      </c>
      <c r="I36" s="251">
        <v>752.41899999999998</v>
      </c>
      <c r="J36" s="308">
        <v>6.5961611708142617E-2</v>
      </c>
      <c r="K36" s="308">
        <v>0.34100486325883317</v>
      </c>
      <c r="L36" s="308">
        <v>0.14480955586517838</v>
      </c>
      <c r="M36" s="309">
        <v>20.841999999999999</v>
      </c>
      <c r="N36" s="310">
        <v>0</v>
      </c>
      <c r="O36" s="310">
        <v>7.1768522591800581</v>
      </c>
      <c r="P36" s="311">
        <v>10</v>
      </c>
      <c r="Q36" s="312">
        <v>0</v>
      </c>
      <c r="R36" s="312">
        <v>54</v>
      </c>
    </row>
    <row r="37" spans="1:18" ht="16.5">
      <c r="A37" s="301" t="s">
        <v>118</v>
      </c>
      <c r="B37" s="302" t="s">
        <v>346</v>
      </c>
      <c r="C37" s="303" t="s">
        <v>70</v>
      </c>
      <c r="D37" s="304">
        <v>0.77580375986580574</v>
      </c>
      <c r="E37" s="305">
        <v>8371</v>
      </c>
      <c r="F37" s="250" t="s">
        <v>121</v>
      </c>
      <c r="G37" s="306" t="s">
        <v>267</v>
      </c>
      <c r="H37" s="307">
        <v>2</v>
      </c>
      <c r="I37" s="251">
        <v>3288.1669999999999</v>
      </c>
      <c r="J37" s="308">
        <v>4.0406493102982395E-2</v>
      </c>
      <c r="K37" s="308">
        <v>0.25795599870117447</v>
      </c>
      <c r="L37" s="308">
        <v>0.25728620231271709</v>
      </c>
      <c r="M37" s="309">
        <v>12.896000000000001</v>
      </c>
      <c r="N37" s="310">
        <v>0</v>
      </c>
      <c r="O37" s="310">
        <v>21.258044375483362</v>
      </c>
      <c r="P37" s="311">
        <v>4</v>
      </c>
      <c r="Q37" s="312">
        <v>0</v>
      </c>
      <c r="R37" s="312">
        <v>699</v>
      </c>
    </row>
    <row r="38" spans="1:18" ht="16.5">
      <c r="A38" s="301" t="s">
        <v>118</v>
      </c>
      <c r="B38" s="302" t="s">
        <v>348</v>
      </c>
      <c r="C38" s="303" t="s">
        <v>67</v>
      </c>
      <c r="D38" s="304">
        <v>0.8113168577559049</v>
      </c>
      <c r="E38" s="305">
        <v>8372</v>
      </c>
      <c r="F38" s="250" t="s">
        <v>121</v>
      </c>
      <c r="G38" s="306" t="s">
        <v>268</v>
      </c>
      <c r="H38" s="307">
        <v>2</v>
      </c>
      <c r="I38" s="251">
        <v>3318.7810000000004</v>
      </c>
      <c r="J38" s="308">
        <v>3.3019474975720449E-2</v>
      </c>
      <c r="K38" s="308">
        <v>0.27834893556323986</v>
      </c>
      <c r="L38" s="308">
        <v>0.22086422695562016</v>
      </c>
      <c r="M38" s="309">
        <v>13.004</v>
      </c>
      <c r="N38" s="310">
        <v>3.0131545287260589E-2</v>
      </c>
      <c r="O38" s="310">
        <v>7.5328863218151474</v>
      </c>
      <c r="P38" s="311">
        <v>2</v>
      </c>
      <c r="Q38" s="312">
        <v>1</v>
      </c>
      <c r="R38" s="312">
        <v>250</v>
      </c>
    </row>
    <row r="39" spans="1:18" ht="16.5">
      <c r="A39" s="301" t="s">
        <v>118</v>
      </c>
      <c r="B39" s="302" t="s">
        <v>354</v>
      </c>
      <c r="C39" s="303" t="s">
        <v>70</v>
      </c>
      <c r="D39" s="304">
        <v>0.78930401357379099</v>
      </c>
      <c r="E39" s="305">
        <v>9440</v>
      </c>
      <c r="F39" s="250" t="s">
        <v>119</v>
      </c>
      <c r="G39" s="306" t="s">
        <v>204</v>
      </c>
      <c r="H39" s="307">
        <v>2</v>
      </c>
      <c r="I39" s="251">
        <v>1613.3230000000001</v>
      </c>
      <c r="J39" s="308">
        <v>2.4904467996466537E-2</v>
      </c>
      <c r="K39" s="308">
        <v>0.41775369669506601</v>
      </c>
      <c r="L39" s="308">
        <v>0.2150840222323738</v>
      </c>
      <c r="M39" s="309">
        <v>19.631</v>
      </c>
      <c r="N39" s="310">
        <v>0</v>
      </c>
      <c r="O39" s="310">
        <v>23.429902133670691</v>
      </c>
      <c r="P39" s="311">
        <v>66</v>
      </c>
      <c r="Q39" s="312">
        <v>0</v>
      </c>
      <c r="R39" s="312">
        <v>378</v>
      </c>
    </row>
    <row r="40" spans="1:18" ht="16.5">
      <c r="A40" s="301" t="s">
        <v>118</v>
      </c>
      <c r="B40" s="302" t="s">
        <v>358</v>
      </c>
      <c r="C40" s="303" t="s">
        <v>70</v>
      </c>
      <c r="D40" s="304">
        <v>0.75229607102546336</v>
      </c>
      <c r="E40" s="305">
        <v>5548</v>
      </c>
      <c r="F40" s="250" t="s">
        <v>119</v>
      </c>
      <c r="G40" s="306" t="s">
        <v>197</v>
      </c>
      <c r="H40" s="307">
        <v>3</v>
      </c>
      <c r="I40" s="251">
        <v>713.53399999999999</v>
      </c>
      <c r="J40" s="308">
        <v>5.1650826675606436E-2</v>
      </c>
      <c r="K40" s="308">
        <v>0.33713101250308031</v>
      </c>
      <c r="L40" s="308">
        <v>0.10484040065162341</v>
      </c>
      <c r="M40" s="309">
        <v>17.895</v>
      </c>
      <c r="N40" s="310">
        <v>0</v>
      </c>
      <c r="O40" s="310">
        <v>1.2613274209778371</v>
      </c>
      <c r="P40" s="311">
        <v>19</v>
      </c>
      <c r="Q40" s="312">
        <v>0</v>
      </c>
      <c r="R40" s="312">
        <v>9</v>
      </c>
    </row>
    <row r="41" spans="1:18" ht="16.5">
      <c r="A41" s="301" t="s">
        <v>118</v>
      </c>
      <c r="B41" s="302" t="s">
        <v>466</v>
      </c>
      <c r="C41" s="303" t="s">
        <v>70</v>
      </c>
      <c r="D41" s="304">
        <v>0.73733302961349345</v>
      </c>
      <c r="E41" s="305">
        <v>8015</v>
      </c>
      <c r="F41" s="250" t="s">
        <v>119</v>
      </c>
      <c r="G41" s="306" t="s">
        <v>208</v>
      </c>
      <c r="H41" s="307">
        <v>4</v>
      </c>
      <c r="I41" s="251">
        <v>1030.6320000000001</v>
      </c>
      <c r="J41" s="308">
        <v>2.7625643163300417E-2</v>
      </c>
      <c r="K41" s="308">
        <v>0.34551548961663703</v>
      </c>
      <c r="L41" s="308">
        <v>0.12293660022929953</v>
      </c>
      <c r="M41" s="309">
        <v>16.97</v>
      </c>
      <c r="N41" s="310">
        <v>0</v>
      </c>
      <c r="O41" s="310">
        <v>3.4930023519549169</v>
      </c>
      <c r="P41" s="311">
        <v>31</v>
      </c>
      <c r="Q41" s="312">
        <v>0</v>
      </c>
      <c r="R41" s="312">
        <v>41</v>
      </c>
    </row>
    <row r="42" spans="1:18" ht="16.5">
      <c r="A42" s="301" t="s">
        <v>118</v>
      </c>
      <c r="B42" s="302" t="s">
        <v>362</v>
      </c>
      <c r="C42" s="303" t="s">
        <v>70</v>
      </c>
      <c r="D42" s="304">
        <v>0.73194520071147962</v>
      </c>
      <c r="E42" s="305">
        <v>101</v>
      </c>
      <c r="F42" s="250" t="s">
        <v>119</v>
      </c>
      <c r="G42" s="306" t="s">
        <v>208</v>
      </c>
      <c r="H42" s="307">
        <v>2</v>
      </c>
      <c r="I42" s="251">
        <v>520.98</v>
      </c>
      <c r="J42" s="308">
        <v>4.332686037697555E-2</v>
      </c>
      <c r="K42" s="308">
        <v>0.31068967920175122</v>
      </c>
      <c r="L42" s="308">
        <v>0.16378103934474611</v>
      </c>
      <c r="M42" s="309">
        <v>19.853999999999999</v>
      </c>
      <c r="N42" s="310">
        <v>0</v>
      </c>
      <c r="O42" s="310">
        <v>8.4456217129256395</v>
      </c>
      <c r="P42" s="311">
        <v>16</v>
      </c>
      <c r="Q42" s="312">
        <v>0</v>
      </c>
      <c r="R42" s="312">
        <v>56</v>
      </c>
    </row>
    <row r="43" spans="1:18" ht="16.5">
      <c r="A43" s="301" t="s">
        <v>118</v>
      </c>
      <c r="B43" s="302" t="s">
        <v>364</v>
      </c>
      <c r="C43" s="303" t="s">
        <v>67</v>
      </c>
      <c r="D43" s="304">
        <v>0.81270237947107427</v>
      </c>
      <c r="E43" s="305">
        <v>7571</v>
      </c>
      <c r="F43" s="250" t="s">
        <v>121</v>
      </c>
      <c r="G43" s="306" t="s">
        <v>267</v>
      </c>
      <c r="H43" s="307">
        <v>3</v>
      </c>
      <c r="I43" s="251">
        <v>3190.5549999999998</v>
      </c>
      <c r="J43" s="308">
        <v>3.0266636397237239E-2</v>
      </c>
      <c r="K43" s="308">
        <v>0.27945666748001069</v>
      </c>
      <c r="L43" s="308">
        <v>0.23694937087748058</v>
      </c>
      <c r="M43" s="309">
        <v>11.712</v>
      </c>
      <c r="N43" s="310">
        <v>0</v>
      </c>
      <c r="O43" s="310">
        <v>10.593768168860905</v>
      </c>
      <c r="P43" s="311">
        <v>9</v>
      </c>
      <c r="Q43" s="312">
        <v>0</v>
      </c>
      <c r="R43" s="312">
        <v>338</v>
      </c>
    </row>
    <row r="44" spans="1:18" ht="16.5">
      <c r="A44" s="301" t="s">
        <v>118</v>
      </c>
      <c r="B44" s="302" t="s">
        <v>366</v>
      </c>
      <c r="C44" s="303" t="s">
        <v>67</v>
      </c>
      <c r="D44" s="304">
        <v>0.80579240463037161</v>
      </c>
      <c r="E44" s="305">
        <v>2741</v>
      </c>
      <c r="F44" s="250" t="s">
        <v>119</v>
      </c>
      <c r="G44" s="306" t="s">
        <v>204</v>
      </c>
      <c r="H44" s="307">
        <v>5</v>
      </c>
      <c r="I44" s="251">
        <v>735.94199999999989</v>
      </c>
      <c r="J44" s="308">
        <v>9.2199327927080937E-2</v>
      </c>
      <c r="K44" s="308">
        <v>0.30641506830819948</v>
      </c>
      <c r="L44" s="308">
        <v>0.22044311362120297</v>
      </c>
      <c r="M44" s="309">
        <v>15.837999999999999</v>
      </c>
      <c r="N44" s="310">
        <v>0</v>
      </c>
      <c r="O44" s="310">
        <v>11.2780626734172</v>
      </c>
      <c r="P44" s="311">
        <v>9</v>
      </c>
      <c r="Q44" s="312">
        <v>1</v>
      </c>
      <c r="R44" s="312">
        <v>89</v>
      </c>
    </row>
    <row r="45" spans="1:18" ht="16.5">
      <c r="A45" s="301" t="s">
        <v>118</v>
      </c>
      <c r="B45" s="302" t="s">
        <v>368</v>
      </c>
      <c r="C45" s="303" t="s">
        <v>67</v>
      </c>
      <c r="D45" s="304">
        <v>0.84161310390507682</v>
      </c>
      <c r="E45" s="305">
        <v>246</v>
      </c>
      <c r="F45" s="250" t="s">
        <v>121</v>
      </c>
      <c r="G45" s="306" t="s">
        <v>268</v>
      </c>
      <c r="H45" s="307">
        <v>3</v>
      </c>
      <c r="I45" s="251">
        <v>3210.7350000000001</v>
      </c>
      <c r="J45" s="308">
        <v>1.319112086222018E-2</v>
      </c>
      <c r="K45" s="308">
        <v>0.25563484487311661</v>
      </c>
      <c r="L45" s="308">
        <v>0.21833007084047731</v>
      </c>
      <c r="M45" s="309">
        <v>10.464</v>
      </c>
      <c r="N45" s="310">
        <v>0</v>
      </c>
      <c r="O45" s="310">
        <v>3.0522606194531781</v>
      </c>
      <c r="P45" s="311">
        <v>1</v>
      </c>
      <c r="Q45" s="312">
        <v>0</v>
      </c>
      <c r="R45" s="312">
        <v>98</v>
      </c>
    </row>
    <row r="46" spans="1:18" ht="16.5">
      <c r="A46" s="301" t="s">
        <v>118</v>
      </c>
      <c r="B46" s="302" t="s">
        <v>374</v>
      </c>
      <c r="C46" s="303" t="s">
        <v>70</v>
      </c>
      <c r="D46" s="304">
        <v>0.78716075955116338</v>
      </c>
      <c r="E46" s="305">
        <v>2459</v>
      </c>
      <c r="F46" s="250" t="s">
        <v>120</v>
      </c>
      <c r="G46" s="306" t="s">
        <v>259</v>
      </c>
      <c r="H46" s="307">
        <v>2</v>
      </c>
      <c r="I46" s="251">
        <v>327.589</v>
      </c>
      <c r="J46" s="308">
        <v>5.3449663314199362E-2</v>
      </c>
      <c r="K46" s="308">
        <v>0.30802207912557533</v>
      </c>
      <c r="L46" s="308">
        <v>0.17379569804530956</v>
      </c>
      <c r="M46" s="309">
        <v>19.381</v>
      </c>
      <c r="N46" s="310">
        <v>1.2210422205873823</v>
      </c>
      <c r="O46" s="310">
        <v>9.463077209552214</v>
      </c>
      <c r="P46" s="311">
        <v>3</v>
      </c>
      <c r="Q46" s="312">
        <v>4</v>
      </c>
      <c r="R46" s="312">
        <v>71</v>
      </c>
    </row>
    <row r="47" spans="1:18" ht="16.5">
      <c r="A47" s="301" t="s">
        <v>118</v>
      </c>
      <c r="B47" s="302" t="s">
        <v>376</v>
      </c>
      <c r="C47" s="303" t="s">
        <v>70</v>
      </c>
      <c r="D47" s="304">
        <v>0.78495296516444901</v>
      </c>
      <c r="E47" s="305">
        <v>7315</v>
      </c>
      <c r="F47" s="250" t="s">
        <v>121</v>
      </c>
      <c r="G47" s="306" t="s">
        <v>265</v>
      </c>
      <c r="H47" s="307">
        <v>2</v>
      </c>
      <c r="I47" s="251">
        <v>3325.1950000000002</v>
      </c>
      <c r="J47" s="308">
        <v>2.4066927023153058E-2</v>
      </c>
      <c r="K47" s="308">
        <v>0.28523921916686357</v>
      </c>
      <c r="L47" s="308">
        <v>0.19968753712188306</v>
      </c>
      <c r="M47" s="309">
        <v>12.641999999999999</v>
      </c>
      <c r="N47" s="310">
        <v>6.014684853068767E-2</v>
      </c>
      <c r="O47" s="310">
        <v>16.480236497408423</v>
      </c>
      <c r="P47" s="311">
        <v>17</v>
      </c>
      <c r="Q47" s="312">
        <v>2</v>
      </c>
      <c r="R47" s="312">
        <v>548</v>
      </c>
    </row>
    <row r="48" spans="1:18" ht="16.5">
      <c r="A48" s="301" t="s">
        <v>118</v>
      </c>
      <c r="B48" s="302" t="s">
        <v>382</v>
      </c>
      <c r="C48" s="303" t="s">
        <v>67</v>
      </c>
      <c r="D48" s="304">
        <v>0.83662192809881886</v>
      </c>
      <c r="E48" s="305">
        <v>4777</v>
      </c>
      <c r="F48" s="250" t="s">
        <v>120</v>
      </c>
      <c r="G48" s="306" t="s">
        <v>258</v>
      </c>
      <c r="H48" s="307">
        <v>5</v>
      </c>
      <c r="I48" s="251">
        <v>964.24300000000005</v>
      </c>
      <c r="J48" s="308">
        <v>2.7305592027834169E-2</v>
      </c>
      <c r="K48" s="308">
        <v>0.34119302180665712</v>
      </c>
      <c r="L48" s="308">
        <v>0.14413332332407477</v>
      </c>
      <c r="M48" s="309">
        <v>17.202000000000002</v>
      </c>
      <c r="N48" s="310">
        <v>0.10370829759718245</v>
      </c>
      <c r="O48" s="310">
        <v>10.681954652509791</v>
      </c>
      <c r="P48" s="311">
        <v>19</v>
      </c>
      <c r="Q48" s="312">
        <v>1</v>
      </c>
      <c r="R48" s="312">
        <v>110</v>
      </c>
    </row>
    <row r="49" spans="1:18" ht="16.5">
      <c r="A49" s="301" t="s">
        <v>118</v>
      </c>
      <c r="B49" s="302" t="s">
        <v>386</v>
      </c>
      <c r="C49" s="303" t="s">
        <v>70</v>
      </c>
      <c r="D49" s="304">
        <v>0.79046548779293979</v>
      </c>
      <c r="E49" s="305">
        <v>3335</v>
      </c>
      <c r="F49" s="250" t="s">
        <v>121</v>
      </c>
      <c r="G49" s="306" t="s">
        <v>264</v>
      </c>
      <c r="H49" s="307">
        <v>7</v>
      </c>
      <c r="I49" s="251">
        <v>3595.7060000000001</v>
      </c>
      <c r="J49" s="308">
        <v>9.7659426077616879E-2</v>
      </c>
      <c r="K49" s="308">
        <v>0.23598865917376866</v>
      </c>
      <c r="L49" s="308">
        <v>0.26197914957452029</v>
      </c>
      <c r="M49" s="309">
        <v>13.964</v>
      </c>
      <c r="N49" s="310">
        <v>0.25029855054890471</v>
      </c>
      <c r="O49" s="310">
        <v>9.4557230207364</v>
      </c>
      <c r="P49" s="311">
        <v>16</v>
      </c>
      <c r="Q49" s="312">
        <v>9</v>
      </c>
      <c r="R49" s="312">
        <v>340</v>
      </c>
    </row>
    <row r="50" spans="1:18" ht="16.5">
      <c r="A50" s="301" t="s">
        <v>118</v>
      </c>
      <c r="B50" s="302" t="s">
        <v>388</v>
      </c>
      <c r="C50" s="303" t="s">
        <v>67</v>
      </c>
      <c r="D50" s="304">
        <v>0.82694980834984277</v>
      </c>
      <c r="E50" s="305">
        <v>1397</v>
      </c>
      <c r="F50" s="250" t="s">
        <v>121</v>
      </c>
      <c r="G50" s="306" t="s">
        <v>266</v>
      </c>
      <c r="H50" s="307">
        <v>6</v>
      </c>
      <c r="I50" s="251">
        <v>718.61300000000006</v>
      </c>
      <c r="J50" s="308">
        <v>4.2615273763519E-2</v>
      </c>
      <c r="K50" s="308">
        <v>0.30959509320386391</v>
      </c>
      <c r="L50" s="308">
        <v>0.17857081139120487</v>
      </c>
      <c r="M50" s="309">
        <v>16.905999999999999</v>
      </c>
      <c r="N50" s="310">
        <v>0.13915695930911351</v>
      </c>
      <c r="O50" s="310">
        <v>8.3494175585468113</v>
      </c>
      <c r="P50" s="311">
        <v>5</v>
      </c>
      <c r="Q50" s="312">
        <v>1</v>
      </c>
      <c r="R50" s="312">
        <v>72</v>
      </c>
    </row>
    <row r="51" spans="1:18" ht="16.5">
      <c r="A51" s="301" t="s">
        <v>118</v>
      </c>
      <c r="B51" s="302" t="s">
        <v>390</v>
      </c>
      <c r="C51" s="303" t="s">
        <v>67</v>
      </c>
      <c r="D51" s="304">
        <v>0.84938526528417824</v>
      </c>
      <c r="E51" s="305">
        <v>7719</v>
      </c>
      <c r="F51" s="250" t="s">
        <v>121</v>
      </c>
      <c r="G51" s="306" t="s">
        <v>266</v>
      </c>
      <c r="H51" s="307">
        <v>10</v>
      </c>
      <c r="I51" s="251">
        <v>1096.8539999999998</v>
      </c>
      <c r="J51" s="308">
        <v>4.5194240035853872E-2</v>
      </c>
      <c r="K51" s="308">
        <v>0.34011460238380969</v>
      </c>
      <c r="L51" s="308">
        <v>0.22012096253523883</v>
      </c>
      <c r="M51" s="309">
        <v>16.66</v>
      </c>
      <c r="N51" s="310">
        <v>0.36467934656754686</v>
      </c>
      <c r="O51" s="310">
        <v>10.758040723742633</v>
      </c>
      <c r="P51" s="311">
        <v>22</v>
      </c>
      <c r="Q51" s="312">
        <v>4</v>
      </c>
      <c r="R51" s="312">
        <v>122</v>
      </c>
    </row>
    <row r="52" spans="1:18" ht="16.5">
      <c r="A52" s="301" t="s">
        <v>118</v>
      </c>
      <c r="B52" s="302" t="s">
        <v>394</v>
      </c>
      <c r="C52" s="303" t="s">
        <v>70</v>
      </c>
      <c r="D52" s="304">
        <v>0.75173913043478269</v>
      </c>
      <c r="E52" s="305">
        <v>7094</v>
      </c>
      <c r="F52" s="250" t="s">
        <v>119</v>
      </c>
      <c r="G52" s="306" t="s">
        <v>216</v>
      </c>
      <c r="H52" s="307">
        <v>1</v>
      </c>
      <c r="I52" s="251">
        <v>385.56799999999998</v>
      </c>
      <c r="J52" s="308">
        <v>6.1275751974657199E-2</v>
      </c>
      <c r="K52" s="308">
        <v>0.37906293462769858</v>
      </c>
      <c r="L52" s="308">
        <v>0.10942329062582827</v>
      </c>
      <c r="M52" s="309">
        <v>18.23</v>
      </c>
      <c r="N52" s="310">
        <v>0</v>
      </c>
      <c r="O52" s="310">
        <v>2.0748609843140509</v>
      </c>
      <c r="P52" s="311">
        <v>13</v>
      </c>
      <c r="Q52" s="312">
        <v>0</v>
      </c>
      <c r="R52" s="312">
        <v>8</v>
      </c>
    </row>
    <row r="53" spans="1:18" ht="16.5">
      <c r="A53" s="301" t="s">
        <v>118</v>
      </c>
      <c r="B53" s="302" t="s">
        <v>400</v>
      </c>
      <c r="C53" s="303" t="s">
        <v>67</v>
      </c>
      <c r="D53" s="304">
        <v>0.8080586383540993</v>
      </c>
      <c r="E53" s="305">
        <v>7982</v>
      </c>
      <c r="F53" s="250" t="s">
        <v>91</v>
      </c>
      <c r="G53" s="306" t="s">
        <v>269</v>
      </c>
      <c r="H53" s="307">
        <v>5</v>
      </c>
      <c r="I53" s="251">
        <v>597.23099999999999</v>
      </c>
      <c r="J53" s="308">
        <v>2.0333437053723771E-2</v>
      </c>
      <c r="K53" s="308">
        <v>0.41051813557084732</v>
      </c>
      <c r="L53" s="308">
        <v>0.21913921539510656</v>
      </c>
      <c r="M53" s="309">
        <v>17.974</v>
      </c>
      <c r="N53" s="310">
        <v>0</v>
      </c>
      <c r="O53" s="310">
        <v>14.064909557608363</v>
      </c>
      <c r="P53" s="311">
        <v>26</v>
      </c>
      <c r="Q53" s="312">
        <v>0</v>
      </c>
      <c r="R53" s="312">
        <v>94</v>
      </c>
    </row>
    <row r="54" spans="1:18" ht="16.5">
      <c r="A54" s="301" t="s">
        <v>118</v>
      </c>
      <c r="B54" s="302" t="s">
        <v>404</v>
      </c>
      <c r="C54" s="303" t="s">
        <v>70</v>
      </c>
      <c r="D54" s="304">
        <v>0.79181818181818175</v>
      </c>
      <c r="E54" s="305">
        <v>1478</v>
      </c>
      <c r="F54" s="250" t="s">
        <v>119</v>
      </c>
      <c r="G54" s="306" t="s">
        <v>211</v>
      </c>
      <c r="H54" s="307">
        <v>1</v>
      </c>
      <c r="I54" s="251">
        <v>2161.0349999999999</v>
      </c>
      <c r="J54" s="308">
        <v>6.418293720595698E-3</v>
      </c>
      <c r="K54" s="308">
        <v>0.33541358785827058</v>
      </c>
      <c r="L54" s="308">
        <v>0.24201366474860428</v>
      </c>
      <c r="M54" s="309">
        <v>14.159000000000001</v>
      </c>
      <c r="N54" s="310">
        <v>0</v>
      </c>
      <c r="O54" s="310">
        <v>2.1286096708290243</v>
      </c>
      <c r="P54" s="311">
        <v>17</v>
      </c>
      <c r="Q54" s="312">
        <v>0</v>
      </c>
      <c r="R54" s="312">
        <v>46</v>
      </c>
    </row>
    <row r="55" spans="1:18" ht="16.5">
      <c r="A55" s="301" t="s">
        <v>118</v>
      </c>
      <c r="B55" s="302" t="s">
        <v>406</v>
      </c>
      <c r="C55" s="303" t="s">
        <v>67</v>
      </c>
      <c r="D55" s="304">
        <v>0.80545454545454542</v>
      </c>
      <c r="E55" s="305">
        <v>6044</v>
      </c>
      <c r="F55" s="250" t="s">
        <v>119</v>
      </c>
      <c r="G55" s="306" t="s">
        <v>211</v>
      </c>
      <c r="H55" s="307">
        <v>1</v>
      </c>
      <c r="I55" s="251">
        <v>1781.1959999999999</v>
      </c>
      <c r="J55" s="308">
        <v>5.2323105077956983E-2</v>
      </c>
      <c r="K55" s="308">
        <v>0.3626303142993263</v>
      </c>
      <c r="L55" s="308">
        <v>0.18077741023447169</v>
      </c>
      <c r="M55" s="309">
        <v>16.186</v>
      </c>
      <c r="N55" s="310">
        <v>0</v>
      </c>
      <c r="O55" s="310">
        <v>20.660275455368193</v>
      </c>
      <c r="P55" s="311">
        <v>35</v>
      </c>
      <c r="Q55" s="312">
        <v>0</v>
      </c>
      <c r="R55" s="312">
        <v>368</v>
      </c>
    </row>
    <row r="56" spans="1:18" ht="16.5">
      <c r="A56" s="301" t="s">
        <v>118</v>
      </c>
      <c r="B56" s="302" t="s">
        <v>408</v>
      </c>
      <c r="C56" s="303" t="s">
        <v>67</v>
      </c>
      <c r="D56" s="304">
        <v>0.8203137580476898</v>
      </c>
      <c r="E56" s="305">
        <v>4163</v>
      </c>
      <c r="F56" s="250" t="s">
        <v>119</v>
      </c>
      <c r="G56" s="306" t="s">
        <v>204</v>
      </c>
      <c r="H56" s="307">
        <v>4</v>
      </c>
      <c r="I56" s="251">
        <v>318.09900000000005</v>
      </c>
      <c r="J56" s="308">
        <v>4.3540685903723418E-2</v>
      </c>
      <c r="K56" s="308">
        <v>0.40746923735124146</v>
      </c>
      <c r="L56" s="308">
        <v>0.2338428483448094</v>
      </c>
      <c r="M56" s="309">
        <v>19.678000000000001</v>
      </c>
      <c r="N56" s="310">
        <v>1.2574701586612971</v>
      </c>
      <c r="O56" s="310">
        <v>16.032744522931537</v>
      </c>
      <c r="P56" s="311">
        <v>23</v>
      </c>
      <c r="Q56" s="312">
        <v>4</v>
      </c>
      <c r="R56" s="312">
        <v>67</v>
      </c>
    </row>
    <row r="57" spans="1:18" ht="16.5">
      <c r="A57" s="301" t="s">
        <v>118</v>
      </c>
      <c r="B57" s="302" t="s">
        <v>412</v>
      </c>
      <c r="C57" s="303" t="s">
        <v>67</v>
      </c>
      <c r="D57" s="304">
        <v>0.84799967441140411</v>
      </c>
      <c r="E57" s="305">
        <v>2480</v>
      </c>
      <c r="F57" s="250" t="s">
        <v>120</v>
      </c>
      <c r="G57" s="306" t="s">
        <v>236</v>
      </c>
      <c r="H57" s="307">
        <v>4</v>
      </c>
      <c r="I57" s="251">
        <v>500.911</v>
      </c>
      <c r="J57" s="308">
        <v>9.5037595340867739E-2</v>
      </c>
      <c r="K57" s="308">
        <v>0.32718999056105552</v>
      </c>
      <c r="L57" s="308">
        <v>0.17614298665975908</v>
      </c>
      <c r="M57" s="309">
        <v>18.545999999999999</v>
      </c>
      <c r="N57" s="310">
        <v>0</v>
      </c>
      <c r="O57" s="310">
        <v>20.562535061118641</v>
      </c>
      <c r="P57" s="311">
        <v>9</v>
      </c>
      <c r="Q57" s="312">
        <v>0</v>
      </c>
      <c r="R57" s="312">
        <v>112</v>
      </c>
    </row>
    <row r="58" spans="1:18" ht="16.5">
      <c r="A58" s="301" t="s">
        <v>118</v>
      </c>
      <c r="B58" s="302" t="s">
        <v>414</v>
      </c>
      <c r="C58" s="303" t="s">
        <v>67</v>
      </c>
      <c r="D58" s="304">
        <v>0.84599999999999997</v>
      </c>
      <c r="E58" s="305">
        <v>2201</v>
      </c>
      <c r="F58" s="250" t="s">
        <v>120</v>
      </c>
      <c r="G58" s="306" t="s">
        <v>240</v>
      </c>
      <c r="H58" s="307">
        <v>1</v>
      </c>
      <c r="I58" s="251">
        <v>1688.4359999999999</v>
      </c>
      <c r="J58" s="308">
        <v>1.7167614821936253E-2</v>
      </c>
      <c r="K58" s="308">
        <v>0.34229905915597181</v>
      </c>
      <c r="L58" s="308">
        <v>0.23572110521216086</v>
      </c>
      <c r="M58" s="309">
        <v>15.36</v>
      </c>
      <c r="N58" s="310">
        <v>0</v>
      </c>
      <c r="O58" s="310">
        <v>2.7836411922039095</v>
      </c>
      <c r="P58" s="311">
        <v>21</v>
      </c>
      <c r="Q58" s="312">
        <v>0</v>
      </c>
      <c r="R58" s="312">
        <v>47</v>
      </c>
    </row>
    <row r="59" spans="1:18" ht="16.5">
      <c r="A59" s="301" t="s">
        <v>118</v>
      </c>
      <c r="B59" s="302" t="s">
        <v>416</v>
      </c>
      <c r="C59" s="303" t="s">
        <v>67</v>
      </c>
      <c r="D59" s="304">
        <v>0.82599999999999996</v>
      </c>
      <c r="E59" s="305">
        <v>7157</v>
      </c>
      <c r="F59" s="250" t="s">
        <v>120</v>
      </c>
      <c r="G59" s="306" t="s">
        <v>238</v>
      </c>
      <c r="H59" s="307">
        <v>1</v>
      </c>
      <c r="I59" s="251">
        <v>452.62200000000001</v>
      </c>
      <c r="J59" s="308">
        <v>0.20736083221866919</v>
      </c>
      <c r="K59" s="308">
        <v>0.33061639778606983</v>
      </c>
      <c r="L59" s="308">
        <v>0.13918899213913596</v>
      </c>
      <c r="M59" s="309">
        <v>19.771000000000001</v>
      </c>
      <c r="N59" s="310">
        <v>0.44186981631471733</v>
      </c>
      <c r="O59" s="310">
        <v>39.989218376481922</v>
      </c>
      <c r="P59" s="311">
        <v>19</v>
      </c>
      <c r="Q59" s="312">
        <v>2</v>
      </c>
      <c r="R59" s="312">
        <v>181</v>
      </c>
    </row>
    <row r="60" spans="1:18" ht="16.5">
      <c r="A60" s="301" t="s">
        <v>118</v>
      </c>
      <c r="B60" s="302" t="s">
        <v>420</v>
      </c>
      <c r="C60" s="303" t="s">
        <v>70</v>
      </c>
      <c r="D60" s="304">
        <v>0.75173913043478269</v>
      </c>
      <c r="E60" s="305">
        <v>723</v>
      </c>
      <c r="F60" s="250" t="s">
        <v>119</v>
      </c>
      <c r="G60" s="306" t="s">
        <v>217</v>
      </c>
      <c r="H60" s="307">
        <v>1</v>
      </c>
      <c r="I60" s="251">
        <v>445.09399999999999</v>
      </c>
      <c r="J60" s="308">
        <v>1.1063860767851905E-2</v>
      </c>
      <c r="K60" s="308">
        <v>0.40972892747778766</v>
      </c>
      <c r="L60" s="308">
        <v>0.11682925404521292</v>
      </c>
      <c r="M60" s="309">
        <v>16.934000000000001</v>
      </c>
      <c r="N60" s="310">
        <v>0</v>
      </c>
      <c r="O60" s="310">
        <v>4.2687612054981647</v>
      </c>
      <c r="P60" s="311">
        <v>14</v>
      </c>
      <c r="Q60" s="312">
        <v>0</v>
      </c>
      <c r="R60" s="312">
        <v>19</v>
      </c>
    </row>
    <row r="61" spans="1:18" ht="16.5">
      <c r="A61" s="301" t="s">
        <v>118</v>
      </c>
      <c r="B61" s="302" t="s">
        <v>424</v>
      </c>
      <c r="C61" s="303" t="s">
        <v>70</v>
      </c>
      <c r="D61" s="304">
        <v>0.78894686118533786</v>
      </c>
      <c r="E61" s="305">
        <v>3354</v>
      </c>
      <c r="F61" s="250" t="s">
        <v>121</v>
      </c>
      <c r="G61" s="306" t="s">
        <v>264</v>
      </c>
      <c r="H61" s="307">
        <v>3</v>
      </c>
      <c r="I61" s="251">
        <v>383.00599999999997</v>
      </c>
      <c r="J61" s="308">
        <v>1.0183149197772086E-2</v>
      </c>
      <c r="K61" s="308">
        <v>0.38125979265236715</v>
      </c>
      <c r="L61" s="308">
        <v>0.23131166934327313</v>
      </c>
      <c r="M61" s="309">
        <v>16.536999999999999</v>
      </c>
      <c r="N61" s="310">
        <v>0.52218503104390013</v>
      </c>
      <c r="O61" s="310">
        <v>8.8771455277463023</v>
      </c>
      <c r="P61" s="311">
        <v>13</v>
      </c>
      <c r="Q61" s="312">
        <v>2</v>
      </c>
      <c r="R61" s="312">
        <v>40</v>
      </c>
    </row>
    <row r="62" spans="1:18" ht="16.5">
      <c r="A62" s="301" t="s">
        <v>118</v>
      </c>
      <c r="B62" s="302" t="s">
        <v>430</v>
      </c>
      <c r="C62" s="303" t="s">
        <v>67</v>
      </c>
      <c r="D62" s="304">
        <v>0.84446199673127231</v>
      </c>
      <c r="E62" s="305">
        <v>9630</v>
      </c>
      <c r="F62" s="250" t="s">
        <v>121</v>
      </c>
      <c r="G62" s="306" t="s">
        <v>266</v>
      </c>
      <c r="H62" s="307">
        <v>8</v>
      </c>
      <c r="I62" s="251">
        <v>1051.809</v>
      </c>
      <c r="J62" s="308">
        <v>1.2280206216211655E-2</v>
      </c>
      <c r="K62" s="308">
        <v>0.26577498761729579</v>
      </c>
      <c r="L62" s="308">
        <v>0.16847374817988184</v>
      </c>
      <c r="M62" s="309">
        <v>14.478999999999999</v>
      </c>
      <c r="N62" s="310">
        <v>0.7605943664676762</v>
      </c>
      <c r="O62" s="310">
        <v>2.7571545784453262</v>
      </c>
      <c r="P62" s="311">
        <v>0</v>
      </c>
      <c r="Q62" s="312">
        <v>8</v>
      </c>
      <c r="R62" s="312">
        <v>35</v>
      </c>
    </row>
    <row r="63" spans="1:18" ht="16.5">
      <c r="A63" s="301" t="s">
        <v>118</v>
      </c>
      <c r="B63" s="302" t="s">
        <v>432</v>
      </c>
      <c r="C63" s="303" t="s">
        <v>70</v>
      </c>
      <c r="D63" s="304">
        <v>0.76916734832933564</v>
      </c>
      <c r="E63" s="305">
        <v>1066</v>
      </c>
      <c r="F63" s="250" t="s">
        <v>119</v>
      </c>
      <c r="G63" s="306" t="s">
        <v>217</v>
      </c>
      <c r="H63" s="307">
        <v>2</v>
      </c>
      <c r="I63" s="251">
        <v>754.23</v>
      </c>
      <c r="J63" s="308">
        <v>2.7248832609048684E-2</v>
      </c>
      <c r="K63" s="308">
        <v>0.37893750356799411</v>
      </c>
      <c r="L63" s="308">
        <v>0.11967131957155148</v>
      </c>
      <c r="M63" s="309">
        <v>18.501999999999999</v>
      </c>
      <c r="N63" s="310">
        <v>0</v>
      </c>
      <c r="O63" s="310">
        <v>4.3753231772801398</v>
      </c>
      <c r="P63" s="311">
        <v>26</v>
      </c>
      <c r="Q63" s="312">
        <v>0</v>
      </c>
      <c r="R63" s="312">
        <v>40</v>
      </c>
    </row>
    <row r="64" spans="1:18" ht="16.5">
      <c r="A64" s="301" t="s">
        <v>118</v>
      </c>
      <c r="B64" s="302" t="s">
        <v>434</v>
      </c>
      <c r="C64" s="303" t="s">
        <v>70</v>
      </c>
      <c r="D64" s="304">
        <v>0.79045454545454541</v>
      </c>
      <c r="E64" s="305">
        <v>5705</v>
      </c>
      <c r="F64" s="250" t="s">
        <v>119</v>
      </c>
      <c r="G64" s="306" t="s">
        <v>204</v>
      </c>
      <c r="H64" s="307">
        <v>1</v>
      </c>
      <c r="I64" s="251">
        <v>1804.1220000000001</v>
      </c>
      <c r="J64" s="308">
        <v>1.2543191314458708E-2</v>
      </c>
      <c r="K64" s="308">
        <v>0.38874814556363296</v>
      </c>
      <c r="L64" s="308">
        <v>0.10864010305289774</v>
      </c>
      <c r="M64" s="309">
        <v>18.978000000000002</v>
      </c>
      <c r="N64" s="310">
        <v>0</v>
      </c>
      <c r="O64" s="310">
        <v>9.8662950731713259</v>
      </c>
      <c r="P64" s="311">
        <v>27</v>
      </c>
      <c r="Q64" s="312">
        <v>0</v>
      </c>
      <c r="R64" s="312">
        <v>178</v>
      </c>
    </row>
    <row r="65" spans="1:18" ht="16.5">
      <c r="A65" s="301" t="s">
        <v>118</v>
      </c>
      <c r="B65" s="302" t="s">
        <v>438</v>
      </c>
      <c r="C65" s="303" t="s">
        <v>67</v>
      </c>
      <c r="D65" s="304">
        <v>0.83097705681544221</v>
      </c>
      <c r="E65" s="305">
        <v>7263</v>
      </c>
      <c r="F65" s="250" t="s">
        <v>120</v>
      </c>
      <c r="G65" s="306" t="s">
        <v>258</v>
      </c>
      <c r="H65" s="307">
        <v>5</v>
      </c>
      <c r="I65" s="251">
        <v>1575.711</v>
      </c>
      <c r="J65" s="308">
        <v>3.1575784154304169E-2</v>
      </c>
      <c r="K65" s="308">
        <v>0.29762359903532748</v>
      </c>
      <c r="L65" s="308">
        <v>0.16333612214638185</v>
      </c>
      <c r="M65" s="309">
        <v>15.026999999999999</v>
      </c>
      <c r="N65" s="310">
        <v>0</v>
      </c>
      <c r="O65" s="310">
        <v>2.157756085982772</v>
      </c>
      <c r="P65" s="311">
        <v>4</v>
      </c>
      <c r="Q65" s="312">
        <v>0</v>
      </c>
      <c r="R65" s="312">
        <v>38</v>
      </c>
    </row>
    <row r="66" spans="1:18" ht="16.5">
      <c r="A66" s="301" t="s">
        <v>118</v>
      </c>
      <c r="B66" s="302" t="s">
        <v>440</v>
      </c>
      <c r="C66" s="303" t="s">
        <v>70</v>
      </c>
      <c r="D66" s="304">
        <v>0.75530909034806004</v>
      </c>
      <c r="E66" s="305">
        <v>602</v>
      </c>
      <c r="F66" s="250" t="s">
        <v>121</v>
      </c>
      <c r="G66" s="306" t="s">
        <v>265</v>
      </c>
      <c r="H66" s="307">
        <v>5</v>
      </c>
      <c r="I66" s="251">
        <v>648.92899999999997</v>
      </c>
      <c r="J66" s="308">
        <v>4.8042564832206015E-2</v>
      </c>
      <c r="K66" s="308">
        <v>0.34954335457225766</v>
      </c>
      <c r="L66" s="308">
        <v>0.19198756016007709</v>
      </c>
      <c r="M66" s="309">
        <v>16.962</v>
      </c>
      <c r="N66" s="310">
        <v>0</v>
      </c>
      <c r="O66" s="310">
        <v>14.485405953501848</v>
      </c>
      <c r="P66" s="311">
        <v>11</v>
      </c>
      <c r="Q66" s="312">
        <v>0</v>
      </c>
      <c r="R66" s="312">
        <v>121</v>
      </c>
    </row>
  </sheetData>
  <phoneticPr fontId="2" type="noConversion"/>
  <conditionalFormatting sqref="C14:D66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M18"/>
  <sheetViews>
    <sheetView showGridLines="0" workbookViewId="0">
      <selection activeCell="A9" sqref="A9:M18"/>
    </sheetView>
  </sheetViews>
  <sheetFormatPr defaultRowHeight="13.5"/>
  <cols>
    <col min="1" max="11" width="9.140625" style="266"/>
    <col min="12" max="12" width="0" style="266" hidden="1" customWidth="1"/>
    <col min="13" max="16384" width="9.140625" style="266"/>
  </cols>
  <sheetData>
    <row r="1" spans="1:13">
      <c r="A1" s="261"/>
      <c r="B1" s="262"/>
      <c r="C1" s="263"/>
      <c r="D1" s="264"/>
      <c r="E1" s="264"/>
      <c r="F1" s="265"/>
      <c r="G1" s="264"/>
      <c r="H1" s="264"/>
      <c r="I1" s="264"/>
      <c r="J1" s="264"/>
      <c r="K1" s="264"/>
      <c r="L1" s="264"/>
      <c r="M1" s="264"/>
    </row>
    <row r="2" spans="1:13" ht="41.25">
      <c r="A2" s="317" t="s">
        <v>450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</row>
    <row r="4" spans="1:13" ht="17.25">
      <c r="A4" s="267" t="s">
        <v>446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</row>
    <row r="5" spans="1:13" ht="26.25">
      <c r="A5" s="269" t="s">
        <v>447</v>
      </c>
    </row>
    <row r="6" spans="1:13" ht="26.25">
      <c r="A6" s="269" t="s">
        <v>448</v>
      </c>
    </row>
    <row r="7" spans="1:13" ht="26.25">
      <c r="A7" s="269"/>
    </row>
    <row r="8" spans="1:13" ht="17.25">
      <c r="A8" s="270" t="s">
        <v>449</v>
      </c>
    </row>
    <row r="9" spans="1:13" ht="40.5">
      <c r="A9" s="253" t="s">
        <v>0</v>
      </c>
      <c r="B9" s="254" t="s">
        <v>74</v>
      </c>
      <c r="C9" s="246" t="s">
        <v>65</v>
      </c>
      <c r="D9" s="246" t="s">
        <v>158</v>
      </c>
      <c r="E9" s="255" t="s">
        <v>144</v>
      </c>
      <c r="F9" s="254" t="s">
        <v>149</v>
      </c>
      <c r="G9" s="255" t="s">
        <v>147</v>
      </c>
      <c r="H9" s="255" t="s">
        <v>151</v>
      </c>
      <c r="I9" s="247" t="s">
        <v>153</v>
      </c>
      <c r="J9" s="255" t="s">
        <v>11</v>
      </c>
      <c r="K9" s="255" t="s">
        <v>12</v>
      </c>
      <c r="L9" s="255" t="s">
        <v>13</v>
      </c>
      <c r="M9" s="255" t="s">
        <v>179</v>
      </c>
    </row>
    <row r="10" spans="1:13" ht="16.5">
      <c r="A10" s="256" t="s">
        <v>118</v>
      </c>
      <c r="B10" s="257" t="s">
        <v>295</v>
      </c>
      <c r="C10" s="248" t="s">
        <v>67</v>
      </c>
      <c r="D10" s="249">
        <v>0.84636363636363632</v>
      </c>
      <c r="E10" s="258">
        <v>4002</v>
      </c>
      <c r="F10" s="250" t="s">
        <v>120</v>
      </c>
      <c r="G10" s="259" t="s">
        <v>259</v>
      </c>
      <c r="H10" s="260">
        <v>1</v>
      </c>
      <c r="I10" s="251">
        <v>1727.806</v>
      </c>
      <c r="J10" s="252">
        <v>3.9599943221187893E-2</v>
      </c>
      <c r="K10" s="252">
        <v>0.30041240962518712</v>
      </c>
      <c r="L10" s="252">
        <v>0.11772163361405415</v>
      </c>
      <c r="M10" s="271">
        <v>31</v>
      </c>
    </row>
    <row r="11" spans="1:13" ht="16.5">
      <c r="A11" s="256" t="s">
        <v>118</v>
      </c>
      <c r="B11" s="257" t="s">
        <v>341</v>
      </c>
      <c r="C11" s="248" t="s">
        <v>70</v>
      </c>
      <c r="D11" s="249">
        <v>0.78302617877839353</v>
      </c>
      <c r="E11" s="258">
        <v>8732</v>
      </c>
      <c r="F11" s="250" t="s">
        <v>120</v>
      </c>
      <c r="G11" s="259" t="s">
        <v>256</v>
      </c>
      <c r="H11" s="260">
        <v>4</v>
      </c>
      <c r="I11" s="251">
        <v>1769.6380000000001</v>
      </c>
      <c r="J11" s="252">
        <v>5.9474597110370814E-2</v>
      </c>
      <c r="K11" s="252">
        <v>0.36696651889180865</v>
      </c>
      <c r="L11" s="252">
        <v>0.16415895092773949</v>
      </c>
      <c r="M11" s="271">
        <v>32</v>
      </c>
    </row>
    <row r="12" spans="1:13" ht="16.5">
      <c r="A12" s="256" t="s">
        <v>118</v>
      </c>
      <c r="B12" s="257" t="s">
        <v>354</v>
      </c>
      <c r="C12" s="248" t="s">
        <v>67</v>
      </c>
      <c r="D12" s="249">
        <v>0.81045454545454532</v>
      </c>
      <c r="E12" s="258">
        <v>9440</v>
      </c>
      <c r="F12" s="250" t="s">
        <v>119</v>
      </c>
      <c r="G12" s="259" t="s">
        <v>204</v>
      </c>
      <c r="H12" s="260">
        <v>1</v>
      </c>
      <c r="I12" s="251">
        <v>1597.605</v>
      </c>
      <c r="J12" s="252">
        <v>1.9341478866952217E-2</v>
      </c>
      <c r="K12" s="252">
        <v>0.39792333084280751</v>
      </c>
      <c r="L12" s="252">
        <v>0.23034479736856106</v>
      </c>
      <c r="M12" s="271">
        <v>45</v>
      </c>
    </row>
    <row r="13" spans="1:13" ht="16.5">
      <c r="A13" s="256" t="s">
        <v>118</v>
      </c>
      <c r="B13" s="257" t="s">
        <v>362</v>
      </c>
      <c r="C13" s="248" t="s">
        <v>70</v>
      </c>
      <c r="D13" s="249">
        <v>0.75201719022347591</v>
      </c>
      <c r="E13" s="258">
        <v>101</v>
      </c>
      <c r="F13" s="250" t="s">
        <v>119</v>
      </c>
      <c r="G13" s="259" t="s">
        <v>208</v>
      </c>
      <c r="H13" s="260">
        <v>3</v>
      </c>
      <c r="I13" s="251">
        <v>1010.1389999999999</v>
      </c>
      <c r="J13" s="252">
        <v>3.4001577400090563E-2</v>
      </c>
      <c r="K13" s="252">
        <v>0.31993898641808521</v>
      </c>
      <c r="L13" s="252">
        <v>0.18278352453414023</v>
      </c>
      <c r="M13" s="271">
        <v>31</v>
      </c>
    </row>
    <row r="14" spans="1:13" ht="16.5">
      <c r="A14" s="256" t="s">
        <v>118</v>
      </c>
      <c r="B14" s="257" t="s">
        <v>386</v>
      </c>
      <c r="C14" s="248" t="s">
        <v>67</v>
      </c>
      <c r="D14" s="249">
        <v>0.81018962563575758</v>
      </c>
      <c r="E14" s="258">
        <v>3335</v>
      </c>
      <c r="F14" s="250" t="s">
        <v>121</v>
      </c>
      <c r="G14" s="259" t="s">
        <v>266</v>
      </c>
      <c r="H14" s="260">
        <v>7</v>
      </c>
      <c r="I14" s="251">
        <v>4751.3530000000001</v>
      </c>
      <c r="J14" s="252">
        <v>6.5026056960812345E-2</v>
      </c>
      <c r="K14" s="252">
        <v>0.26461596216618061</v>
      </c>
      <c r="L14" s="252">
        <v>0.26434575582997094</v>
      </c>
      <c r="M14" s="271">
        <v>35</v>
      </c>
    </row>
    <row r="15" spans="1:13" ht="16.5">
      <c r="A15" s="256" t="s">
        <v>118</v>
      </c>
      <c r="B15" s="257" t="s">
        <v>406</v>
      </c>
      <c r="C15" s="248" t="s">
        <v>67</v>
      </c>
      <c r="D15" s="249">
        <v>0.80181818181818176</v>
      </c>
      <c r="E15" s="258">
        <v>6044</v>
      </c>
      <c r="F15" s="250" t="s">
        <v>119</v>
      </c>
      <c r="G15" s="259" t="s">
        <v>211</v>
      </c>
      <c r="H15" s="260">
        <v>1</v>
      </c>
      <c r="I15" s="251">
        <v>2333.1280000000002</v>
      </c>
      <c r="J15" s="252">
        <v>2.7573805769878876E-2</v>
      </c>
      <c r="K15" s="252">
        <v>0.37986280391126559</v>
      </c>
      <c r="L15" s="252">
        <v>0.20814892350249245</v>
      </c>
      <c r="M15" s="271">
        <v>46</v>
      </c>
    </row>
    <row r="16" spans="1:13" ht="16.5">
      <c r="A16" s="256" t="s">
        <v>118</v>
      </c>
      <c r="B16" s="257" t="s">
        <v>434</v>
      </c>
      <c r="C16" s="248" t="s">
        <v>67</v>
      </c>
      <c r="D16" s="249">
        <v>0.82389245527606747</v>
      </c>
      <c r="E16" s="258">
        <v>5705</v>
      </c>
      <c r="F16" s="250" t="s">
        <v>119</v>
      </c>
      <c r="G16" s="259" t="s">
        <v>204</v>
      </c>
      <c r="H16" s="260">
        <v>2</v>
      </c>
      <c r="I16" s="251">
        <v>2454.2280000000001</v>
      </c>
      <c r="J16" s="252">
        <v>7.5891487778161921E-3</v>
      </c>
      <c r="K16" s="252">
        <v>0.39167638009050232</v>
      </c>
      <c r="L16" s="252">
        <v>0.12305295188548089</v>
      </c>
      <c r="M16" s="271">
        <v>38</v>
      </c>
    </row>
    <row r="17" spans="1:13" ht="16.5">
      <c r="A17" s="256" t="s">
        <v>118</v>
      </c>
      <c r="B17" s="257" t="s">
        <v>440</v>
      </c>
      <c r="C17" s="248" t="s">
        <v>67</v>
      </c>
      <c r="D17" s="249">
        <v>0.81929572647426996</v>
      </c>
      <c r="E17" s="258">
        <v>602</v>
      </c>
      <c r="F17" s="250" t="s">
        <v>121</v>
      </c>
      <c r="G17" s="259" t="s">
        <v>264</v>
      </c>
      <c r="H17" s="260">
        <v>8</v>
      </c>
      <c r="I17" s="251">
        <v>957.83199999999999</v>
      </c>
      <c r="J17" s="252">
        <v>1.7258989252159473E-2</v>
      </c>
      <c r="K17" s="252">
        <v>0.37782163152923465</v>
      </c>
      <c r="L17" s="252">
        <v>0.16444865090875374</v>
      </c>
      <c r="M17" s="271">
        <v>30</v>
      </c>
    </row>
    <row r="18" spans="1:13" ht="16.5">
      <c r="A18" s="256" t="s">
        <v>118</v>
      </c>
      <c r="B18" s="257" t="s">
        <v>444</v>
      </c>
      <c r="C18" s="248" t="s">
        <v>67</v>
      </c>
      <c r="D18" s="249">
        <v>0.83219572240273154</v>
      </c>
      <c r="E18" s="258">
        <v>9060</v>
      </c>
      <c r="F18" s="250" t="s">
        <v>120</v>
      </c>
      <c r="G18" s="259" t="s">
        <v>255</v>
      </c>
      <c r="H18" s="260">
        <v>3</v>
      </c>
      <c r="I18" s="251">
        <v>1412.67</v>
      </c>
      <c r="J18" s="252">
        <v>4.011567508598568E-2</v>
      </c>
      <c r="K18" s="252">
        <v>0.37706416266512832</v>
      </c>
      <c r="L18" s="252">
        <v>0.21228934762380675</v>
      </c>
      <c r="M18" s="271">
        <v>41</v>
      </c>
    </row>
  </sheetData>
  <mergeCells count="1">
    <mergeCell ref="A2:M2"/>
  </mergeCells>
  <phoneticPr fontId="2" type="noConversion"/>
  <conditionalFormatting sqref="C10:D18">
    <cfRule type="containsText" dxfId="9" priority="1" operator="containsText" text="F">
      <formula>NOT(ISERROR(SEARCH("F",C10)))</formula>
    </cfRule>
    <cfRule type="containsText" dxfId="8" priority="2" operator="containsText" text="D">
      <formula>NOT(ISERROR(SEARCH("D",C10)))</formula>
    </cfRule>
    <cfRule type="containsText" dxfId="7" priority="3" operator="containsText" text="C">
      <formula>NOT(ISERROR(SEARCH("C",C10)))</formula>
    </cfRule>
    <cfRule type="containsText" dxfId="6" priority="4" operator="containsText" text="B">
      <formula>NOT(ISERROR(SEARCH("B",C10)))</formula>
    </cfRule>
    <cfRule type="containsText" dxfId="5" priority="5" operator="containsText" text="A">
      <formula>NOT(ISERROR(SEARCH("A",C10)))</formula>
    </cfRule>
    <cfRule type="containsText" dxfId="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2024-08-30T02:42:52Z</dcterms:modified>
</cp:coreProperties>
</file>