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B79C014E-7D90-4371-96CB-93E30F378A6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운전자별!$A$1:$R$42</definedName>
    <definedName name="_xlnm.Print_Area" localSheetId="1">종합!$A$1:$L$117</definedName>
    <definedName name="_xlnm.Print_Area" localSheetId="3">차량별!$A$1:$T$33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5" i="7"/>
  <c r="I108" i="12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F24" i="60" l="1"/>
  <c r="F16" i="60"/>
  <c r="F21" i="60"/>
  <c r="F26" i="60"/>
  <c r="F14" i="60"/>
  <c r="F19" i="60"/>
  <c r="F11" i="60"/>
  <c r="F13" i="60"/>
  <c r="F12" i="60"/>
  <c r="F28" i="60"/>
  <c r="F22" i="60"/>
  <c r="F18" i="60"/>
  <c r="F10" i="60"/>
  <c r="F32" i="60"/>
  <c r="F33" i="60"/>
  <c r="F30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6" i="12" l="1"/>
  <c r="B107" i="12" l="1"/>
  <c r="B108" i="12"/>
  <c r="B109" i="12"/>
  <c r="D108" i="12" l="1"/>
  <c r="F109" i="12"/>
  <c r="G109" i="12"/>
  <c r="D109" i="12"/>
  <c r="F108" i="12"/>
  <c r="E108" i="12"/>
  <c r="G108" i="12"/>
  <c r="E106" i="12"/>
  <c r="F106" i="12"/>
  <c r="G106" i="12"/>
  <c r="H108" i="12"/>
  <c r="I109" i="12"/>
  <c r="D107" i="12"/>
  <c r="E107" i="12"/>
  <c r="H107" i="12"/>
  <c r="J108" i="12"/>
  <c r="J10" i="12"/>
  <c r="J30" i="12" s="1"/>
  <c r="K26" i="12"/>
  <c r="I106" i="12" l="1"/>
  <c r="I107" i="12"/>
  <c r="J107" i="12"/>
  <c r="J109" i="12"/>
  <c r="E109" i="12"/>
  <c r="H109" i="12"/>
  <c r="J106" i="12"/>
  <c r="G107" i="12"/>
  <c r="D106" i="12"/>
  <c r="H106" i="12"/>
  <c r="F107" i="12"/>
  <c r="D26" i="12"/>
  <c r="I49" i="12" a="1"/>
  <c r="H49" i="12" a="1"/>
  <c r="N49" i="12" a="1"/>
  <c r="D49" i="12" a="1"/>
  <c r="G49" i="12" a="1"/>
  <c r="F49" i="12" a="1"/>
  <c r="E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<sst xmlns="http://schemas.openxmlformats.org/spreadsheetml/2006/main" count="1647" uniqueCount="403">
  <si>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</si>
  <si>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</si>
  <si>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</si>
  <si>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</si>
  <si>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</si>
  <si>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</si>
  <si>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</si>
  <si>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</si>
  <si>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</si>
  <si>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</si>
  <si>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</si>
  <si>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</si>
  <si>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</si>
  <si>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</si>
  <si>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</si>
  <si>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</si>
  <si>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</si>
  <si>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</si>
  <si>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</si>
  <si>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</si>
  <si>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</si>
  <si>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</si>
  <si>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</si>
  <si>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</si>
  <si>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</si>
  <si>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</si>
  <si>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</si>
  <si>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</si>
  <si>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</si>
  <si>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</si>
  <si>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</si>
  <si>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</si>
  <si>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</si>
  <si>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</si>
  <si>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</si>
  <si>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</si>
  <si>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</si>
  <si>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</si>
  <si>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</si>
  <si>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</si>
  <si>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</si>
  <si>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</si>
  <si>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</si>
  <si>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</si>
  <si>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</si>
  <si>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</si>
  <si>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</si>
  <si>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</si>
  <si>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</si>
  <si>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</si>
  <si>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</si>
  <si>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</si>
  <si>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</si>
  <si>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</si>
  <si>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</si>
  <si>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</si>
  <si>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</si>
  <si>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</si>
  <si>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</si>
  <si>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</si>
  <si>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</si>
  <si>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</si>
  <si>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</si>
  <si>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</si>
  <si>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</si>
  <si>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</si>
  <si>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</si>
  <si>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</si>
  <si>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</si>
  <si>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</si>
  <si>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</si>
  <si>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</si>
  <si>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</si>
  <si>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</si>
  <si>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</si>
  <si>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</si>
  <si>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</si>
  <si>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</si>
  <si>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</si>
  <si>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</si>
  <si>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</si>
  <si>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</si>
  <si>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</si>
  <si>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</si>
  <si>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</si>
  <si>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</si>
  <si>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</si>
  <si>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</si>
  <si>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</si>
  <si>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</si>
  <si>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</si>
  <si>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</si>
  <si>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</si>
  <si>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</si>
  <si>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</si>
  <si>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</si>
  <si>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</si>
  <si>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</si>
  <si>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</si>
  <si>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</si>
  <si>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</si>
  <si>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</si>
  <si>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</si>
  <si>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</si>
  <si>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</si>
  <si>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</si>
  <si>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</si>
  <si>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</si>
  <si>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</si>
  <si>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</si>
  <si>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</si>
  <si>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</si>
  <si>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</si>
  <si>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</si>
  <si>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</si>
  <si>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</si>
  <si>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</si>
  <si>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성산여객</t>
  </si>
  <si>
    <t>521</t>
  </si>
  <si>
    <t>551</t>
  </si>
  <si>
    <t>586</t>
  </si>
  <si>
    <t>588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</si>
  <si>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</si>
  <si>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</si>
  <si>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</si>
  <si>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</si>
  <si>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</si>
  <si>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</si>
  <si>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</si>
  <si>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</si>
  <si>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</si>
  <si>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</si>
  <si>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</si>
  <si>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</si>
  <si>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</si>
  <si>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</si>
  <si>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</si>
  <si>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</si>
  <si>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</si>
  <si>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</si>
  <si>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</si>
  <si>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</si>
  <si>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</si>
  <si>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</si>
  <si>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</si>
  <si>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</si>
  <si>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</si>
  <si>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</si>
  <si>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</si>
  <si>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</si>
  <si>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</si>
  <si>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</si>
  <si>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</si>
  <si>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</si>
  <si>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</si>
  <si>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</si>
  <si>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</si>
  <si>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</si>
  <si>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</si>
  <si>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</si>
  <si>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</si>
  <si>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</si>
  <si>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</si>
  <si>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</si>
  <si>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</si>
  <si>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</si>
  <si>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</si>
  <si>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</si>
  <si>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</si>
  <si>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</si>
  <si>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</si>
  <si>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</si>
  <si>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</si>
  <si>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</si>
  <si>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</si>
  <si>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</si>
  <si>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</si>
  <si>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</si>
  <si>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</si>
  <si>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</si>
  <si>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</si>
  <si>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</si>
  <si>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</si>
  <si>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</si>
  <si>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</si>
  <si>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</si>
  <si>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</si>
  <si>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</si>
  <si>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</si>
  <si>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</si>
  <si>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</si>
  <si>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</si>
  <si>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성산여객</t>
    <phoneticPr fontId="2" type="noConversion"/>
  </si>
  <si>
    <t>강영빈</t>
  </si>
  <si>
    <t>5184</t>
  </si>
  <si>
    <t>71바7082</t>
  </si>
  <si>
    <t>강전범</t>
  </si>
  <si>
    <t>5185804</t>
  </si>
  <si>
    <t>WC</t>
  </si>
  <si>
    <t>71바7503</t>
  </si>
  <si>
    <t>길정남</t>
  </si>
  <si>
    <t>5181349</t>
  </si>
  <si>
    <t>71바7506</t>
  </si>
  <si>
    <t>71바7055</t>
  </si>
  <si>
    <t>김기복</t>
  </si>
  <si>
    <t>518547</t>
  </si>
  <si>
    <t>71바7093</t>
  </si>
  <si>
    <t>김덕호</t>
  </si>
  <si>
    <t>5183153</t>
  </si>
  <si>
    <t>71바7086</t>
  </si>
  <si>
    <t>71바7084</t>
  </si>
  <si>
    <t>김동원</t>
  </si>
  <si>
    <t>5184264</t>
  </si>
  <si>
    <t>71바7509</t>
  </si>
  <si>
    <t>김영진</t>
  </si>
  <si>
    <t>5189878</t>
  </si>
  <si>
    <t>71바7501</t>
  </si>
  <si>
    <t>김인성</t>
  </si>
  <si>
    <t>5186250</t>
  </si>
  <si>
    <t>72바1404</t>
  </si>
  <si>
    <t>김정구</t>
  </si>
  <si>
    <t>518391</t>
  </si>
  <si>
    <t>71바7089</t>
  </si>
  <si>
    <t>김형문</t>
  </si>
  <si>
    <t>5182802</t>
  </si>
  <si>
    <t>71바7069</t>
  </si>
  <si>
    <t>박기환</t>
  </si>
  <si>
    <t>5183664</t>
  </si>
  <si>
    <t>71바7051</t>
  </si>
  <si>
    <t>71바7091</t>
  </si>
  <si>
    <t>박용묵</t>
  </si>
  <si>
    <t>5181037</t>
  </si>
  <si>
    <t>71바7061</t>
  </si>
  <si>
    <t>71바7507</t>
  </si>
  <si>
    <t>신경섭</t>
  </si>
  <si>
    <t>5184051</t>
  </si>
  <si>
    <t>71바7081</t>
  </si>
  <si>
    <t>신은준</t>
  </si>
  <si>
    <t>5183282</t>
  </si>
  <si>
    <t>양기원</t>
  </si>
  <si>
    <t>5184785</t>
  </si>
  <si>
    <t>오대근</t>
  </si>
  <si>
    <t>5186494</t>
  </si>
  <si>
    <t>유충상</t>
  </si>
  <si>
    <t>518384</t>
  </si>
  <si>
    <t>이성재</t>
  </si>
  <si>
    <t>5188869</t>
  </si>
  <si>
    <t>이용호</t>
  </si>
  <si>
    <t>518319</t>
  </si>
  <si>
    <t>71바7054</t>
  </si>
  <si>
    <t>71바7059</t>
  </si>
  <si>
    <t>이종원</t>
  </si>
  <si>
    <t>5188913</t>
  </si>
  <si>
    <t>이흥규</t>
  </si>
  <si>
    <t>5186551</t>
  </si>
  <si>
    <t>71바7088</t>
  </si>
  <si>
    <t>정언교</t>
  </si>
  <si>
    <t>5184600</t>
  </si>
  <si>
    <t>정지택</t>
  </si>
  <si>
    <t>5181944</t>
  </si>
  <si>
    <t>정태화</t>
  </si>
  <si>
    <t>51893</t>
  </si>
  <si>
    <t>제갈민</t>
  </si>
  <si>
    <t>5188253</t>
  </si>
  <si>
    <t>71바7066</t>
  </si>
  <si>
    <t>최건우</t>
  </si>
  <si>
    <t>5185826</t>
  </si>
  <si>
    <t>71바7085</t>
  </si>
  <si>
    <t>하상신</t>
  </si>
  <si>
    <t>5186282</t>
  </si>
  <si>
    <t>홍능표</t>
  </si>
  <si>
    <t>5181078</t>
  </si>
  <si>
    <t>홍화련</t>
  </si>
  <si>
    <t>518949</t>
  </si>
  <si>
    <t>황준하</t>
  </si>
  <si>
    <t>5187199</t>
  </si>
  <si>
    <t>521521</t>
  </si>
  <si>
    <t>성산여객521D1</t>
  </si>
  <si>
    <t>성산여객521F1</t>
  </si>
  <si>
    <t>성산여객521C1</t>
  </si>
  <si>
    <t>성산여객521이상1</t>
  </si>
  <si>
    <t>71바7505</t>
  </si>
  <si>
    <t>551551</t>
  </si>
  <si>
    <t>성산여객551F2</t>
  </si>
  <si>
    <t>성산여객551F1</t>
  </si>
  <si>
    <t>71바7058</t>
  </si>
  <si>
    <t>성산여객551F3</t>
  </si>
  <si>
    <t>586586</t>
  </si>
  <si>
    <t>71바7068</t>
  </si>
  <si>
    <t>71바7071</t>
  </si>
  <si>
    <t>71바7094</t>
  </si>
  <si>
    <t>[24년 7월]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</si>
  <si>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</si>
  <si>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</si>
  <si>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</si>
  <si>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</si>
  <si>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▽</t>
  </si>
  <si>
    <t>▲</t>
  </si>
  <si>
    <t>성산여객521F2</t>
  </si>
  <si>
    <t>=</t>
  </si>
  <si>
    <t>성산여객551F4</t>
  </si>
  <si>
    <t>71바7510</t>
  </si>
  <si>
    <t>75아1152</t>
  </si>
  <si>
    <t>권유성</t>
  </si>
  <si>
    <t>5185535</t>
  </si>
  <si>
    <t>김태옥</t>
  </si>
  <si>
    <t>5186670</t>
  </si>
  <si>
    <t>박명철</t>
  </si>
  <si>
    <t>51887</t>
  </si>
  <si>
    <t>송상호</t>
  </si>
  <si>
    <t>5185885</t>
  </si>
  <si>
    <t>정재길</t>
  </si>
  <si>
    <t>5187544</t>
  </si>
  <si>
    <t>0%(0명)</t>
  </si>
  <si>
    <t>86%(6명)</t>
  </si>
  <si>
    <t>개선율(유카전)</t>
  </si>
  <si>
    <t>인천전체</t>
  </si>
  <si>
    <t>24'08</t>
    <phoneticPr fontId="2" type="noConversion"/>
  </si>
  <si>
    <t>분석기간: 24.08.01-24.08.28</t>
  </si>
  <si>
    <t>순위</t>
  </si>
  <si>
    <t>28위/(32개사)</t>
  </si>
  <si>
    <t>14%(1명)</t>
  </si>
  <si>
    <t>10%(1명)</t>
  </si>
  <si>
    <t>40%(4명)</t>
  </si>
  <si>
    <t>13%(1명)</t>
  </si>
  <si>
    <t>30%(3명)</t>
  </si>
  <si>
    <t>88%(7명)</t>
  </si>
  <si>
    <t>100%(4명)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</si>
  <si>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</si>
  <si>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</si>
  <si>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</si>
  <si>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</si>
  <si>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</si>
  <si>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유관용</t>
  </si>
  <si>
    <t>성산여객521F3</t>
  </si>
  <si>
    <t>성산여객521D2</t>
  </si>
  <si>
    <t>성산여객521D3</t>
  </si>
  <si>
    <t>성산여객521D4</t>
  </si>
  <si>
    <t>성산여객521A1</t>
  </si>
  <si>
    <t>성산여객586F6</t>
  </si>
  <si>
    <t>성산여객586F3</t>
  </si>
  <si>
    <t>성산여객586F1</t>
  </si>
  <si>
    <t>성산여객586F5</t>
  </si>
  <si>
    <t>성산여객586F4</t>
  </si>
  <si>
    <t>성산여객586S1</t>
  </si>
  <si>
    <t>성산여객586F2</t>
  </si>
  <si>
    <t>588588</t>
  </si>
  <si>
    <t>성산여객588D1</t>
  </si>
  <si>
    <t>성산여객588F3</t>
  </si>
  <si>
    <t>성산여객588F5</t>
  </si>
  <si>
    <t>성산여객588F4</t>
  </si>
  <si>
    <t>성산여객588F6</t>
  </si>
  <si>
    <t>성산여객588F2</t>
  </si>
  <si>
    <t>성산여객588F1</t>
  </si>
  <si>
    <t>성산여객588F7</t>
  </si>
  <si>
    <t>NULL</t>
  </si>
  <si>
    <t>5182922</t>
  </si>
  <si>
    <t>51829224734.784</t>
  </si>
  <si>
    <t>51842343.306</t>
  </si>
  <si>
    <t>51858041372.598</t>
  </si>
  <si>
    <t>51855351318.916</t>
  </si>
  <si>
    <t>(최우수)</t>
  </si>
  <si>
    <t>5181349254.384</t>
  </si>
  <si>
    <t>5185471735.064</t>
  </si>
  <si>
    <t>51831534173.534</t>
  </si>
  <si>
    <t>5184264311.236</t>
  </si>
  <si>
    <t>5189878285.295</t>
  </si>
  <si>
    <t>51862502085.26</t>
  </si>
  <si>
    <t>5183913442.942</t>
  </si>
  <si>
    <t>51866702108.566</t>
  </si>
  <si>
    <t>51828024093.504</t>
  </si>
  <si>
    <t>51836644094.306</t>
  </si>
  <si>
    <t>51887360.09</t>
  </si>
  <si>
    <t>51810375083.561</t>
  </si>
  <si>
    <t>51858851686.498</t>
  </si>
  <si>
    <t>51840514035.528</t>
  </si>
  <si>
    <t>51832821211.559</t>
  </si>
  <si>
    <t>51847851941.427</t>
  </si>
  <si>
    <t>5186494252.34</t>
  </si>
  <si>
    <t>5182170</t>
  </si>
  <si>
    <t>5182170853.661</t>
  </si>
  <si>
    <t>5183841921.976</t>
  </si>
  <si>
    <t>51888694103.087</t>
  </si>
  <si>
    <t>5183193873.85</t>
  </si>
  <si>
    <t>이종봉</t>
  </si>
  <si>
    <t>518415</t>
  </si>
  <si>
    <t>518415435.643</t>
  </si>
  <si>
    <t>51889131616.738</t>
  </si>
  <si>
    <t>5186551296.794</t>
  </si>
  <si>
    <t>51846002107.248</t>
  </si>
  <si>
    <t>51875444010.281</t>
  </si>
  <si>
    <t>51819441875.857</t>
  </si>
  <si>
    <t>518931477.943</t>
  </si>
  <si>
    <t>51882531501.487</t>
  </si>
  <si>
    <t>51858261535.322</t>
  </si>
  <si>
    <t>5186282731.617</t>
  </si>
  <si>
    <t>51810781264.272</t>
  </si>
  <si>
    <t>518949800.101</t>
  </si>
  <si>
    <t>5187199338.173</t>
  </si>
  <si>
    <t>8%(3명)</t>
  </si>
  <si>
    <t>5%(2명)</t>
  </si>
  <si>
    <t>26%(10명)</t>
  </si>
  <si>
    <t>53%(20명)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</si>
</sst>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192" fontId="77" fillId="16" borderId="0" xfId="562" applyNumberFormat="1" applyFont="1" applyFill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3" fillId="16" borderId="0" xfId="569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0" fontId="50" fillId="13" borderId="0" xfId="0" applyFont="1" applyFill="1" applyAlignment="1">
      <alignment horizontal="center" vertical="center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03F-4BF9-A6E9-309B2C97643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6C7-4FE7-807A-C0F15C58ED05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03F-4BF9-A6E9-309B2C9764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2.0720731956979757</c:v>
                </c:pt>
                <c:pt idx="1">
                  <c:v>2.2951813746811993</c:v>
                </c:pt>
                <c:pt idx="2">
                  <c:v>2.2763054573670836</c:v>
                </c:pt>
                <c:pt idx="3">
                  <c:v>2.2448202437048965</c:v>
                </c:pt>
                <c:pt idx="4">
                  <c:v>2.1100094531875859</c:v>
                </c:pt>
                <c:pt idx="5">
                  <c:v>2.0293451724137137</c:v>
                </c:pt>
                <c:pt idx="6">
                  <c:v>1.9734357508499347</c:v>
                </c:pt>
                <c:pt idx="7">
                  <c:v>1.9362795623075653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7.8947368421052627E-2</c:v>
                </c:pt>
                <c:pt idx="1">
                  <c:v>0</c:v>
                </c:pt>
                <c:pt idx="2">
                  <c:v>5.2631578947368418E-2</c:v>
                </c:pt>
                <c:pt idx="3">
                  <c:v>7.8947368421052627E-2</c:v>
                </c:pt>
                <c:pt idx="4">
                  <c:v>0.26315789473684209</c:v>
                </c:pt>
                <c:pt idx="5">
                  <c:v>0.52631578947368418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521 </c:v>
                </c:pt>
                <c:pt idx="1">
                  <c:v> 586 </c:v>
                </c:pt>
                <c:pt idx="2">
                  <c:v> 588 </c:v>
                </c:pt>
                <c:pt idx="3">
                  <c:v> 551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0.3</c:v>
                </c:pt>
                <c:pt idx="1">
                  <c:v>0.8571428571428571</c:v>
                </c:pt>
                <c:pt idx="2">
                  <c:v>0.875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521 </c:v>
                </c:pt>
                <c:pt idx="1">
                  <c:v> 586 </c:v>
                </c:pt>
                <c:pt idx="2">
                  <c:v> 588 </c:v>
                </c:pt>
                <c:pt idx="3">
                  <c:v> 551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0.4</c:v>
                </c:pt>
                <c:pt idx="1">
                  <c:v>0</c:v>
                </c:pt>
                <c:pt idx="2">
                  <c:v>0.125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521 </c:v>
                </c:pt>
                <c:pt idx="1">
                  <c:v> 586 </c:v>
                </c:pt>
                <c:pt idx="2">
                  <c:v> 588 </c:v>
                </c:pt>
                <c:pt idx="3">
                  <c:v> 551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521 </c:v>
                </c:pt>
                <c:pt idx="1">
                  <c:v> 586 </c:v>
                </c:pt>
                <c:pt idx="2">
                  <c:v> 588 </c:v>
                </c:pt>
                <c:pt idx="3">
                  <c:v> 551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521 </c:v>
                </c:pt>
                <c:pt idx="1">
                  <c:v> 586 </c:v>
                </c:pt>
                <c:pt idx="2">
                  <c:v> 588 </c:v>
                </c:pt>
                <c:pt idx="3">
                  <c:v> 551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521 </c:v>
                </c:pt>
                <c:pt idx="1">
                  <c:v> 586 </c:v>
                </c:pt>
                <c:pt idx="2">
                  <c:v> 588 </c:v>
                </c:pt>
                <c:pt idx="3">
                  <c:v> 551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521 </c:v>
                </c:pt>
                <c:pt idx="1">
                  <c:v> 586 </c:v>
                </c:pt>
                <c:pt idx="2">
                  <c:v> 588 </c:v>
                </c:pt>
                <c:pt idx="3">
                  <c:v> 551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19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459441</xdr:rowOff>
    </xdr:from>
    <xdr:to>
      <xdr:col>2</xdr:col>
      <xdr:colOff>268941</xdr:colOff>
      <xdr:row>12</xdr:row>
      <xdr:rowOff>280147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644588"/>
          <a:ext cx="425823" cy="1568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201701</xdr:colOff>
      <xdr:row>9</xdr:row>
      <xdr:rowOff>134471</xdr:rowOff>
    </xdr:from>
    <xdr:to>
      <xdr:col>2</xdr:col>
      <xdr:colOff>302558</xdr:colOff>
      <xdr:row>11</xdr:row>
      <xdr:rowOff>33619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4" y="3193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242046</xdr:colOff>
      <xdr:row>13</xdr:row>
      <xdr:rowOff>186019</xdr:rowOff>
    </xdr:from>
    <xdr:to>
      <xdr:col>6</xdr:col>
      <xdr:colOff>398933</xdr:colOff>
      <xdr:row>16</xdr:row>
      <xdr:rowOff>85168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895164" y="4410637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7BFC3C0-A460-4696-902A-9351004A04A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437029</xdr:colOff>
      <xdr:row>14</xdr:row>
      <xdr:rowOff>201706</xdr:rowOff>
    </xdr:from>
    <xdr:to>
      <xdr:col>5</xdr:col>
      <xdr:colOff>750794</xdr:colOff>
      <xdr:row>16</xdr:row>
      <xdr:rowOff>67236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4090147" y="4717677"/>
          <a:ext cx="313765" cy="448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</xdr:colOff>
      <xdr:row>15</xdr:row>
      <xdr:rowOff>69477</xdr:rowOff>
    </xdr:from>
    <xdr:to>
      <xdr:col>6</xdr:col>
      <xdr:colOff>1044392</xdr:colOff>
      <xdr:row>16</xdr:row>
      <xdr:rowOff>259978</xdr:rowOff>
    </xdr:to>
    <xdr:sp macro="" textlink="$K$18">
      <xdr:nvSpPr>
        <xdr:cNvPr id="12" name="TextBox 11">
          <a:extLst>
            <a:ext uri="{FF2B5EF4-FFF2-40B4-BE49-F238E27FC236}">
              <a16:creationId xmlns:a16="http://schemas.microsoft.com/office/drawing/2014/main" id="{9B2BD1B7-19D4-4EC1-823B-F9AFE09B0F6D}"/>
            </a:ext>
          </a:extLst>
        </xdr:cNvPr>
        <xdr:cNvSpPr txBox="1"/>
      </xdr:nvSpPr>
      <xdr:spPr>
        <a:xfrm>
          <a:off x="4540623" y="4876801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AD541F-7E5A-4BB7-8C92-1569297B90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197224</xdr:colOff>
      <xdr:row>16</xdr:row>
      <xdr:rowOff>29136</xdr:rowOff>
    </xdr:from>
    <xdr:to>
      <xdr:col>6</xdr:col>
      <xdr:colOff>504265</xdr:colOff>
      <xdr:row>17</xdr:row>
      <xdr:rowOff>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A1515C1-6F3C-4DB6-A21E-1A548C04DCEF}"/>
            </a:ext>
          </a:extLst>
        </xdr:cNvPr>
        <xdr:cNvCxnSpPr/>
      </xdr:nvCxnSpPr>
      <xdr:spPr>
        <a:xfrm>
          <a:off x="4724400" y="5127812"/>
          <a:ext cx="307041" cy="2622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7.8554687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318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112</v>
      </c>
      <c r="C4" s="310" t="s">
        <v>38</v>
      </c>
      <c r="D4" s="310"/>
      <c r="E4" s="62" t="s">
        <v>111</v>
      </c>
      <c r="F4" s="62" t="s">
        <v>64</v>
      </c>
      <c r="G4" s="313" t="s">
        <v>114</v>
      </c>
      <c r="H4" s="38"/>
      <c r="I4" s="38"/>
      <c r="J4" s="97" t="s">
        <v>35</v>
      </c>
      <c r="K4" s="97" t="s">
        <v>36</v>
      </c>
    </row>
    <row r="5" spans="1:28" ht="48.75" customHeight="1" x14ac:dyDescent="0.25">
      <c r="B5" s="64" t="s">
        <v>317</v>
      </c>
      <c r="C5" s="311" t="s">
        <v>192</v>
      </c>
      <c r="D5" s="311"/>
      <c r="E5" s="63">
        <v>4</v>
      </c>
      <c r="F5" s="64">
        <v>39</v>
      </c>
      <c r="G5" s="94" t="s">
        <v>70</v>
      </c>
      <c r="H5" s="38"/>
      <c r="I5" s="38"/>
      <c r="J5" s="96" t="s">
        <v>50</v>
      </c>
      <c r="K5" s="95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27"/>
    </row>
    <row r="7" spans="1:28" ht="16.5" customHeight="1" x14ac:dyDescent="0.25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09"/>
      <c r="P9" s="309"/>
    </row>
    <row r="10" spans="1:28" ht="23.25" customHeight="1" thickBot="1" x14ac:dyDescent="0.3">
      <c r="G10" s="6"/>
      <c r="H10" s="191" t="s">
        <v>91</v>
      </c>
      <c r="I10" s="192" t="s">
        <v>92</v>
      </c>
      <c r="J10" s="193" t="str">
        <f>C5</f>
        <v>성산여객</v>
      </c>
      <c r="K10" s="194" t="s">
        <v>93</v>
      </c>
      <c r="X10" s="227"/>
      <c r="Z10" s="39"/>
      <c r="AA10" s="39"/>
      <c r="AB10" s="39"/>
    </row>
    <row r="11" spans="1:28" ht="23.25" customHeight="1" thickTop="1" x14ac:dyDescent="0.25">
      <c r="G11" s="6"/>
      <c r="H11" s="261">
        <v>1</v>
      </c>
      <c r="I11" s="262">
        <v>2.0099999999999998</v>
      </c>
      <c r="J11" s="263">
        <v>2.0720731956979757</v>
      </c>
      <c r="K11" s="264"/>
      <c r="M11" s="2"/>
      <c r="Y11" s="228"/>
      <c r="Z11" s="232"/>
      <c r="AA11" s="229"/>
      <c r="AB11" s="39"/>
    </row>
    <row r="12" spans="1:28" ht="23.25" customHeight="1" x14ac:dyDescent="0.25">
      <c r="G12" s="6"/>
      <c r="H12" s="265">
        <v>2</v>
      </c>
      <c r="I12" s="262">
        <v>2.3662575846193561</v>
      </c>
      <c r="J12" s="263">
        <v>2.2951813746811993</v>
      </c>
      <c r="K12" s="266">
        <v>0.10767388885993001</v>
      </c>
      <c r="M12" s="229"/>
      <c r="Y12" s="228"/>
      <c r="Z12" s="232"/>
      <c r="AA12" s="229"/>
      <c r="AB12" s="39"/>
    </row>
    <row r="13" spans="1:28" ht="23.25" customHeight="1" x14ac:dyDescent="0.25">
      <c r="G13" s="6"/>
      <c r="H13" s="265">
        <v>3</v>
      </c>
      <c r="I13" s="262">
        <v>2.37</v>
      </c>
      <c r="J13" s="263">
        <v>2.2763054573670836</v>
      </c>
      <c r="K13" s="267">
        <v>-8.2241506149977051E-3</v>
      </c>
      <c r="M13" s="229"/>
      <c r="Y13" s="228"/>
      <c r="Z13" s="232"/>
      <c r="AA13" s="229"/>
      <c r="AB13" s="39"/>
    </row>
    <row r="14" spans="1:28" ht="23.25" customHeight="1" x14ac:dyDescent="0.25">
      <c r="G14" s="6"/>
      <c r="H14" s="265">
        <v>4</v>
      </c>
      <c r="I14" s="262">
        <v>2.33</v>
      </c>
      <c r="J14" s="263">
        <v>2.2448202437048965</v>
      </c>
      <c r="K14" s="267">
        <v>-1.3831717338412375E-2</v>
      </c>
      <c r="M14" s="229"/>
      <c r="Y14" s="228"/>
      <c r="Z14" s="232"/>
      <c r="AA14" s="229"/>
      <c r="AB14" s="39"/>
    </row>
    <row r="15" spans="1:28" ht="23.25" customHeight="1" x14ac:dyDescent="0.25">
      <c r="G15" s="6"/>
      <c r="H15" s="265">
        <v>5</v>
      </c>
      <c r="I15" s="262">
        <v>2.2850259626150282</v>
      </c>
      <c r="J15" s="263">
        <v>2.1100094531875859</v>
      </c>
      <c r="K15" s="267">
        <v>-6.0054158409947433E-2</v>
      </c>
      <c r="M15" s="229"/>
      <c r="Y15" s="228"/>
      <c r="Z15" s="232"/>
      <c r="AA15" s="229"/>
      <c r="AB15" s="39"/>
    </row>
    <row r="16" spans="1:28" ht="23.25" customHeight="1" x14ac:dyDescent="0.25">
      <c r="G16" s="6"/>
      <c r="H16" s="265">
        <v>6</v>
      </c>
      <c r="I16" s="262">
        <v>2.0664933427553414</v>
      </c>
      <c r="J16" s="263">
        <v>2.0293451724137137</v>
      </c>
      <c r="K16" s="267">
        <v>-3.8229345679950844E-2</v>
      </c>
      <c r="M16" s="229"/>
      <c r="Y16" s="228"/>
      <c r="Z16" s="232"/>
      <c r="AA16" s="229"/>
      <c r="AB16" s="39"/>
    </row>
    <row r="17" spans="2:28" ht="23.25" customHeight="1" x14ac:dyDescent="0.25">
      <c r="G17" s="6"/>
      <c r="H17" s="265">
        <v>7</v>
      </c>
      <c r="I17" s="262">
        <v>2.13</v>
      </c>
      <c r="J17" s="263">
        <v>1.9734357508499347</v>
      </c>
      <c r="K17" s="267">
        <v>-2.755047407597E-2</v>
      </c>
      <c r="M17" s="229"/>
      <c r="Y17" s="228"/>
      <c r="Z17" s="232"/>
      <c r="AA17" s="229"/>
      <c r="AB17" s="39"/>
    </row>
    <row r="18" spans="2:28" ht="23.25" customHeight="1" x14ac:dyDescent="0.25">
      <c r="G18" s="6"/>
      <c r="H18" s="265">
        <v>8</v>
      </c>
      <c r="I18" s="262">
        <v>2.08</v>
      </c>
      <c r="J18" s="263">
        <v>1.9362795623075653</v>
      </c>
      <c r="K18" s="267">
        <v>-1.8828172402555632E-2</v>
      </c>
      <c r="M18" s="229"/>
      <c r="Y18" s="228"/>
      <c r="Z18" s="232"/>
      <c r="AA18" s="229"/>
      <c r="AB18" s="39"/>
    </row>
    <row r="19" spans="2:28" ht="23.25" customHeight="1" x14ac:dyDescent="0.25">
      <c r="G19" s="6"/>
      <c r="H19" s="268" t="s">
        <v>315</v>
      </c>
      <c r="I19" s="269">
        <v>3.4825870646766344E-2</v>
      </c>
      <c r="J19" s="270">
        <v>-6.553515275056121E-2</v>
      </c>
      <c r="K19" s="271">
        <v>-0.10036102339732755</v>
      </c>
      <c r="M19" s="229"/>
      <c r="Y19" s="228"/>
      <c r="Z19" s="232"/>
      <c r="AA19" s="229"/>
      <c r="AB19" s="39"/>
    </row>
    <row r="20" spans="2:28" ht="23.25" customHeight="1" x14ac:dyDescent="0.25">
      <c r="H20" s="272" t="s">
        <v>319</v>
      </c>
      <c r="I20" s="273"/>
      <c r="J20" s="274" t="s">
        <v>320</v>
      </c>
      <c r="K20" s="275"/>
      <c r="M20" s="229"/>
      <c r="X20" s="2"/>
      <c r="Y20" s="2"/>
      <c r="AB20" s="39"/>
    </row>
    <row r="21" spans="2:28" ht="9" customHeight="1" x14ac:dyDescent="0.25">
      <c r="M21" s="229"/>
      <c r="X21" s="2"/>
      <c r="Y21" s="2"/>
      <c r="AB21" s="229"/>
    </row>
    <row r="22" spans="2:28" ht="16.5" customHeight="1" x14ac:dyDescent="0.25">
      <c r="B22" s="52" t="s">
        <v>128</v>
      </c>
      <c r="C22" s="52"/>
      <c r="D22" s="51"/>
      <c r="E22" s="51"/>
      <c r="F22" s="51"/>
      <c r="G22" s="51"/>
      <c r="H22" s="51"/>
      <c r="I22" s="51"/>
      <c r="J22" s="51"/>
      <c r="K22" s="51"/>
      <c r="M22" s="229"/>
      <c r="X22" s="2"/>
      <c r="Y22" s="2"/>
      <c r="AB22" s="229"/>
    </row>
    <row r="23" spans="2:28" ht="27.75" customHeight="1" x14ac:dyDescent="0.25">
      <c r="B23" s="56" t="s">
        <v>62</v>
      </c>
      <c r="C23" s="56" t="s">
        <v>100</v>
      </c>
      <c r="D23" s="56" t="s">
        <v>102</v>
      </c>
      <c r="E23" s="56" t="s">
        <v>103</v>
      </c>
      <c r="F23" s="56" t="s">
        <v>104</v>
      </c>
      <c r="G23" s="56" t="s">
        <v>105</v>
      </c>
      <c r="H23" s="56" t="s">
        <v>6</v>
      </c>
      <c r="I23" s="56" t="s">
        <v>7</v>
      </c>
      <c r="J23" s="56" t="s">
        <v>106</v>
      </c>
      <c r="K23" s="56" t="s">
        <v>72</v>
      </c>
      <c r="M23" s="229"/>
      <c r="X23" s="2"/>
      <c r="Y23" s="2"/>
      <c r="AB23" s="229"/>
    </row>
    <row r="24" spans="2:28" ht="23.25" customHeight="1" x14ac:dyDescent="0.25">
      <c r="B24" s="76" t="s">
        <v>316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29"/>
      <c r="N24" s="276" t="s">
        <v>117</v>
      </c>
      <c r="Y24" s="2"/>
    </row>
    <row r="25" spans="2:28" ht="22.5" customHeight="1" x14ac:dyDescent="0.25">
      <c r="B25" s="223" t="s">
        <v>117</v>
      </c>
      <c r="C25" s="69">
        <v>8</v>
      </c>
      <c r="D25" s="70">
        <v>3.7331482538332635E-2</v>
      </c>
      <c r="E25" s="70">
        <v>0.38927930303185132</v>
      </c>
      <c r="F25" s="70">
        <v>0.1593901801703381</v>
      </c>
      <c r="G25" s="71">
        <v>12.088379310344827</v>
      </c>
      <c r="H25" s="72">
        <v>0.48245806206442543</v>
      </c>
      <c r="I25" s="72">
        <v>16.913780224061934</v>
      </c>
      <c r="J25" s="73">
        <v>1.9362795623075653</v>
      </c>
      <c r="K25" s="74" t="s">
        <v>70</v>
      </c>
      <c r="M25" s="229"/>
      <c r="N25" s="39" t="s">
        <v>70</v>
      </c>
      <c r="O25" s="39">
        <v>38</v>
      </c>
      <c r="Y25" s="2"/>
    </row>
    <row r="26" spans="2:28" ht="22.5" customHeight="1" x14ac:dyDescent="0.25">
      <c r="B26" s="53" t="s">
        <v>107</v>
      </c>
      <c r="C26" s="53"/>
      <c r="D26" s="67">
        <f>D25/D24-1</f>
        <v>0.55387529503455202</v>
      </c>
      <c r="E26" s="67">
        <f t="shared" ref="E26:J26" si="0">E25/E24-1</f>
        <v>0.10173506362563223</v>
      </c>
      <c r="F26" s="67">
        <f t="shared" si="0"/>
        <v>-2.7041478351102821E-2</v>
      </c>
      <c r="G26" s="67">
        <f t="shared" si="0"/>
        <v>-0.17606287480583871</v>
      </c>
      <c r="H26" s="67">
        <f t="shared" si="0"/>
        <v>1.70279596443123</v>
      </c>
      <c r="I26" s="67">
        <f t="shared" si="0"/>
        <v>0.12074465751050423</v>
      </c>
      <c r="J26" s="67">
        <f t="shared" si="0"/>
        <v>-6.9735040847354157E-2</v>
      </c>
      <c r="K26" s="68" t="str">
        <f>J20</f>
        <v>28위/(32개사)</v>
      </c>
      <c r="M26" s="2" t="s">
        <v>182</v>
      </c>
      <c r="N26" s="277">
        <v>7.8947368421052627E-2</v>
      </c>
      <c r="O26" s="39">
        <v>3</v>
      </c>
      <c r="X26" s="2"/>
      <c r="Y26" s="2"/>
    </row>
    <row r="27" spans="2:28" ht="22.5" customHeight="1" x14ac:dyDescent="0.25">
      <c r="M27" s="2" t="s">
        <v>183</v>
      </c>
      <c r="N27" s="277">
        <v>0</v>
      </c>
      <c r="O27" s="39">
        <v>0</v>
      </c>
      <c r="X27" s="2"/>
      <c r="Y27" s="2"/>
    </row>
    <row r="28" spans="2:28" ht="17.25" customHeight="1" x14ac:dyDescent="0.25">
      <c r="B28" s="52" t="s">
        <v>129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116</v>
      </c>
      <c r="N28" s="277">
        <v>5.2631578947368418E-2</v>
      </c>
      <c r="O28" s="39">
        <v>2</v>
      </c>
      <c r="X28" s="2"/>
      <c r="Y28" s="2"/>
    </row>
    <row r="29" spans="2:28" ht="22.5" customHeight="1" x14ac:dyDescent="0.25">
      <c r="B29" s="60"/>
      <c r="C29" s="60"/>
      <c r="M29" s="2" t="s">
        <v>184</v>
      </c>
      <c r="N29" s="277">
        <v>7.8947368421052627E-2</v>
      </c>
      <c r="O29" s="39">
        <v>3</v>
      </c>
      <c r="X29" s="2"/>
      <c r="Y29" s="2"/>
    </row>
    <row r="30" spans="2:28" ht="22.5" customHeight="1" thickBot="1" x14ac:dyDescent="0.3">
      <c r="H30" s="195" t="s">
        <v>91</v>
      </c>
      <c r="I30" s="196" t="s">
        <v>92</v>
      </c>
      <c r="J30" s="197" t="str">
        <f>J10</f>
        <v>성산여객</v>
      </c>
      <c r="K30" s="198" t="s">
        <v>115</v>
      </c>
      <c r="M30" s="2" t="s">
        <v>185</v>
      </c>
      <c r="N30" s="277">
        <v>0.26315789473684209</v>
      </c>
      <c r="O30" s="39">
        <v>10</v>
      </c>
      <c r="X30" s="2"/>
      <c r="Y30" s="2"/>
    </row>
    <row r="31" spans="2:28" ht="22.5" customHeight="1" thickTop="1" x14ac:dyDescent="0.25">
      <c r="H31" s="203" t="s">
        <v>109</v>
      </c>
      <c r="I31" s="204" t="s">
        <v>67</v>
      </c>
      <c r="J31" s="205" t="s">
        <v>70</v>
      </c>
      <c r="K31" s="206"/>
      <c r="M31" s="2" t="s">
        <v>76</v>
      </c>
      <c r="N31" s="277">
        <v>0.52631578947368418</v>
      </c>
      <c r="O31" s="39">
        <v>20</v>
      </c>
      <c r="X31" s="2"/>
      <c r="Z31" s="39"/>
      <c r="AA31" s="39"/>
      <c r="AB31" s="39"/>
    </row>
    <row r="32" spans="2:28" ht="21" customHeight="1" x14ac:dyDescent="0.25">
      <c r="H32" s="199" t="s">
        <v>94</v>
      </c>
      <c r="I32" s="200">
        <v>2.4096385542168676E-2</v>
      </c>
      <c r="J32" s="201" t="s">
        <v>399</v>
      </c>
      <c r="K32" s="202">
        <v>5.4850982878883951E-2</v>
      </c>
      <c r="M32" s="2"/>
      <c r="X32" s="2"/>
      <c r="Z32" s="39"/>
      <c r="AA32" s="39"/>
      <c r="AB32" s="39"/>
    </row>
    <row r="33" spans="2:28" ht="21" customHeight="1" x14ac:dyDescent="0.25">
      <c r="H33" s="183" t="s">
        <v>95</v>
      </c>
      <c r="I33" s="175">
        <v>4.0258595357037907E-2</v>
      </c>
      <c r="J33" s="184" t="s">
        <v>313</v>
      </c>
      <c r="K33" s="185">
        <v>-4.0258595357037907E-2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2" t="s">
        <v>96</v>
      </c>
      <c r="I34" s="175">
        <v>9.22715251248898E-2</v>
      </c>
      <c r="J34" s="184" t="s">
        <v>400</v>
      </c>
      <c r="K34" s="185">
        <v>-3.9639946177521382E-2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82" t="s">
        <v>99</v>
      </c>
      <c r="I35" s="175">
        <v>0.18806935057302379</v>
      </c>
      <c r="J35" s="184" t="s">
        <v>399</v>
      </c>
      <c r="K35" s="185">
        <v>-0.10912198215197116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6" t="s">
        <v>97</v>
      </c>
      <c r="I36" s="175">
        <v>0.24507787246547164</v>
      </c>
      <c r="J36" s="184" t="s">
        <v>401</v>
      </c>
      <c r="K36" s="185">
        <v>1.8080022271370455E-2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7" t="s">
        <v>98</v>
      </c>
      <c r="I37" s="188">
        <v>0.41022627093740816</v>
      </c>
      <c r="J37" s="189" t="s">
        <v>402</v>
      </c>
      <c r="K37" s="190">
        <v>0.11608951853627603</v>
      </c>
      <c r="L37" s="4"/>
      <c r="M37" s="2"/>
      <c r="X37" s="2"/>
      <c r="Z37" s="39"/>
      <c r="AA37" s="39"/>
      <c r="AB37" s="39"/>
    </row>
    <row r="38" spans="2:28" ht="22.5" customHeight="1" x14ac:dyDescent="0.25">
      <c r="L38" s="4"/>
      <c r="M38" s="2"/>
      <c r="X38" s="2"/>
      <c r="Z38" s="39"/>
      <c r="AA38" s="39"/>
      <c r="AB38" s="39"/>
    </row>
    <row r="39" spans="2:28" ht="18" customHeight="1" x14ac:dyDescent="0.25">
      <c r="B39" s="52" t="s">
        <v>130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 x14ac:dyDescent="0.25">
      <c r="B40" s="56" t="s">
        <v>62</v>
      </c>
      <c r="C40" s="56" t="s">
        <v>101</v>
      </c>
      <c r="D40" s="56" t="s">
        <v>102</v>
      </c>
      <c r="E40" s="56" t="s">
        <v>103</v>
      </c>
      <c r="F40" s="56" t="s">
        <v>104</v>
      </c>
      <c r="G40" s="56" t="s">
        <v>105</v>
      </c>
      <c r="H40" s="56" t="s">
        <v>6</v>
      </c>
      <c r="I40" s="56" t="s">
        <v>7</v>
      </c>
      <c r="J40" s="56" t="s">
        <v>106</v>
      </c>
      <c r="K40" s="56" t="s">
        <v>72</v>
      </c>
      <c r="L40" s="4"/>
      <c r="M40" s="2"/>
      <c r="N40" s="39" t="s">
        <v>123</v>
      </c>
      <c r="X40" s="2"/>
      <c r="Z40" s="39"/>
      <c r="AA40" s="39"/>
      <c r="AB40" s="39"/>
    </row>
    <row r="41" spans="2:28" ht="22.5" customHeight="1" x14ac:dyDescent="0.25">
      <c r="B41" s="225" t="s">
        <v>117</v>
      </c>
      <c r="C41" s="77">
        <v>1</v>
      </c>
      <c r="D41" s="78">
        <v>3.4716453499018814E-2</v>
      </c>
      <c r="E41" s="78">
        <v>0.49484422575403403</v>
      </c>
      <c r="F41" s="78">
        <v>0.21346867625766422</v>
      </c>
      <c r="G41" s="79">
        <v>10.730400000000001</v>
      </c>
      <c r="H41" s="80">
        <v>6.2511979909337345</v>
      </c>
      <c r="I41" s="80">
        <v>22.428088749446811</v>
      </c>
      <c r="J41" s="81">
        <v>2.0720731956979757</v>
      </c>
      <c r="K41" s="83" t="s">
        <v>76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 x14ac:dyDescent="0.25">
      <c r="B42" s="223" t="s">
        <v>117</v>
      </c>
      <c r="C42" s="69">
        <v>2</v>
      </c>
      <c r="D42" s="70">
        <v>3.3262989244617118E-2</v>
      </c>
      <c r="E42" s="70">
        <v>0.41311300642593779</v>
      </c>
      <c r="F42" s="70">
        <v>0.17081828936929783</v>
      </c>
      <c r="G42" s="71">
        <v>8.3094864864864864</v>
      </c>
      <c r="H42" s="72">
        <v>2.615043165422132</v>
      </c>
      <c r="I42" s="72">
        <v>11.280336894403922</v>
      </c>
      <c r="J42" s="73">
        <v>2.2951813746811993</v>
      </c>
      <c r="K42" s="74" t="s">
        <v>68</v>
      </c>
      <c r="M42" s="2"/>
      <c r="N42" s="39">
        <v>4</v>
      </c>
      <c r="X42" s="2"/>
      <c r="Z42" s="39"/>
      <c r="AA42" s="39"/>
      <c r="AB42" s="39"/>
    </row>
    <row r="43" spans="2:28" ht="22.5" customHeight="1" x14ac:dyDescent="0.25">
      <c r="B43" s="223" t="s">
        <v>117</v>
      </c>
      <c r="C43" s="69">
        <v>3</v>
      </c>
      <c r="D43" s="70">
        <v>2.7301362989368055E-2</v>
      </c>
      <c r="E43" s="70">
        <v>0.4072347751438824</v>
      </c>
      <c r="F43" s="70">
        <v>0.180841815020473</v>
      </c>
      <c r="G43" s="71">
        <v>8.1965757575757543</v>
      </c>
      <c r="H43" s="72">
        <v>4.0281812795992868</v>
      </c>
      <c r="I43" s="72">
        <v>16.279633695663232</v>
      </c>
      <c r="J43" s="73">
        <v>2.2763054573670836</v>
      </c>
      <c r="K43" s="74" t="s">
        <v>69</v>
      </c>
      <c r="M43" s="2"/>
      <c r="N43" s="39">
        <v>3</v>
      </c>
      <c r="X43" s="2"/>
      <c r="Z43" s="39"/>
      <c r="AA43" s="39"/>
      <c r="AB43" s="39"/>
    </row>
    <row r="44" spans="2:28" ht="22.5" customHeight="1" x14ac:dyDescent="0.25">
      <c r="B44" s="223" t="s">
        <v>117</v>
      </c>
      <c r="C44" s="69">
        <v>4</v>
      </c>
      <c r="D44" s="70">
        <v>2.6895990306016984E-2</v>
      </c>
      <c r="E44" s="70">
        <v>0.40162293256017495</v>
      </c>
      <c r="F44" s="70">
        <v>0.19340273343001213</v>
      </c>
      <c r="G44" s="71">
        <v>8.8369230769230764</v>
      </c>
      <c r="H44" s="72">
        <v>3.8393055340198878</v>
      </c>
      <c r="I44" s="72">
        <v>18.874278149290959</v>
      </c>
      <c r="J44" s="73">
        <v>2.2448202437048965</v>
      </c>
      <c r="K44" s="74" t="s">
        <v>69</v>
      </c>
      <c r="M44" s="2"/>
      <c r="N44" s="39">
        <v>3</v>
      </c>
      <c r="X44" s="2"/>
      <c r="Z44" s="39"/>
      <c r="AA44" s="39"/>
      <c r="AB44" s="39"/>
    </row>
    <row r="45" spans="2:28" ht="22.5" customHeight="1" x14ac:dyDescent="0.25">
      <c r="B45" s="223" t="s">
        <v>117</v>
      </c>
      <c r="C45" s="69">
        <v>5</v>
      </c>
      <c r="D45" s="70">
        <v>2.8381423003544442E-2</v>
      </c>
      <c r="E45" s="70">
        <v>0.40144081631516104</v>
      </c>
      <c r="F45" s="70">
        <v>0.19916506181095395</v>
      </c>
      <c r="G45" s="71">
        <v>9.7850294117647039</v>
      </c>
      <c r="H45" s="72">
        <v>4.1284055903559649</v>
      </c>
      <c r="I45" s="72">
        <v>23.524776678497449</v>
      </c>
      <c r="J45" s="73">
        <v>2.1100094531875859</v>
      </c>
      <c r="K45" s="74" t="s">
        <v>67</v>
      </c>
      <c r="M45" s="2"/>
      <c r="N45" s="39">
        <v>2</v>
      </c>
      <c r="X45" s="2"/>
      <c r="Z45" s="39"/>
      <c r="AA45" s="39"/>
      <c r="AB45" s="39"/>
    </row>
    <row r="46" spans="2:28" ht="22.5" customHeight="1" x14ac:dyDescent="0.25">
      <c r="B46" s="223" t="s">
        <v>117</v>
      </c>
      <c r="C46" s="69">
        <v>6</v>
      </c>
      <c r="D46" s="70">
        <v>2.9558271820362931E-2</v>
      </c>
      <c r="E46" s="70">
        <v>0.39281129628542177</v>
      </c>
      <c r="F46" s="70">
        <v>0.18537074947562254</v>
      </c>
      <c r="G46" s="71">
        <v>10.916818181818181</v>
      </c>
      <c r="H46" s="72">
        <v>0.61969872644466839</v>
      </c>
      <c r="I46" s="72">
        <v>17.571365948228571</v>
      </c>
      <c r="J46" s="73">
        <v>2.0293451724137137</v>
      </c>
      <c r="K46" s="74" t="s">
        <v>70</v>
      </c>
      <c r="M46" s="2"/>
      <c r="N46" s="39">
        <v>1</v>
      </c>
      <c r="X46" s="2"/>
      <c r="Z46" s="39"/>
      <c r="AA46" s="39"/>
      <c r="AB46" s="39"/>
    </row>
    <row r="47" spans="2:28" ht="22.5" customHeight="1" x14ac:dyDescent="0.25">
      <c r="B47" s="223" t="s">
        <v>117</v>
      </c>
      <c r="C47" s="69">
        <v>7</v>
      </c>
      <c r="D47" s="70">
        <v>3.3166932846492692E-2</v>
      </c>
      <c r="E47" s="70">
        <v>0.38699784293123257</v>
      </c>
      <c r="F47" s="70">
        <v>0.17385933318992039</v>
      </c>
      <c r="G47" s="71">
        <v>11.376793103448273</v>
      </c>
      <c r="H47" s="72">
        <v>0.59091387369417869</v>
      </c>
      <c r="I47" s="72">
        <v>16.291703356900054</v>
      </c>
      <c r="J47" s="73">
        <v>1.9734357508499347</v>
      </c>
      <c r="K47" s="74" t="s">
        <v>70</v>
      </c>
      <c r="M47" s="2"/>
      <c r="N47" s="39">
        <v>1</v>
      </c>
      <c r="X47" s="2"/>
      <c r="Z47" s="39"/>
      <c r="AA47" s="39"/>
      <c r="AB47" s="39"/>
    </row>
    <row r="48" spans="2:28" ht="22.5" customHeight="1" x14ac:dyDescent="0.25">
      <c r="B48" s="223" t="s">
        <v>117</v>
      </c>
      <c r="C48" s="69">
        <v>8</v>
      </c>
      <c r="D48" s="70">
        <v>3.7331482538332635E-2</v>
      </c>
      <c r="E48" s="70">
        <v>0.38927930303185132</v>
      </c>
      <c r="F48" s="70">
        <v>0.1593901801703381</v>
      </c>
      <c r="G48" s="71">
        <v>12.088379310344827</v>
      </c>
      <c r="H48" s="72">
        <v>0.48245806206442543</v>
      </c>
      <c r="I48" s="72">
        <v>16.913780224061934</v>
      </c>
      <c r="J48" s="73">
        <v>1.9362795623075653</v>
      </c>
      <c r="K48" s="74" t="s">
        <v>76</v>
      </c>
      <c r="M48" s="2"/>
      <c r="N48" s="39">
        <v>1</v>
      </c>
      <c r="X48" s="2"/>
      <c r="Z48" s="39"/>
      <c r="AA48" s="39"/>
      <c r="AB48" s="39"/>
    </row>
    <row r="49" spans="2:28" ht="25.5" customHeight="1" x14ac:dyDescent="0.25">
      <c r="B49" s="53" t="s">
        <v>107</v>
      </c>
      <c r="C49" s="53"/>
      <c r="D49" s="67" cm="1">
        <f t="array" aca="1" ref="D49" ca="1">(INDIRECT(ADDRESS(ROW()-1,COLUMN()))/INDIRECT(ADDRESS(ROW()-2,COLUMN())))-1</f>
        <v>0.12556330460566945</v>
      </c>
      <c r="E49" s="67" cm="1">
        <f t="array" aca="1" ref="E49" ca="1">(INDIRECT(ADDRESS(ROW()-1,COLUMN()))/INDIRECT(ADDRESS(ROW()-2,COLUMN())))-1</f>
        <v>5.8952785972612443E-3</v>
      </c>
      <c r="F49" s="67" cm="1">
        <f t="array" aca="1" ref="F49" ca="1">(INDIRECT(ADDRESS(ROW()-1,COLUMN()))/INDIRECT(ADDRESS(ROW()-2,COLUMN())))-1</f>
        <v>-8.3223332070280542E-2</v>
      </c>
      <c r="G49" s="67" cm="1">
        <f t="array" aca="1" ref="G49" ca="1">(INDIRECT(ADDRESS(ROW()-1,COLUMN()))/INDIRECT(ADDRESS(ROW()-2,COLUMN())))-1</f>
        <v>6.2547169525380086E-2</v>
      </c>
      <c r="H49" s="67" cm="1">
        <f t="array" aca="1" ref="H49" ca="1">(INDIRECT(ADDRESS(ROW()-1,COLUMN()))/INDIRECT(ADDRESS(ROW()-2,COLUMN())))-1</f>
        <v>-0.18353911874115758</v>
      </c>
      <c r="I49" s="67" cm="1">
        <f t="array" aca="1" ref="I49" ca="1">(INDIRECT(ADDRESS(ROW()-1,COLUMN()))/INDIRECT(ADDRESS(ROW()-2,COLUMN())))-1</f>
        <v>3.8183660329072389E-2</v>
      </c>
      <c r="J49" s="67" cm="1">
        <f t="array" aca="1" ref="J49" ca="1">(INDIRECT(ADDRESS(ROW()-1,COLUMN()))/INDIRECT(ADDRESS(ROW()-2,COLUMN())))-1</f>
        <v>-1.8828172402555632E-2</v>
      </c>
      <c r="K49" s="75" t="str" cm="1">
        <f t="array" aca="1" ref="K49" ca="1">_xlfn.IFS(N49=0,"등급유지",N49&gt;0,N49&amp;"등급 상승",N49&lt;0,N49&amp;"등급 하락")</f>
        <v>등급유지</v>
      </c>
      <c r="M49" s="233"/>
      <c r="N49" s="39" cm="1">
        <f t="array" aca="1" ref="N49" ca="1">(INDIRECT(ADDRESS(ROW()-1,COLUMN()))-INDIRECT(ADDRESS(ROW()-2,COLUMN())))</f>
        <v>0</v>
      </c>
      <c r="O49" s="39" t="s">
        <v>124</v>
      </c>
      <c r="X49" s="230"/>
      <c r="Z49" s="231"/>
      <c r="AA49" s="39"/>
      <c r="AB49" s="39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33"/>
      <c r="N50" s="2"/>
      <c r="O50" s="2"/>
      <c r="X50" s="230"/>
      <c r="Z50" s="231"/>
      <c r="AA50" s="39"/>
      <c r="AB50" s="39"/>
    </row>
    <row r="51" spans="2:28" ht="18" customHeight="1" x14ac:dyDescent="0.25">
      <c r="B51" s="52" t="s">
        <v>131</v>
      </c>
      <c r="C51" s="52"/>
      <c r="D51" s="51"/>
      <c r="E51" s="51"/>
      <c r="F51" s="51"/>
      <c r="G51" s="51"/>
      <c r="H51" s="51"/>
      <c r="I51" s="51"/>
      <c r="J51" s="51"/>
      <c r="K51" s="51"/>
      <c r="M51" s="233"/>
      <c r="X51" s="230"/>
      <c r="Z51" s="231"/>
      <c r="AA51" s="39"/>
      <c r="AB51" s="39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33"/>
      <c r="X52" s="230"/>
      <c r="Z52" s="231"/>
      <c r="AA52" s="39"/>
      <c r="AB52" s="39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33"/>
      <c r="N53" s="230"/>
      <c r="P53" s="231"/>
      <c r="AA53" s="40"/>
    </row>
    <row r="54" spans="2:28" ht="25.5" customHeight="1" x14ac:dyDescent="0.25">
      <c r="B54" s="48"/>
      <c r="C54" s="48"/>
      <c r="D54" s="49"/>
      <c r="M54" s="233"/>
      <c r="N54" s="230"/>
      <c r="P54" s="231"/>
      <c r="AA54" s="40"/>
    </row>
    <row r="55" spans="2:28" ht="25.5" customHeight="1" x14ac:dyDescent="0.25">
      <c r="B55" s="48"/>
      <c r="C55" s="48"/>
      <c r="D55" s="49"/>
      <c r="M55" s="233"/>
      <c r="N55" s="230"/>
      <c r="P55" s="231"/>
      <c r="AA55" s="40"/>
    </row>
    <row r="56" spans="2:28" ht="25.5" customHeight="1" x14ac:dyDescent="0.25">
      <c r="B56" s="48"/>
      <c r="C56" s="48"/>
      <c r="D56" s="49"/>
      <c r="M56" s="233"/>
      <c r="N56" s="230"/>
      <c r="P56" s="231"/>
      <c r="AA56" s="40"/>
    </row>
    <row r="57" spans="2:28" ht="25.5" customHeight="1" x14ac:dyDescent="0.25">
      <c r="B57" s="48"/>
      <c r="C57" s="48"/>
      <c r="D57" s="49"/>
      <c r="M57" s="233"/>
      <c r="N57" s="230"/>
      <c r="P57" s="231"/>
      <c r="AA57" s="40"/>
    </row>
    <row r="58" spans="2:28" ht="25.5" customHeight="1" x14ac:dyDescent="0.25">
      <c r="B58" s="48"/>
      <c r="C58" s="48"/>
      <c r="D58" s="49"/>
      <c r="M58" s="233"/>
      <c r="N58" s="230"/>
      <c r="P58" s="231"/>
      <c r="AA58" s="40"/>
    </row>
    <row r="59" spans="2:28" ht="25.5" customHeight="1" x14ac:dyDescent="0.25">
      <c r="B59" s="48"/>
      <c r="C59" s="48"/>
      <c r="D59" s="49"/>
      <c r="M59" s="233"/>
      <c r="N59" s="230"/>
      <c r="P59" s="231"/>
      <c r="AA59" s="40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33"/>
      <c r="N60" s="230"/>
      <c r="P60" s="231"/>
      <c r="AA60" s="40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33"/>
      <c r="N61" s="230"/>
      <c r="P61" s="231"/>
      <c r="AA61" s="40"/>
    </row>
    <row r="62" spans="2:28" ht="25.5" customHeight="1" thickBot="1" x14ac:dyDescent="0.3">
      <c r="B62" s="207" t="s">
        <v>91</v>
      </c>
      <c r="C62" s="208" t="s">
        <v>118</v>
      </c>
      <c r="D62" s="208" t="s">
        <v>120</v>
      </c>
      <c r="E62" s="208" t="s">
        <v>121</v>
      </c>
      <c r="F62" s="208" t="s">
        <v>119</v>
      </c>
      <c r="G62" s="208" t="s">
        <v>174</v>
      </c>
      <c r="H62" s="208" t="s">
        <v>174</v>
      </c>
      <c r="I62" s="208" t="s">
        <v>174</v>
      </c>
      <c r="J62" s="208" t="s">
        <v>174</v>
      </c>
      <c r="K62" s="209" t="s">
        <v>174</v>
      </c>
      <c r="M62" s="278">
        <v>1</v>
      </c>
      <c r="N62" s="279">
        <v>2</v>
      </c>
      <c r="O62" s="279">
        <v>3</v>
      </c>
      <c r="P62" s="278">
        <v>4</v>
      </c>
      <c r="Q62" s="279"/>
      <c r="R62" s="279"/>
      <c r="S62" s="278"/>
      <c r="T62" s="279"/>
      <c r="U62" s="234"/>
      <c r="AA62" s="40"/>
    </row>
    <row r="63" spans="2:28" ht="25.5" customHeight="1" thickTop="1" x14ac:dyDescent="0.25">
      <c r="B63" s="212" t="s">
        <v>109</v>
      </c>
      <c r="C63" s="213" t="s">
        <v>67</v>
      </c>
      <c r="D63" s="214" t="s">
        <v>67</v>
      </c>
      <c r="E63" s="214" t="s">
        <v>70</v>
      </c>
      <c r="F63" s="214" t="s">
        <v>70</v>
      </c>
      <c r="G63" s="214" t="s">
        <v>174</v>
      </c>
      <c r="H63" s="214" t="s">
        <v>174</v>
      </c>
      <c r="I63" s="214" t="s">
        <v>174</v>
      </c>
      <c r="J63" s="214" t="s">
        <v>174</v>
      </c>
      <c r="K63" s="214" t="s">
        <v>174</v>
      </c>
      <c r="M63" s="278" t="s">
        <v>118</v>
      </c>
      <c r="N63" s="278" t="s">
        <v>120</v>
      </c>
      <c r="O63" s="278" t="s">
        <v>121</v>
      </c>
      <c r="P63" s="278" t="s">
        <v>119</v>
      </c>
      <c r="Q63" s="278"/>
      <c r="R63" s="278"/>
      <c r="S63" s="278"/>
      <c r="T63" s="278"/>
      <c r="U63" s="233"/>
      <c r="AA63" s="40"/>
    </row>
    <row r="64" spans="2:28" ht="25.5" customHeight="1" x14ac:dyDescent="0.25">
      <c r="B64" s="210" t="s">
        <v>94</v>
      </c>
      <c r="C64" s="200" t="s">
        <v>313</v>
      </c>
      <c r="D64" s="200" t="s">
        <v>321</v>
      </c>
      <c r="E64" s="200" t="s">
        <v>313</v>
      </c>
      <c r="F64" s="200" t="s">
        <v>313</v>
      </c>
      <c r="G64" s="200" t="s">
        <v>174</v>
      </c>
      <c r="H64" s="200" t="s">
        <v>174</v>
      </c>
      <c r="I64" s="200" t="s">
        <v>174</v>
      </c>
      <c r="J64" s="200" t="s">
        <v>174</v>
      </c>
      <c r="K64" s="211" t="s">
        <v>174</v>
      </c>
      <c r="M64" s="233"/>
      <c r="N64" s="230"/>
      <c r="P64" s="231"/>
      <c r="AA64" s="40"/>
    </row>
    <row r="65" spans="2:27" ht="25.5" customHeight="1" x14ac:dyDescent="0.25">
      <c r="B65" s="174" t="s">
        <v>95</v>
      </c>
      <c r="C65" s="176" t="s">
        <v>322</v>
      </c>
      <c r="D65" s="176" t="s">
        <v>313</v>
      </c>
      <c r="E65" s="176" t="s">
        <v>313</v>
      </c>
      <c r="F65" s="176" t="s">
        <v>313</v>
      </c>
      <c r="G65" s="176" t="s">
        <v>174</v>
      </c>
      <c r="H65" s="176" t="s">
        <v>174</v>
      </c>
      <c r="I65" s="176" t="s">
        <v>174</v>
      </c>
      <c r="J65" s="176" t="s">
        <v>174</v>
      </c>
      <c r="K65" s="177" t="s">
        <v>174</v>
      </c>
      <c r="M65" s="280">
        <v>0</v>
      </c>
      <c r="N65" s="280">
        <v>0.14285714285714285</v>
      </c>
      <c r="O65" s="280">
        <v>0</v>
      </c>
      <c r="P65" s="280">
        <v>0</v>
      </c>
      <c r="Q65" s="280"/>
      <c r="R65" s="280"/>
      <c r="S65" s="280"/>
      <c r="T65" s="280"/>
      <c r="AA65" s="40"/>
    </row>
    <row r="66" spans="2:27" ht="25.5" customHeight="1" x14ac:dyDescent="0.25">
      <c r="B66" s="173" t="s">
        <v>96</v>
      </c>
      <c r="C66" s="176" t="s">
        <v>313</v>
      </c>
      <c r="D66" s="176" t="s">
        <v>313</v>
      </c>
      <c r="E66" s="176" t="s">
        <v>313</v>
      </c>
      <c r="F66" s="176" t="s">
        <v>313</v>
      </c>
      <c r="G66" s="176" t="s">
        <v>174</v>
      </c>
      <c r="H66" s="176" t="s">
        <v>174</v>
      </c>
      <c r="I66" s="176" t="s">
        <v>174</v>
      </c>
      <c r="J66" s="176" t="s">
        <v>174</v>
      </c>
      <c r="K66" s="177" t="s">
        <v>174</v>
      </c>
      <c r="M66" s="280">
        <v>0.1</v>
      </c>
      <c r="N66" s="280">
        <v>0</v>
      </c>
      <c r="O66" s="280">
        <v>0</v>
      </c>
      <c r="P66" s="280">
        <v>0</v>
      </c>
      <c r="Q66" s="280"/>
      <c r="R66" s="280"/>
      <c r="S66" s="280"/>
      <c r="T66" s="280"/>
      <c r="AA66" s="40"/>
    </row>
    <row r="67" spans="2:27" ht="25.5" customHeight="1" x14ac:dyDescent="0.25">
      <c r="B67" s="173" t="s">
        <v>99</v>
      </c>
      <c r="C67" s="176" t="s">
        <v>322</v>
      </c>
      <c r="D67" s="176" t="s">
        <v>313</v>
      </c>
      <c r="E67" s="176" t="s">
        <v>313</v>
      </c>
      <c r="F67" s="176" t="s">
        <v>313</v>
      </c>
      <c r="G67" s="176" t="s">
        <v>174</v>
      </c>
      <c r="H67" s="176" t="s">
        <v>174</v>
      </c>
      <c r="I67" s="176" t="s">
        <v>174</v>
      </c>
      <c r="J67" s="176" t="s">
        <v>174</v>
      </c>
      <c r="K67" s="177" t="s">
        <v>174</v>
      </c>
      <c r="M67" s="280">
        <v>0</v>
      </c>
      <c r="N67" s="280">
        <v>0</v>
      </c>
      <c r="O67" s="280">
        <v>0</v>
      </c>
      <c r="P67" s="280">
        <v>0</v>
      </c>
      <c r="Q67" s="280"/>
      <c r="R67" s="280"/>
      <c r="S67" s="280"/>
      <c r="T67" s="280"/>
      <c r="AA67" s="40"/>
    </row>
    <row r="68" spans="2:27" ht="25.5" customHeight="1" x14ac:dyDescent="0.25">
      <c r="B68" s="178" t="s">
        <v>97</v>
      </c>
      <c r="C68" s="176" t="s">
        <v>323</v>
      </c>
      <c r="D68" s="176" t="s">
        <v>313</v>
      </c>
      <c r="E68" s="176" t="s">
        <v>324</v>
      </c>
      <c r="F68" s="176" t="s">
        <v>313</v>
      </c>
      <c r="G68" s="176" t="s">
        <v>174</v>
      </c>
      <c r="H68" s="176" t="s">
        <v>174</v>
      </c>
      <c r="I68" s="176" t="s">
        <v>174</v>
      </c>
      <c r="J68" s="176" t="s">
        <v>174</v>
      </c>
      <c r="K68" s="177" t="s">
        <v>174</v>
      </c>
      <c r="M68" s="280">
        <v>0.1</v>
      </c>
      <c r="N68" s="280">
        <v>0</v>
      </c>
      <c r="O68" s="280">
        <v>0</v>
      </c>
      <c r="P68" s="280">
        <v>0</v>
      </c>
      <c r="Q68" s="280"/>
      <c r="R68" s="280"/>
      <c r="S68" s="280"/>
      <c r="T68" s="280"/>
      <c r="AA68" s="40"/>
    </row>
    <row r="69" spans="2:27" ht="25.5" customHeight="1" x14ac:dyDescent="0.25">
      <c r="B69" s="179" t="s">
        <v>98</v>
      </c>
      <c r="C69" s="180" t="s">
        <v>325</v>
      </c>
      <c r="D69" s="180" t="s">
        <v>314</v>
      </c>
      <c r="E69" s="180" t="s">
        <v>326</v>
      </c>
      <c r="F69" s="180" t="s">
        <v>327</v>
      </c>
      <c r="G69" s="180" t="s">
        <v>174</v>
      </c>
      <c r="H69" s="180" t="s">
        <v>174</v>
      </c>
      <c r="I69" s="180" t="s">
        <v>174</v>
      </c>
      <c r="J69" s="180" t="s">
        <v>174</v>
      </c>
      <c r="K69" s="181" t="s">
        <v>174</v>
      </c>
      <c r="M69" s="280">
        <v>0.4</v>
      </c>
      <c r="N69" s="280">
        <v>0</v>
      </c>
      <c r="O69" s="280">
        <v>0.125</v>
      </c>
      <c r="P69" s="280">
        <v>0</v>
      </c>
      <c r="Q69" s="280"/>
      <c r="R69" s="280"/>
      <c r="S69" s="280"/>
      <c r="T69" s="280"/>
      <c r="AA69" s="40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80">
        <v>0.3</v>
      </c>
      <c r="N70" s="280">
        <v>0.8571428571428571</v>
      </c>
      <c r="O70" s="280">
        <v>0.875</v>
      </c>
      <c r="P70" s="280">
        <v>1</v>
      </c>
      <c r="Q70" s="280"/>
      <c r="R70" s="280"/>
      <c r="S70" s="280"/>
      <c r="T70" s="280"/>
      <c r="AA70" s="40"/>
    </row>
    <row r="71" spans="2:27" ht="17.25" customHeight="1" x14ac:dyDescent="0.25">
      <c r="B71" s="52" t="s">
        <v>132</v>
      </c>
      <c r="C71" s="52"/>
      <c r="D71" s="51"/>
      <c r="E71" s="51"/>
      <c r="F71" s="51"/>
      <c r="G71" s="51"/>
      <c r="H71" s="51"/>
      <c r="I71" s="51"/>
      <c r="J71" s="51"/>
      <c r="K71" s="51"/>
      <c r="M71" s="233"/>
      <c r="N71" s="230"/>
      <c r="P71" s="231"/>
      <c r="AA71" s="40"/>
    </row>
    <row r="72" spans="2:27" ht="30.75" customHeight="1" x14ac:dyDescent="0.25">
      <c r="B72" s="56" t="s">
        <v>75</v>
      </c>
      <c r="C72" s="56" t="s">
        <v>101</v>
      </c>
      <c r="D72" s="56" t="s">
        <v>102</v>
      </c>
      <c r="E72" s="56" t="s">
        <v>103</v>
      </c>
      <c r="F72" s="56" t="s">
        <v>104</v>
      </c>
      <c r="G72" s="56" t="s">
        <v>105</v>
      </c>
      <c r="H72" s="56" t="s">
        <v>6</v>
      </c>
      <c r="I72" s="56" t="s">
        <v>7</v>
      </c>
      <c r="J72" s="56" t="s">
        <v>106</v>
      </c>
      <c r="K72" s="56" t="s">
        <v>108</v>
      </c>
      <c r="M72" s="233"/>
      <c r="N72" s="230"/>
      <c r="P72" s="231"/>
      <c r="AA72" s="40"/>
    </row>
    <row r="73" spans="2:27" ht="27" customHeight="1" x14ac:dyDescent="0.25">
      <c r="B73" s="87" t="s">
        <v>118</v>
      </c>
      <c r="C73" s="66">
        <v>1</v>
      </c>
      <c r="D73" s="88">
        <v>1.9546714899597809E-2</v>
      </c>
      <c r="E73" s="88">
        <v>0.53106835593257473</v>
      </c>
      <c r="F73" s="88">
        <v>0.17085869055141095</v>
      </c>
      <c r="G73" s="89">
        <v>11.128666666666666</v>
      </c>
      <c r="H73" s="90">
        <v>0.41384457919026874</v>
      </c>
      <c r="I73" s="90">
        <v>14.188957000809214</v>
      </c>
      <c r="J73" s="91">
        <v>2.0914813363075218</v>
      </c>
      <c r="K73" s="74"/>
      <c r="M73" s="233"/>
      <c r="N73" s="230"/>
      <c r="P73" s="231"/>
      <c r="AA73" s="40"/>
    </row>
    <row r="74" spans="2:27" ht="20.25" customHeight="1" x14ac:dyDescent="0.25">
      <c r="B74" s="87" t="s">
        <v>118</v>
      </c>
      <c r="C74" s="66">
        <v>2</v>
      </c>
      <c r="D74" s="88">
        <v>2.9184878986124155E-2</v>
      </c>
      <c r="E74" s="88">
        <v>0.4106804732678539</v>
      </c>
      <c r="F74" s="88">
        <v>0.13779626196322095</v>
      </c>
      <c r="G74" s="89">
        <v>7.4941818181818176</v>
      </c>
      <c r="H74" s="90">
        <v>0.19318163622535672</v>
      </c>
      <c r="I74" s="90">
        <v>4.5945364409474019</v>
      </c>
      <c r="J74" s="91">
        <v>2.4408570234402287</v>
      </c>
      <c r="K74" s="74"/>
      <c r="M74" s="233"/>
      <c r="N74" s="230"/>
      <c r="P74" s="231"/>
      <c r="AA74" s="40"/>
    </row>
    <row r="75" spans="2:27" ht="20.25" customHeight="1" x14ac:dyDescent="0.25">
      <c r="B75" s="87" t="s">
        <v>118</v>
      </c>
      <c r="C75" s="66">
        <v>3</v>
      </c>
      <c r="D75" s="88">
        <v>2.342389448090668E-2</v>
      </c>
      <c r="E75" s="88">
        <v>0.39529217513362624</v>
      </c>
      <c r="F75" s="88">
        <v>0.13771150004562063</v>
      </c>
      <c r="G75" s="89">
        <v>6.6493333333333329</v>
      </c>
      <c r="H75" s="90">
        <v>0.13902450930012178</v>
      </c>
      <c r="I75" s="90">
        <v>3.8592173970533805</v>
      </c>
      <c r="J75" s="91">
        <v>2.546770612726617</v>
      </c>
      <c r="K75" s="74"/>
      <c r="M75" s="233"/>
      <c r="N75" s="230"/>
      <c r="P75" s="231"/>
      <c r="AA75" s="40"/>
    </row>
    <row r="76" spans="2:27" ht="20.25" customHeight="1" x14ac:dyDescent="0.25">
      <c r="B76" s="87" t="s">
        <v>118</v>
      </c>
      <c r="C76" s="66">
        <v>4</v>
      </c>
      <c r="D76" s="88">
        <v>2.2061466729346647E-2</v>
      </c>
      <c r="E76" s="88">
        <v>0.37797654543302073</v>
      </c>
      <c r="F76" s="88">
        <v>0.14894964612511211</v>
      </c>
      <c r="G76" s="89">
        <v>7.5830000000000011</v>
      </c>
      <c r="H76" s="90">
        <v>0.17036724229996483</v>
      </c>
      <c r="I76" s="90">
        <v>4.6530170202185204</v>
      </c>
      <c r="J76" s="91">
        <v>2.5109732795535811</v>
      </c>
      <c r="K76" s="74"/>
      <c r="M76" s="233"/>
      <c r="N76" s="230"/>
      <c r="P76" s="231"/>
      <c r="AA76" s="40"/>
    </row>
    <row r="77" spans="2:27" ht="20.25" customHeight="1" x14ac:dyDescent="0.25">
      <c r="B77" s="87" t="s">
        <v>118</v>
      </c>
      <c r="C77" s="66">
        <v>5</v>
      </c>
      <c r="D77" s="88">
        <v>2.3126462473379471E-2</v>
      </c>
      <c r="E77" s="88">
        <v>0.37801390406908553</v>
      </c>
      <c r="F77" s="88">
        <v>0.16570854696042808</v>
      </c>
      <c r="G77" s="89">
        <v>8.5448888888888881</v>
      </c>
      <c r="H77" s="90">
        <v>0.22322529943934505</v>
      </c>
      <c r="I77" s="90">
        <v>6.2213180856731753</v>
      </c>
      <c r="J77" s="91">
        <v>2.3622919444102592</v>
      </c>
      <c r="K77" s="74"/>
      <c r="M77" s="233"/>
      <c r="N77" s="230"/>
      <c r="P77" s="231"/>
      <c r="AA77" s="40"/>
    </row>
    <row r="78" spans="2:27" ht="20.25" customHeight="1" x14ac:dyDescent="0.25">
      <c r="B78" s="87" t="s">
        <v>118</v>
      </c>
      <c r="C78" s="66">
        <v>6</v>
      </c>
      <c r="D78" s="88">
        <v>2.3286121943274458E-2</v>
      </c>
      <c r="E78" s="88">
        <v>0.37345727063023354</v>
      </c>
      <c r="F78" s="88">
        <v>0.16245714702847169</v>
      </c>
      <c r="G78" s="89">
        <v>9.825333333333333</v>
      </c>
      <c r="H78" s="90">
        <v>0.13653985898112794</v>
      </c>
      <c r="I78" s="90">
        <v>7.9622965913254058</v>
      </c>
      <c r="J78" s="91">
        <v>2.223736360818342</v>
      </c>
      <c r="K78" s="74"/>
      <c r="M78" s="233"/>
      <c r="N78" s="230"/>
      <c r="P78" s="231"/>
      <c r="AA78" s="40"/>
    </row>
    <row r="79" spans="2:27" ht="20.25" customHeight="1" x14ac:dyDescent="0.25">
      <c r="B79" s="87" t="s">
        <v>118</v>
      </c>
      <c r="C79" s="66">
        <v>7</v>
      </c>
      <c r="D79" s="88">
        <v>2.6453267845824344E-2</v>
      </c>
      <c r="E79" s="88">
        <v>0.36746010677619989</v>
      </c>
      <c r="F79" s="88">
        <v>0.14177434829458191</v>
      </c>
      <c r="G79" s="89">
        <v>10.071400000000001</v>
      </c>
      <c r="H79" s="90">
        <v>0.15330559524096773</v>
      </c>
      <c r="I79" s="90">
        <v>8.120752907329523</v>
      </c>
      <c r="J79" s="91">
        <v>2.1343570893147947</v>
      </c>
      <c r="K79" s="74"/>
      <c r="M79" s="233"/>
      <c r="N79" s="230"/>
      <c r="P79" s="231"/>
      <c r="AA79" s="40"/>
    </row>
    <row r="80" spans="2:27" ht="20.25" customHeight="1" x14ac:dyDescent="0.25">
      <c r="B80" s="87" t="s">
        <v>118</v>
      </c>
      <c r="C80" s="66">
        <v>8</v>
      </c>
      <c r="D80" s="88">
        <v>2.6962311863083833E-2</v>
      </c>
      <c r="E80" s="88">
        <v>0.37215165843844894</v>
      </c>
      <c r="F80" s="88">
        <v>0.13593941464732356</v>
      </c>
      <c r="G80" s="89">
        <v>11.372888888888887</v>
      </c>
      <c r="H80" s="90">
        <v>0.10470301513272676</v>
      </c>
      <c r="I80" s="90">
        <v>10.234719729224039</v>
      </c>
      <c r="J80" s="91">
        <v>2.0547082556833511</v>
      </c>
      <c r="K80" s="74" t="s">
        <v>67</v>
      </c>
      <c r="M80" s="233"/>
      <c r="N80" s="230"/>
      <c r="P80" s="231"/>
      <c r="AA80" s="40"/>
    </row>
    <row r="81" spans="2:27" ht="20.25" customHeight="1" x14ac:dyDescent="0.25">
      <c r="B81" s="87" t="s">
        <v>120</v>
      </c>
      <c r="C81" s="66">
        <v>1</v>
      </c>
      <c r="D81" s="88">
        <v>2.845351787864538E-2</v>
      </c>
      <c r="E81" s="88">
        <v>0.49949194967468674</v>
      </c>
      <c r="F81" s="88">
        <v>0.19287518390325628</v>
      </c>
      <c r="G81" s="89">
        <v>7.6786666666666674</v>
      </c>
      <c r="H81" s="90">
        <v>29.968789597666451</v>
      </c>
      <c r="I81" s="90">
        <v>62.194026085206389</v>
      </c>
      <c r="J81" s="91">
        <v>2.031255002318197</v>
      </c>
      <c r="K81" s="74"/>
      <c r="M81" s="233"/>
      <c r="N81" s="230"/>
      <c r="P81" s="231"/>
      <c r="AA81" s="40"/>
    </row>
    <row r="82" spans="2:27" ht="20.25" customHeight="1" x14ac:dyDescent="0.25">
      <c r="B82" s="87" t="s">
        <v>120</v>
      </c>
      <c r="C82" s="66">
        <v>2</v>
      </c>
      <c r="D82" s="88">
        <v>2.847597582654162E-2</v>
      </c>
      <c r="E82" s="88">
        <v>0.4269840877115752</v>
      </c>
      <c r="F82" s="88">
        <v>0.18259273078573551</v>
      </c>
      <c r="G82" s="89">
        <v>7.714666666666667</v>
      </c>
      <c r="H82" s="90">
        <v>8.3103650316609947</v>
      </c>
      <c r="I82" s="90">
        <v>23.316082070812055</v>
      </c>
      <c r="J82" s="91">
        <v>2.1723468080237081</v>
      </c>
      <c r="K82" s="74"/>
      <c r="M82" s="233"/>
      <c r="N82" s="230"/>
      <c r="P82" s="231"/>
      <c r="AA82" s="40"/>
    </row>
    <row r="83" spans="2:27" ht="20.25" customHeight="1" x14ac:dyDescent="0.25">
      <c r="B83" s="87" t="s">
        <v>120</v>
      </c>
      <c r="C83" s="66">
        <v>3</v>
      </c>
      <c r="D83" s="88">
        <v>2.7675681236078251E-2</v>
      </c>
      <c r="E83" s="88">
        <v>0.43101448835551687</v>
      </c>
      <c r="F83" s="88">
        <v>0.19302854304765102</v>
      </c>
      <c r="G83" s="89">
        <v>8.6558750000000018</v>
      </c>
      <c r="H83" s="90">
        <v>13.129817510073796</v>
      </c>
      <c r="I83" s="90">
        <v>37.139349015978958</v>
      </c>
      <c r="J83" s="91">
        <v>2.0352600585993192</v>
      </c>
      <c r="K83" s="74"/>
      <c r="M83" s="233"/>
      <c r="N83" s="230"/>
      <c r="P83" s="231"/>
      <c r="AA83" s="40"/>
    </row>
    <row r="84" spans="2:27" ht="20.25" customHeight="1" x14ac:dyDescent="0.25">
      <c r="B84" s="87" t="s">
        <v>120</v>
      </c>
      <c r="C84" s="66">
        <v>4</v>
      </c>
      <c r="D84" s="88">
        <v>2.7871670926846125E-2</v>
      </c>
      <c r="E84" s="88">
        <v>0.41938094064192266</v>
      </c>
      <c r="F84" s="88">
        <v>0.20180558665240358</v>
      </c>
      <c r="G84" s="89">
        <v>9.0458888888888893</v>
      </c>
      <c r="H84" s="90">
        <v>12.633094509540514</v>
      </c>
      <c r="I84" s="90">
        <v>42.350019901982741</v>
      </c>
      <c r="J84" s="91">
        <v>2.0580840217695751</v>
      </c>
      <c r="K84" s="74"/>
      <c r="M84" s="233"/>
      <c r="N84" s="230"/>
      <c r="P84" s="231"/>
      <c r="AA84" s="40"/>
    </row>
    <row r="85" spans="2:27" ht="20.25" customHeight="1" x14ac:dyDescent="0.25">
      <c r="B85" s="87" t="s">
        <v>120</v>
      </c>
      <c r="C85" s="66">
        <v>5</v>
      </c>
      <c r="D85" s="88">
        <v>3.077662111504233E-2</v>
      </c>
      <c r="E85" s="88">
        <v>0.41786702987341789</v>
      </c>
      <c r="F85" s="88">
        <v>0.19634907258855397</v>
      </c>
      <c r="G85" s="89">
        <v>10.446375000000002</v>
      </c>
      <c r="H85" s="90">
        <v>14.477496115472045</v>
      </c>
      <c r="I85" s="90">
        <v>50.988817446569151</v>
      </c>
      <c r="J85" s="91">
        <v>1.8746807488565218</v>
      </c>
      <c r="K85" s="74"/>
      <c r="M85" s="233"/>
      <c r="N85" s="230"/>
      <c r="P85" s="231"/>
      <c r="AA85" s="40"/>
    </row>
    <row r="86" spans="2:27" ht="20.25" customHeight="1" x14ac:dyDescent="0.25">
      <c r="B86" s="87" t="s">
        <v>120</v>
      </c>
      <c r="C86" s="66">
        <v>6</v>
      </c>
      <c r="D86" s="88">
        <v>3.2327275526799731E-2</v>
      </c>
      <c r="E86" s="88">
        <v>0.3992146317976194</v>
      </c>
      <c r="F86" s="88">
        <v>0.18255320646823175</v>
      </c>
      <c r="G86" s="89">
        <v>11.347285714285716</v>
      </c>
      <c r="H86" s="90">
        <v>1.154837802475432</v>
      </c>
      <c r="I86" s="90">
        <v>27.923385839341858</v>
      </c>
      <c r="J86" s="91">
        <v>1.8392769867936836</v>
      </c>
      <c r="K86" s="74"/>
      <c r="M86" s="233"/>
      <c r="N86" s="230"/>
      <c r="P86" s="231"/>
      <c r="AA86" s="40"/>
    </row>
    <row r="87" spans="2:27" ht="20.25" customHeight="1" x14ac:dyDescent="0.25">
      <c r="B87" s="87" t="s">
        <v>120</v>
      </c>
      <c r="C87" s="66">
        <v>7</v>
      </c>
      <c r="D87" s="88">
        <v>3.7198089656724859E-2</v>
      </c>
      <c r="E87" s="88">
        <v>0.38150504836880206</v>
      </c>
      <c r="F87" s="88">
        <v>0.17919388850738063</v>
      </c>
      <c r="G87" s="89">
        <v>11.466800000000001</v>
      </c>
      <c r="H87" s="90">
        <v>1.1655252918988344</v>
      </c>
      <c r="I87" s="90">
        <v>21.510466777129064</v>
      </c>
      <c r="J87" s="91">
        <v>1.7974385513423756</v>
      </c>
      <c r="K87" s="74"/>
    </row>
    <row r="88" spans="2:27" ht="20.25" customHeight="1" x14ac:dyDescent="0.25">
      <c r="B88" s="87" t="s">
        <v>120</v>
      </c>
      <c r="C88" s="66">
        <v>8</v>
      </c>
      <c r="D88" s="88">
        <v>4.1957431607518858E-2</v>
      </c>
      <c r="E88" s="88">
        <v>0.3725103621837022</v>
      </c>
      <c r="F88" s="88">
        <v>0.15286597321388395</v>
      </c>
      <c r="G88" s="89">
        <v>11.160333333333332</v>
      </c>
      <c r="H88" s="90">
        <v>0.99508714325536129</v>
      </c>
      <c r="I88" s="90">
        <v>18.640727261154311</v>
      </c>
      <c r="J88" s="91">
        <v>1.9624943655563885</v>
      </c>
      <c r="K88" s="74" t="s">
        <v>67</v>
      </c>
    </row>
    <row r="89" spans="2:27" ht="20.25" customHeight="1" x14ac:dyDescent="0.25">
      <c r="B89" s="87" t="s">
        <v>121</v>
      </c>
      <c r="C89" s="66">
        <v>1</v>
      </c>
      <c r="D89" s="88">
        <v>3.2349332292687306E-2</v>
      </c>
      <c r="E89" s="88">
        <v>0.49056198346973295</v>
      </c>
      <c r="F89" s="88">
        <v>0.227446136669639</v>
      </c>
      <c r="G89" s="89">
        <v>10.926846153846157</v>
      </c>
      <c r="H89" s="90">
        <v>1.0536339756956925</v>
      </c>
      <c r="I89" s="90">
        <v>13.268217071185877</v>
      </c>
      <c r="J89" s="91">
        <v>2.0783329625749034</v>
      </c>
      <c r="K89" s="74"/>
    </row>
    <row r="90" spans="2:27" ht="20.25" customHeight="1" x14ac:dyDescent="0.25">
      <c r="B90" s="87" t="s">
        <v>121</v>
      </c>
      <c r="C90" s="66">
        <v>2</v>
      </c>
      <c r="D90" s="88">
        <v>3.7898322192181325E-2</v>
      </c>
      <c r="E90" s="88">
        <v>0.40735523353634584</v>
      </c>
      <c r="F90" s="88">
        <v>0.19100962891535136</v>
      </c>
      <c r="G90" s="89">
        <v>9.1370000000000005</v>
      </c>
      <c r="H90" s="90">
        <v>0.41865592310128003</v>
      </c>
      <c r="I90" s="90">
        <v>7.2418930698090804</v>
      </c>
      <c r="J90" s="91">
        <v>2.2824315833443514</v>
      </c>
      <c r="K90" s="74"/>
    </row>
    <row r="91" spans="2:27" ht="20.25" customHeight="1" x14ac:dyDescent="0.25">
      <c r="B91" s="87" t="s">
        <v>121</v>
      </c>
      <c r="C91" s="66">
        <v>3</v>
      </c>
      <c r="D91" s="88">
        <v>2.564286280850387E-2</v>
      </c>
      <c r="E91" s="88">
        <v>0.4037065830570416</v>
      </c>
      <c r="F91" s="88">
        <v>0.20688517609702795</v>
      </c>
      <c r="G91" s="89">
        <v>9.1575000000000006</v>
      </c>
      <c r="H91" s="90">
        <v>0.49216113181182064</v>
      </c>
      <c r="I91" s="90">
        <v>10.282133547229249</v>
      </c>
      <c r="J91" s="91">
        <v>2.3131803963145932</v>
      </c>
      <c r="K91" s="74"/>
    </row>
    <row r="92" spans="2:27" ht="20.25" customHeight="1" x14ac:dyDescent="0.25">
      <c r="B92" s="87" t="s">
        <v>121</v>
      </c>
      <c r="C92" s="66">
        <v>4</v>
      </c>
      <c r="D92" s="88">
        <v>2.5352485834182526E-2</v>
      </c>
      <c r="E92" s="88">
        <v>0.40860159656738421</v>
      </c>
      <c r="F92" s="88">
        <v>0.22560070914421484</v>
      </c>
      <c r="G92" s="89">
        <v>9.7480714285714303</v>
      </c>
      <c r="H92" s="90">
        <v>0.81438044007512278</v>
      </c>
      <c r="I92" s="90">
        <v>14.458797020211898</v>
      </c>
      <c r="J92" s="91">
        <v>2.2172944505087262</v>
      </c>
      <c r="K92" s="74"/>
    </row>
    <row r="93" spans="2:27" ht="20.25" customHeight="1" x14ac:dyDescent="0.25">
      <c r="B93" s="87" t="s">
        <v>121</v>
      </c>
      <c r="C93" s="66">
        <v>5</v>
      </c>
      <c r="D93" s="88">
        <v>2.7079587837603725E-2</v>
      </c>
      <c r="E93" s="88">
        <v>0.4060055445746294</v>
      </c>
      <c r="F93" s="88">
        <v>0.22360371157630854</v>
      </c>
      <c r="G93" s="89">
        <v>10.561357142857142</v>
      </c>
      <c r="H93" s="90">
        <v>0.83497588500013953</v>
      </c>
      <c r="I93" s="90">
        <v>18.344310121302499</v>
      </c>
      <c r="J93" s="91">
        <v>2.1405170032435934</v>
      </c>
      <c r="K93" s="74"/>
    </row>
    <row r="94" spans="2:27" ht="20.25" customHeight="1" x14ac:dyDescent="0.25">
      <c r="B94" s="87" t="s">
        <v>121</v>
      </c>
      <c r="C94" s="66">
        <v>6</v>
      </c>
      <c r="D94" s="88">
        <v>2.9186260589681469E-2</v>
      </c>
      <c r="E94" s="88">
        <v>0.40221997734887155</v>
      </c>
      <c r="F94" s="88">
        <v>0.20441426739534396</v>
      </c>
      <c r="G94" s="89">
        <v>11.744642857142855</v>
      </c>
      <c r="H94" s="90">
        <v>0.66714839228245415</v>
      </c>
      <c r="I94" s="90">
        <v>19.35230698913329</v>
      </c>
      <c r="J94" s="91">
        <v>2.0147405461056054</v>
      </c>
      <c r="K94" s="74"/>
    </row>
    <row r="95" spans="2:27" ht="20.25" customHeight="1" x14ac:dyDescent="0.25">
      <c r="B95" s="87" t="s">
        <v>121</v>
      </c>
      <c r="C95" s="66">
        <v>7</v>
      </c>
      <c r="D95" s="88">
        <v>3.2622692361322835E-2</v>
      </c>
      <c r="E95" s="88">
        <v>0.40364275222041923</v>
      </c>
      <c r="F95" s="88">
        <v>0.19997149014439794</v>
      </c>
      <c r="G95" s="89">
        <v>12.929545454545455</v>
      </c>
      <c r="H95" s="90">
        <v>0.68650859577412759</v>
      </c>
      <c r="I95" s="90">
        <v>20.363913880675288</v>
      </c>
      <c r="J95" s="91">
        <v>1.9414449674976653</v>
      </c>
      <c r="K95" s="74"/>
    </row>
    <row r="96" spans="2:27" ht="20.25" customHeight="1" x14ac:dyDescent="0.25">
      <c r="B96" s="87" t="s">
        <v>121</v>
      </c>
      <c r="C96" s="66">
        <v>8</v>
      </c>
      <c r="D96" s="88">
        <v>3.8249086385294714E-2</v>
      </c>
      <c r="E96" s="88">
        <v>0.4078775108430599</v>
      </c>
      <c r="F96" s="88">
        <v>0.18967050283716988</v>
      </c>
      <c r="G96" s="89">
        <v>14.0235</v>
      </c>
      <c r="H96" s="90">
        <v>0.58698801651735366</v>
      </c>
      <c r="I96" s="90">
        <v>26.23102698811924</v>
      </c>
      <c r="J96" s="91">
        <v>1.8808285629824606</v>
      </c>
      <c r="K96" s="74" t="s">
        <v>70</v>
      </c>
    </row>
    <row r="97" spans="2:11" ht="20.25" customHeight="1" x14ac:dyDescent="0.25">
      <c r="B97" s="87" t="s">
        <v>119</v>
      </c>
      <c r="C97" s="66">
        <v>1</v>
      </c>
      <c r="D97" s="88">
        <v>0.21377762932673564</v>
      </c>
      <c r="E97" s="88">
        <v>0.39661682172286877</v>
      </c>
      <c r="F97" s="88">
        <v>0.24045886392744784</v>
      </c>
      <c r="G97" s="89">
        <v>16.137</v>
      </c>
      <c r="H97" s="90">
        <v>1.3079352431200091</v>
      </c>
      <c r="I97" s="90">
        <v>17.808041387095507</v>
      </c>
      <c r="J97" s="91">
        <v>2.1123690306675451</v>
      </c>
      <c r="K97" s="74"/>
    </row>
    <row r="98" spans="2:11" ht="20.25" customHeight="1" x14ac:dyDescent="0.25">
      <c r="B98" s="87" t="s">
        <v>119</v>
      </c>
      <c r="C98" s="66">
        <v>2</v>
      </c>
      <c r="D98" s="88">
        <v>4.9583251382500609E-2</v>
      </c>
      <c r="E98" s="88">
        <v>0.39102164183081034</v>
      </c>
      <c r="F98" s="88">
        <v>0.16013917812934914</v>
      </c>
      <c r="G98" s="89">
        <v>9.2004999999999999</v>
      </c>
      <c r="H98" s="90">
        <v>0.28879923918728428</v>
      </c>
      <c r="I98" s="90">
        <v>12.634966714443687</v>
      </c>
      <c r="J98" s="91">
        <v>2.2864473399662906</v>
      </c>
      <c r="K98" s="74"/>
    </row>
    <row r="99" spans="2:11" ht="20.25" customHeight="1" x14ac:dyDescent="0.25">
      <c r="B99" s="87" t="s">
        <v>119</v>
      </c>
      <c r="C99" s="66">
        <v>3</v>
      </c>
      <c r="D99" s="88">
        <v>3.9809433855781999E-2</v>
      </c>
      <c r="E99" s="88">
        <v>0.38226738917783654</v>
      </c>
      <c r="F99" s="88">
        <v>0.15056910966998494</v>
      </c>
      <c r="G99" s="89">
        <v>7.8765000000000001</v>
      </c>
      <c r="H99" s="90">
        <v>0.4097915115435049</v>
      </c>
      <c r="I99" s="90">
        <v>8.3187676843331495</v>
      </c>
      <c r="J99" s="91">
        <v>2.3461520764828356</v>
      </c>
      <c r="K99" s="74"/>
    </row>
    <row r="100" spans="2:11" ht="20.25" customHeight="1" x14ac:dyDescent="0.25">
      <c r="B100" s="87" t="s">
        <v>119</v>
      </c>
      <c r="C100" s="66">
        <v>4</v>
      </c>
      <c r="D100" s="88">
        <v>4.2657860853375043E-2</v>
      </c>
      <c r="E100" s="88">
        <v>0.3820533048456759</v>
      </c>
      <c r="F100" s="88">
        <v>0.16466793896931831</v>
      </c>
      <c r="G100" s="89">
        <v>8.9394999999999989</v>
      </c>
      <c r="H100" s="90">
        <v>0.49468146274733482</v>
      </c>
      <c r="I100" s="90">
        <v>7.7590448608999774</v>
      </c>
      <c r="J100" s="91">
        <v>2.2755092458453796</v>
      </c>
      <c r="K100" s="74"/>
    </row>
    <row r="101" spans="2:11" ht="20.25" customHeight="1" x14ac:dyDescent="0.25">
      <c r="B101" s="87" t="s">
        <v>119</v>
      </c>
      <c r="C101" s="66">
        <v>5</v>
      </c>
      <c r="D101" s="88">
        <v>3.9226285460597032E-2</v>
      </c>
      <c r="E101" s="88">
        <v>0.38908763337259045</v>
      </c>
      <c r="F101" s="88">
        <v>0.17790259520675222</v>
      </c>
      <c r="G101" s="89">
        <v>8.1189999999999998</v>
      </c>
      <c r="H101" s="90">
        <v>0.48650913791234279</v>
      </c>
      <c r="I101" s="90">
        <v>14.805852719451746</v>
      </c>
      <c r="J101" s="91">
        <v>2.1399275833434852</v>
      </c>
      <c r="K101" s="74"/>
    </row>
    <row r="102" spans="2:11" ht="20.25" customHeight="1" x14ac:dyDescent="0.25">
      <c r="B102" s="87" t="s">
        <v>119</v>
      </c>
      <c r="C102" s="66">
        <v>6</v>
      </c>
      <c r="D102" s="88">
        <v>4.038701025348481E-2</v>
      </c>
      <c r="E102" s="88">
        <v>0.38691693242361308</v>
      </c>
      <c r="F102" s="88">
        <v>0.1743842310905932</v>
      </c>
      <c r="G102" s="89">
        <v>9.3236666666666661</v>
      </c>
      <c r="H102" s="90">
        <v>0.74411287861651776</v>
      </c>
      <c r="I102" s="90">
        <v>17.128376076302438</v>
      </c>
      <c r="J102" s="91">
        <v>1.9975890902514575</v>
      </c>
      <c r="K102" s="74"/>
    </row>
    <row r="103" spans="2:11" ht="20.25" customHeight="1" x14ac:dyDescent="0.25">
      <c r="B103" s="87" t="s">
        <v>119</v>
      </c>
      <c r="C103" s="66">
        <v>7</v>
      </c>
      <c r="D103" s="88">
        <v>4.6865601773696274E-2</v>
      </c>
      <c r="E103" s="88">
        <v>0.38348027472697405</v>
      </c>
      <c r="F103" s="88">
        <v>0.16947208780736731</v>
      </c>
      <c r="G103" s="89">
        <v>9.8846666666666678</v>
      </c>
      <c r="H103" s="90">
        <v>0.71981958944984881</v>
      </c>
      <c r="I103" s="90">
        <v>18.757240563916447</v>
      </c>
      <c r="J103" s="91">
        <v>1.9274384300684437</v>
      </c>
      <c r="K103" s="74"/>
    </row>
    <row r="104" spans="2:11" ht="20.25" customHeight="1" x14ac:dyDescent="0.25">
      <c r="B104" s="87" t="s">
        <v>119</v>
      </c>
      <c r="C104" s="66">
        <v>8</v>
      </c>
      <c r="D104" s="88">
        <v>4.5883325178171522E-2</v>
      </c>
      <c r="E104" s="88">
        <v>0.39053455021092742</v>
      </c>
      <c r="F104" s="88">
        <v>0.16034214335580363</v>
      </c>
      <c r="G104" s="89">
        <v>10.982250000000001</v>
      </c>
      <c r="H104" s="90">
        <v>0.51596860794739252</v>
      </c>
      <c r="I104" s="90">
        <v>16.008089342772902</v>
      </c>
      <c r="J104" s="91">
        <v>1.8696863224789995</v>
      </c>
      <c r="K104" s="74" t="s">
        <v>70</v>
      </c>
    </row>
    <row r="105" spans="2:11" ht="20.25" customHeight="1" x14ac:dyDescent="0.25">
      <c r="B105" s="85" t="s">
        <v>126</v>
      </c>
      <c r="C105" s="84"/>
      <c r="D105" s="85"/>
      <c r="E105" s="85"/>
      <c r="F105" s="85"/>
      <c r="G105" s="85"/>
      <c r="H105" s="85"/>
      <c r="I105" s="85"/>
      <c r="J105" s="85"/>
      <c r="K105" s="84"/>
    </row>
    <row r="106" spans="2:11" ht="20.25" customHeight="1" x14ac:dyDescent="0.25">
      <c r="B106" s="224" t="str">
        <f>C62</f>
        <v>521</v>
      </c>
      <c r="C106" s="54"/>
      <c r="D106" s="67">
        <f t="shared" ref="D106:J109" si="1">(SUMIFS(D$73:D$104,$B$73:$B$104,$B106,$C$73:$C$104,MAX($C$73:$C$104))/SUMIFS(D$73:D$104,$B$73:$B$104,$B106,$C$73:$C$104,MAX($C$73:$C$104)-1))-1</f>
        <v>1.9243143048575773E-2</v>
      </c>
      <c r="E106" s="67">
        <f t="shared" si="1"/>
        <v>1.2767512923808066E-2</v>
      </c>
      <c r="F106" s="67">
        <f t="shared" si="1"/>
        <v>-4.115648364776392E-2</v>
      </c>
      <c r="G106" s="67">
        <f t="shared" si="1"/>
        <v>0.12922621372290721</v>
      </c>
      <c r="H106" s="67">
        <f t="shared" si="1"/>
        <v>-0.31703069957653407</v>
      </c>
      <c r="I106" s="67">
        <f t="shared" si="1"/>
        <v>0.26031660438609339</v>
      </c>
      <c r="J106" s="86">
        <f t="shared" si="1"/>
        <v>-3.7317482641582633E-2</v>
      </c>
      <c r="K106" s="55"/>
    </row>
    <row r="107" spans="2:11" ht="20.25" customHeight="1" x14ac:dyDescent="0.25">
      <c r="B107" s="42" t="str">
        <f>D62</f>
        <v>586</v>
      </c>
      <c r="C107" s="54"/>
      <c r="D107" s="67">
        <f t="shared" si="1"/>
        <v>0.12794587019695469</v>
      </c>
      <c r="E107" s="67">
        <f t="shared" si="1"/>
        <v>-2.3576847078586094E-2</v>
      </c>
      <c r="F107" s="67">
        <f t="shared" si="1"/>
        <v>-0.1469241809126336</v>
      </c>
      <c r="G107" s="67">
        <f t="shared" si="1"/>
        <v>-2.6726433413565176E-2</v>
      </c>
      <c r="H107" s="67">
        <f t="shared" si="1"/>
        <v>-0.14623290444928994</v>
      </c>
      <c r="I107" s="67">
        <f t="shared" si="1"/>
        <v>-0.133411308350872</v>
      </c>
      <c r="J107" s="86">
        <f t="shared" si="1"/>
        <v>9.1828348785968128E-2</v>
      </c>
      <c r="K107" s="55"/>
    </row>
    <row r="108" spans="2:11" ht="20.25" customHeight="1" x14ac:dyDescent="0.25">
      <c r="B108" s="42" t="str">
        <f>E62</f>
        <v>588</v>
      </c>
      <c r="C108" s="54"/>
      <c r="D108" s="67">
        <f t="shared" si="1"/>
        <v>0.17246872090307552</v>
      </c>
      <c r="E108" s="67">
        <f t="shared" si="1"/>
        <v>1.0491353057488162E-2</v>
      </c>
      <c r="F108" s="67">
        <f t="shared" si="1"/>
        <v>-5.1512279574402298E-2</v>
      </c>
      <c r="G108" s="67">
        <f t="shared" si="1"/>
        <v>8.460889435753205E-2</v>
      </c>
      <c r="H108" s="67">
        <f t="shared" si="1"/>
        <v>-0.14496625369206273</v>
      </c>
      <c r="I108" s="67">
        <f>(SUMIFS(I$73:I$104,$B$73:$B$104,$B108,$C$73:$C$104,MAX($C$73:$C$104))/SUMIFS(I$73:I$104,$B$73:$B$104,$B108,$C$73:$C$104,MAX($C$73:$C$104)-1))-1</f>
        <v>0.28811323509925346</v>
      </c>
      <c r="J108" s="86">
        <f t="shared" si="1"/>
        <v>-3.1222314065040613E-2</v>
      </c>
      <c r="K108" s="55"/>
    </row>
    <row r="109" spans="2:11" ht="20.25" customHeight="1" x14ac:dyDescent="0.25">
      <c r="B109" s="42" t="str">
        <f>F62</f>
        <v>551</v>
      </c>
      <c r="C109" s="54"/>
      <c r="D109" s="67">
        <f t="shared" si="1"/>
        <v>-2.0959436310408419E-2</v>
      </c>
      <c r="E109" s="67">
        <f t="shared" si="1"/>
        <v>1.8395406358190813E-2</v>
      </c>
      <c r="F109" s="67">
        <f t="shared" si="1"/>
        <v>-5.3872850507048375E-2</v>
      </c>
      <c r="G109" s="67">
        <f t="shared" si="1"/>
        <v>0.11103898293653458</v>
      </c>
      <c r="H109" s="67">
        <f t="shared" si="1"/>
        <v>-0.2831973240103921</v>
      </c>
      <c r="I109" s="67">
        <f t="shared" si="1"/>
        <v>-0.14656480049800735</v>
      </c>
      <c r="J109" s="86">
        <f t="shared" si="1"/>
        <v>-2.9963140035240143E-2</v>
      </c>
      <c r="K109" s="55"/>
    </row>
    <row r="110" spans="2:11" ht="20.25" customHeight="1" thickBot="1" x14ac:dyDescent="0.3"/>
    <row r="111" spans="2:11" ht="17.25" thickTop="1" x14ac:dyDescent="0.25">
      <c r="B111" s="25" t="s">
        <v>51</v>
      </c>
      <c r="C111" s="25"/>
      <c r="D111" s="25"/>
      <c r="E111" s="25"/>
      <c r="F111" s="172" t="s">
        <v>77</v>
      </c>
      <c r="G111" s="43"/>
      <c r="H111" s="25"/>
      <c r="I111" s="25"/>
    </row>
    <row r="112" spans="2:11" x14ac:dyDescent="0.25">
      <c r="B112" s="26" t="s">
        <v>33</v>
      </c>
      <c r="C112" s="26" t="s">
        <v>52</v>
      </c>
      <c r="D112" s="26"/>
      <c r="E112" s="26"/>
      <c r="F112" s="92" t="s">
        <v>78</v>
      </c>
      <c r="G112" s="44"/>
      <c r="H112" s="46" t="s">
        <v>81</v>
      </c>
      <c r="I112" s="46"/>
    </row>
    <row r="113" spans="2:9" x14ac:dyDescent="0.25">
      <c r="B113" s="26" t="s">
        <v>34</v>
      </c>
      <c r="C113" s="26" t="s">
        <v>53</v>
      </c>
      <c r="D113" s="26"/>
      <c r="E113" s="26"/>
      <c r="F113" s="92" t="s">
        <v>79</v>
      </c>
      <c r="G113" s="44"/>
      <c r="H113" s="46" t="s">
        <v>82</v>
      </c>
      <c r="I113" s="46"/>
    </row>
    <row r="114" spans="2:9" x14ac:dyDescent="0.25">
      <c r="B114" s="26" t="s">
        <v>4</v>
      </c>
      <c r="C114" s="26" t="s">
        <v>54</v>
      </c>
      <c r="D114" s="26"/>
      <c r="E114" s="26"/>
      <c r="F114" s="92" t="s">
        <v>80</v>
      </c>
      <c r="G114" s="44"/>
      <c r="H114" s="46" t="s">
        <v>83</v>
      </c>
      <c r="I114" s="46"/>
    </row>
    <row r="115" spans="2:9" x14ac:dyDescent="0.25">
      <c r="B115" s="26" t="s">
        <v>5</v>
      </c>
      <c r="C115" s="26" t="s">
        <v>55</v>
      </c>
      <c r="D115" s="26"/>
      <c r="E115" s="26"/>
      <c r="F115" s="92" t="s">
        <v>87</v>
      </c>
      <c r="G115" s="44"/>
      <c r="H115" s="46" t="s">
        <v>84</v>
      </c>
      <c r="I115" s="46"/>
    </row>
    <row r="116" spans="2:9" x14ac:dyDescent="0.25">
      <c r="B116" s="26" t="s">
        <v>56</v>
      </c>
      <c r="C116" s="26" t="s">
        <v>57</v>
      </c>
      <c r="D116" s="26"/>
      <c r="E116" s="26"/>
      <c r="F116" s="92" t="s">
        <v>88</v>
      </c>
      <c r="G116" s="44"/>
      <c r="H116" s="46" t="s">
        <v>85</v>
      </c>
      <c r="I116" s="46"/>
    </row>
    <row r="117" spans="2:9" ht="17.25" thickBot="1" x14ac:dyDescent="0.3">
      <c r="B117" s="27" t="s">
        <v>58</v>
      </c>
      <c r="C117" s="27" t="s">
        <v>59</v>
      </c>
      <c r="D117" s="27"/>
      <c r="E117" s="27"/>
      <c r="F117" s="93" t="s">
        <v>89</v>
      </c>
      <c r="G117" s="45"/>
      <c r="H117" s="47" t="s">
        <v>86</v>
      </c>
      <c r="I117" s="47"/>
    </row>
    <row r="118" spans="2:9" ht="17.25" thickTop="1" x14ac:dyDescent="0.25"/>
    <row r="119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04">
    <cfRule type="expression" dxfId="46" priority="6">
      <formula>$B73&lt;&gt;$B74</formula>
    </cfRule>
  </conditionalFormatting>
  <conditionalFormatting sqref="C63:K63">
    <cfRule type="containsText" dxfId="45" priority="7" operator="containsText" text="F">
      <formula>NOT(ISERROR(SEARCH("F",C63)))</formula>
    </cfRule>
    <cfRule type="containsText" dxfId="44" priority="8" operator="containsText" text="D">
      <formula>NOT(ISERROR(SEARCH("D",C63)))</formula>
    </cfRule>
    <cfRule type="containsText" dxfId="43" priority="9" operator="containsText" text="S">
      <formula>NOT(ISERROR(SEARCH("S",C63)))</formula>
    </cfRule>
    <cfRule type="containsText" dxfId="42" priority="10" operator="containsText" text="A">
      <formula>NOT(ISERROR(SEARCH("A",C63)))</formula>
    </cfRule>
  </conditionalFormatting>
  <conditionalFormatting sqref="D50:K50 D52:K53 D54:D59 D60:K61 D70:K70 D105:K105 K106:K109">
    <cfRule type="containsText" dxfId="41" priority="65" operator="containsText" text="악화">
      <formula>NOT(ISERROR(SEARCH("악화",D50)))</formula>
    </cfRule>
  </conditionalFormatting>
  <conditionalFormatting sqref="D50:K50 D52:K53 D60:K61 D70:K70 D105:K105 K106:K109 D54:D59">
    <cfRule type="containsText" dxfId="40" priority="64" operator="containsText" text="개선">
      <formula>NOT(ISERROR(SEARCH("개선",D50)))</formula>
    </cfRule>
  </conditionalFormatting>
  <conditionalFormatting sqref="G4:G5">
    <cfRule type="containsText" dxfId="39" priority="15" operator="containsText" text="S">
      <formula>NOT(ISERROR(SEARCH("S",G4)))</formula>
    </cfRule>
    <cfRule type="containsText" dxfId="38" priority="16" operator="containsText" text="A">
      <formula>NOT(ISERROR(SEARCH("A",G4)))</formula>
    </cfRule>
  </conditionalFormatting>
  <conditionalFormatting sqref="G5">
    <cfRule type="containsText" dxfId="37" priority="11" operator="containsText" text="F">
      <formula>NOT(ISERROR(SEARCH("F",G5)))</formula>
    </cfRule>
    <cfRule type="containsText" dxfId="36" priority="12" operator="containsText" text="D">
      <formula>NOT(ISERROR(SEARCH("D",G5)))</formula>
    </cfRule>
  </conditionalFormatting>
  <conditionalFormatting sqref="K1:K19 J20">
    <cfRule type="containsText" dxfId="35" priority="1" operator="containsText" text="D">
      <formula>NOT(ISERROR(SEARCH("D",J1)))</formula>
    </cfRule>
    <cfRule type="containsText" dxfId="34" priority="2" operator="containsText" text="F">
      <formula>NOT(ISERROR(SEARCH("F",J1)))</formula>
    </cfRule>
    <cfRule type="containsText" dxfId="33" priority="3" operator="containsText" text="S">
      <formula>NOT(ISERROR(SEARCH("S",J1)))</formula>
    </cfRule>
    <cfRule type="containsText" dxfId="32" priority="4" operator="containsText" text="A">
      <formula>NOT(ISERROR(SEARCH("A",J1)))</formula>
    </cfRule>
  </conditionalFormatting>
  <conditionalFormatting sqref="K22:K26 K28:K62 K64:K1048576">
    <cfRule type="containsText" dxfId="31" priority="17" operator="containsText" text="D">
      <formula>NOT(ISERROR(SEARCH("D",K22)))</formula>
    </cfRule>
    <cfRule type="containsText" dxfId="30" priority="18" operator="containsText" text="F">
      <formula>NOT(ISERROR(SEARCH("F",K22)))</formula>
    </cfRule>
    <cfRule type="containsText" dxfId="29" priority="19" operator="containsText" text="S">
      <formula>NOT(ISERROR(SEARCH("S",K22)))</formula>
    </cfRule>
    <cfRule type="containsText" dxfId="28" priority="20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D106:J109</xm:sqref>
        </x14:conditionalFormatting>
        <x14:conditionalFormatting xmlns:xm="http://schemas.microsoft.com/office/excel/2006/main">
          <x14:cfRule type="iconSet" priority="5" id="{755FDC80-50A8-4D48-9E0A-6D5082D4FA7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 x14ac:dyDescent="0.25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 x14ac:dyDescent="0.25">
      <c r="A3" s="41" t="s">
        <v>155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8" t="s">
        <v>38</v>
      </c>
      <c r="B4" s="138" t="s">
        <v>141</v>
      </c>
      <c r="C4" s="138" t="s">
        <v>1</v>
      </c>
      <c r="D4" s="138" t="s">
        <v>10</v>
      </c>
      <c r="E4" s="139" t="s">
        <v>140</v>
      </c>
      <c r="F4" s="125" t="s">
        <v>45</v>
      </c>
      <c r="G4" s="149" t="s">
        <v>145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125</v>
      </c>
      <c r="BB4" t="s">
        <v>133</v>
      </c>
      <c r="BC4" t="s">
        <v>134</v>
      </c>
      <c r="BD4" t="s">
        <v>113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 x14ac:dyDescent="0.25">
      <c r="A5" s="143" t="str">
        <f>W5</f>
        <v>성산여객</v>
      </c>
      <c r="B5" s="143" t="str">
        <f>V5</f>
        <v>521</v>
      </c>
      <c r="C5" s="144" t="str">
        <f>Y5</f>
        <v>71바7088</v>
      </c>
      <c r="D5" s="132" t="str">
        <f>Z5</f>
        <v>중형</v>
      </c>
      <c r="E5" s="128" t="str">
        <f>AZ5</f>
        <v>C</v>
      </c>
      <c r="F5" s="151">
        <f>G5/H5</f>
        <v>0.88759999999999994</v>
      </c>
      <c r="G5" s="152">
        <f>AE5</f>
        <v>2.2189999999999999</v>
      </c>
      <c r="H5" s="153">
        <f>AF5</f>
        <v>2.5</v>
      </c>
      <c r="I5" s="154">
        <f>AC5</f>
        <v>3759.3820000000001</v>
      </c>
      <c r="J5" s="155">
        <f>AI5/AH5</f>
        <v>2.700406272189031E-2</v>
      </c>
      <c r="K5" s="155">
        <f>AJ5/AH5</f>
        <v>0.3965251951445376</v>
      </c>
      <c r="L5" s="155">
        <f>AK5/AC5</f>
        <v>0.14151262095738076</v>
      </c>
      <c r="M5" s="156">
        <f>AG5</f>
        <v>13.741</v>
      </c>
      <c r="N5" s="157">
        <f>IF(AW5=0,AT5,"속도계이상")</f>
        <v>0</v>
      </c>
      <c r="O5" s="157">
        <f>IF(AW5=0,AU5,"속도계이상")</f>
        <v>7.5010000000000003</v>
      </c>
      <c r="P5" s="158">
        <f>AQ5/60</f>
        <v>0</v>
      </c>
      <c r="Q5" s="159">
        <f>AN5</f>
        <v>69</v>
      </c>
      <c r="R5" s="160">
        <f>AC5/(AH5-AI5-AJ5)</f>
        <v>24.352958916813758</v>
      </c>
      <c r="S5" s="145">
        <f>IF(AW5=0,AL5,"속도계이상")</f>
        <v>0</v>
      </c>
      <c r="T5" s="145">
        <f>IF(AW5=0,AM5,"속도계이상")</f>
        <v>282</v>
      </c>
      <c r="U5" t="s">
        <v>117</v>
      </c>
      <c r="V5" s="5" t="s">
        <v>118</v>
      </c>
      <c r="W5" t="s">
        <v>117</v>
      </c>
      <c r="X5" s="5" t="s">
        <v>118</v>
      </c>
      <c r="Y5" t="s">
        <v>255</v>
      </c>
      <c r="Z5" t="s">
        <v>191</v>
      </c>
      <c r="AA5" t="s">
        <v>48</v>
      </c>
      <c r="AB5">
        <v>518</v>
      </c>
      <c r="AC5" s="1">
        <v>3759.3820000000001</v>
      </c>
      <c r="AD5" s="1">
        <v>1694.2049999999999</v>
      </c>
      <c r="AE5" s="28">
        <v>2.2189999999999999</v>
      </c>
      <c r="AF5">
        <v>2.5</v>
      </c>
      <c r="AG5">
        <v>13.741</v>
      </c>
      <c r="AH5">
        <v>267.78574300000002</v>
      </c>
      <c r="AI5">
        <v>7.2313029999999996</v>
      </c>
      <c r="AJ5">
        <v>106.18379400000001</v>
      </c>
      <c r="AK5">
        <v>532</v>
      </c>
      <c r="AL5">
        <v>0</v>
      </c>
      <c r="AM5">
        <v>282</v>
      </c>
      <c r="AN5">
        <v>69</v>
      </c>
      <c r="AO5">
        <v>14.038767999999999</v>
      </c>
      <c r="AP5">
        <v>205.8</v>
      </c>
      <c r="AQ5">
        <v>0</v>
      </c>
      <c r="AR5">
        <v>121</v>
      </c>
      <c r="AS5">
        <v>45112</v>
      </c>
      <c r="AT5">
        <v>0</v>
      </c>
      <c r="AU5">
        <v>7.5010000000000003</v>
      </c>
      <c r="AV5">
        <v>29674</v>
      </c>
      <c r="AW5">
        <v>0</v>
      </c>
      <c r="AX5" s="29">
        <v>0.63</v>
      </c>
      <c r="AY5">
        <v>0.88759999999999994</v>
      </c>
      <c r="AZ5" t="s">
        <v>69</v>
      </c>
      <c r="BA5" t="s">
        <v>276</v>
      </c>
      <c r="BB5">
        <v>1</v>
      </c>
      <c r="BC5" t="s">
        <v>279</v>
      </c>
      <c r="BD5">
        <v>9</v>
      </c>
      <c r="BE5">
        <v>34382.964000000007</v>
      </c>
      <c r="BF5">
        <v>0.10933850845436127</v>
      </c>
      <c r="BG5">
        <v>9.7048860104091056E-2</v>
      </c>
      <c r="BH5">
        <v>108842.86400000002</v>
      </c>
      <c r="BI5">
        <v>3.4539535821108122E-2</v>
      </c>
      <c r="BJ5">
        <v>3.0657291994815566E-2</v>
      </c>
      <c r="BK5">
        <v>1</v>
      </c>
      <c r="BL5" t="s">
        <v>67</v>
      </c>
      <c r="BM5">
        <v>1</v>
      </c>
      <c r="BN5" t="s">
        <v>297</v>
      </c>
    </row>
    <row r="6" spans="1:66" x14ac:dyDescent="0.25">
      <c r="A6" s="140" t="str">
        <f t="shared" ref="A6:A7" si="0">W6</f>
        <v>성산여객</v>
      </c>
      <c r="B6" s="140" t="str">
        <f t="shared" ref="B6:B7" si="1">V6</f>
        <v>521</v>
      </c>
      <c r="C6" s="141" t="str">
        <f t="shared" ref="C6:C7" si="2">Y6</f>
        <v>71바7093</v>
      </c>
      <c r="D6" s="115" t="str">
        <f t="shared" ref="D6:D7" si="3">Z6</f>
        <v>중형</v>
      </c>
      <c r="E6" s="111" t="str">
        <f>AZ6</f>
        <v>F</v>
      </c>
      <c r="F6" s="161">
        <f>G6/H6</f>
        <v>0.77239999999999998</v>
      </c>
      <c r="G6" s="162">
        <f>AE6</f>
        <v>1.931</v>
      </c>
      <c r="H6" s="163">
        <f>AF6</f>
        <v>2.5</v>
      </c>
      <c r="I6" s="164">
        <f t="shared" ref="I6:I7" si="4">AC6</f>
        <v>4573.4780000000001</v>
      </c>
      <c r="J6" s="165">
        <f t="shared" ref="J6:J7" si="5">AI6/AH6</f>
        <v>1.6986822309596184E-2</v>
      </c>
      <c r="K6" s="165">
        <f t="shared" ref="K6:K7" si="6">AJ6/AH6</f>
        <v>0.35613870234361827</v>
      </c>
      <c r="L6" s="165">
        <f t="shared" ref="L6:L7" si="7">AK6/AC6</f>
        <v>0.1449662598136473</v>
      </c>
      <c r="M6" s="166">
        <f t="shared" ref="M6:M7" si="8">AG6</f>
        <v>10.771000000000001</v>
      </c>
      <c r="N6" s="167">
        <f t="shared" ref="N6:N7" si="9">IF(AW6=0,AT6,"속도계이상")</f>
        <v>4.3999999999999997E-2</v>
      </c>
      <c r="O6" s="167">
        <f t="shared" ref="O6:O7" si="10">IF(AW6=0,AU6,"속도계이상")</f>
        <v>5.8819999999999997</v>
      </c>
      <c r="P6" s="168">
        <f t="shared" ref="P6:P7" si="11">AQ6/60</f>
        <v>0</v>
      </c>
      <c r="Q6" s="169">
        <f t="shared" ref="Q6:Q7" si="12">AN6</f>
        <v>71</v>
      </c>
      <c r="R6" s="170">
        <f t="shared" ref="R6:R7" si="13">AC6/(AH6-AI6-AJ6)</f>
        <v>23.832011146691944</v>
      </c>
      <c r="S6" s="142">
        <f t="shared" ref="S6:S7" si="14">IF(AW6=0,AL6,"속도계이상")</f>
        <v>2</v>
      </c>
      <c r="T6" s="142">
        <f t="shared" ref="T6:T7" si="15">IF(AW6=0,AM6,"속도계이상")</f>
        <v>269</v>
      </c>
      <c r="U6" t="s">
        <v>117</v>
      </c>
      <c r="V6" s="5" t="s">
        <v>118</v>
      </c>
      <c r="W6" t="s">
        <v>117</v>
      </c>
      <c r="X6" s="5" t="s">
        <v>118</v>
      </c>
      <c r="Y6" t="s">
        <v>206</v>
      </c>
      <c r="Z6" t="s">
        <v>191</v>
      </c>
      <c r="AA6" t="s">
        <v>48</v>
      </c>
      <c r="AB6">
        <v>518</v>
      </c>
      <c r="AC6" s="1">
        <v>4573.4780000000001</v>
      </c>
      <c r="AD6" s="1">
        <v>2368.2800000000002</v>
      </c>
      <c r="AE6" s="28">
        <v>1.931</v>
      </c>
      <c r="AF6">
        <v>2.5</v>
      </c>
      <c r="AG6">
        <v>10.771000000000001</v>
      </c>
      <c r="AH6">
        <v>306.129593</v>
      </c>
      <c r="AI6">
        <v>5.2001689999999998</v>
      </c>
      <c r="AJ6">
        <v>109.024596</v>
      </c>
      <c r="AK6">
        <v>663</v>
      </c>
      <c r="AL6">
        <v>2</v>
      </c>
      <c r="AM6">
        <v>269</v>
      </c>
      <c r="AN6">
        <v>71</v>
      </c>
      <c r="AO6">
        <v>14.939679</v>
      </c>
      <c r="AP6">
        <v>192.4</v>
      </c>
      <c r="AQ6">
        <v>0</v>
      </c>
      <c r="AR6">
        <v>50</v>
      </c>
      <c r="AS6">
        <v>6767</v>
      </c>
      <c r="AT6">
        <v>4.3999999999999997E-2</v>
      </c>
      <c r="AU6">
        <v>5.8819999999999997</v>
      </c>
      <c r="AV6">
        <v>40336</v>
      </c>
      <c r="AW6">
        <v>0</v>
      </c>
      <c r="AX6" s="29">
        <v>0.48</v>
      </c>
      <c r="AY6">
        <v>0.77239999999999998</v>
      </c>
      <c r="AZ6" t="s">
        <v>70</v>
      </c>
      <c r="BA6" t="s">
        <v>276</v>
      </c>
      <c r="BB6">
        <v>1</v>
      </c>
      <c r="BC6" t="s">
        <v>278</v>
      </c>
      <c r="BD6">
        <v>7</v>
      </c>
      <c r="BE6">
        <v>34382.964000000007</v>
      </c>
      <c r="BF6">
        <v>0.13301581562310913</v>
      </c>
      <c r="BG6">
        <v>0.10274141598728949</v>
      </c>
      <c r="BH6">
        <v>108842.86400000002</v>
      </c>
      <c r="BI6">
        <v>4.2019089097104237E-2</v>
      </c>
      <c r="BJ6">
        <v>3.2455544418603315E-2</v>
      </c>
      <c r="BK6">
        <v>1</v>
      </c>
      <c r="BL6" t="s">
        <v>67</v>
      </c>
      <c r="BM6">
        <v>-1</v>
      </c>
      <c r="BN6" t="s">
        <v>296</v>
      </c>
    </row>
    <row r="7" spans="1:66" x14ac:dyDescent="0.25">
      <c r="A7" s="143" t="str">
        <f t="shared" si="0"/>
        <v>성산여객</v>
      </c>
      <c r="B7" s="143" t="str">
        <f t="shared" si="1"/>
        <v>521</v>
      </c>
      <c r="C7" s="144" t="str">
        <f t="shared" si="2"/>
        <v>71바7501</v>
      </c>
      <c r="D7" s="132" t="str">
        <f t="shared" si="3"/>
        <v>중형</v>
      </c>
      <c r="E7" s="128" t="str">
        <f t="shared" ref="E7:E33" si="16">AZ7</f>
        <v>F</v>
      </c>
      <c r="F7" s="151">
        <f t="shared" ref="F7:F33" si="17">G7/H7</f>
        <v>0.72222222222222221</v>
      </c>
      <c r="G7" s="152">
        <f t="shared" ref="G7:G33" si="18">AE7</f>
        <v>1.95</v>
      </c>
      <c r="H7" s="153">
        <f t="shared" ref="H7:H33" si="19">AF7</f>
        <v>2.7</v>
      </c>
      <c r="I7" s="154">
        <f t="shared" si="4"/>
        <v>832.20600000000002</v>
      </c>
      <c r="J7" s="155">
        <f t="shared" si="5"/>
        <v>2.3887024896729947E-2</v>
      </c>
      <c r="K7" s="155">
        <f t="shared" si="6"/>
        <v>0.34900506726534219</v>
      </c>
      <c r="L7" s="155">
        <f t="shared" si="7"/>
        <v>7.0895907984321188E-2</v>
      </c>
      <c r="M7" s="156">
        <f t="shared" si="8"/>
        <v>9.6199999999999992</v>
      </c>
      <c r="N7" s="157">
        <f t="shared" si="9"/>
        <v>0</v>
      </c>
      <c r="O7" s="157">
        <f t="shared" si="10"/>
        <v>3.9649999999999999</v>
      </c>
      <c r="P7" s="158">
        <f t="shared" si="11"/>
        <v>0</v>
      </c>
      <c r="Q7" s="159">
        <f t="shared" si="12"/>
        <v>75</v>
      </c>
      <c r="R7" s="160">
        <f t="shared" si="13"/>
        <v>24.004962951367286</v>
      </c>
      <c r="S7" s="145">
        <f t="shared" si="14"/>
        <v>0</v>
      </c>
      <c r="T7" s="145">
        <f t="shared" si="15"/>
        <v>33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216</v>
      </c>
      <c r="Z7" s="4" t="s">
        <v>191</v>
      </c>
      <c r="AA7" s="4" t="s">
        <v>198</v>
      </c>
      <c r="AB7" s="4">
        <v>518</v>
      </c>
      <c r="AC7" s="4">
        <v>832.20600000000002</v>
      </c>
      <c r="AD7" s="4">
        <v>426.86700000000002</v>
      </c>
      <c r="AE7" s="4">
        <v>1.95</v>
      </c>
      <c r="AF7" s="4">
        <v>2.7</v>
      </c>
      <c r="AG7" s="4">
        <v>9.6199999999999992</v>
      </c>
      <c r="AH7" s="4">
        <v>55.282480999999997</v>
      </c>
      <c r="AI7" s="4">
        <v>1.3205340000000001</v>
      </c>
      <c r="AJ7" s="4">
        <v>19.293866000000001</v>
      </c>
      <c r="AK7" s="4">
        <v>59</v>
      </c>
      <c r="AL7" s="4">
        <v>0</v>
      </c>
      <c r="AM7" s="4">
        <v>33</v>
      </c>
      <c r="AN7" s="4">
        <v>75</v>
      </c>
      <c r="AO7" s="4">
        <v>15.053701999999999</v>
      </c>
      <c r="AP7" s="4">
        <v>292.5</v>
      </c>
      <c r="AQ7" s="4">
        <v>0</v>
      </c>
      <c r="AR7" s="4">
        <v>19</v>
      </c>
      <c r="AS7" s="4">
        <v>4526</v>
      </c>
      <c r="AT7" s="4">
        <v>0</v>
      </c>
      <c r="AU7" s="4">
        <v>3.9649999999999999</v>
      </c>
      <c r="AV7" s="4">
        <v>7045</v>
      </c>
      <c r="AW7" s="4">
        <v>0</v>
      </c>
      <c r="AX7" s="30">
        <v>0.45</v>
      </c>
      <c r="AY7">
        <v>0.72222222222222221</v>
      </c>
      <c r="AZ7" t="s">
        <v>70</v>
      </c>
      <c r="BA7" t="s">
        <v>276</v>
      </c>
      <c r="BB7">
        <v>3</v>
      </c>
      <c r="BC7" t="s">
        <v>334</v>
      </c>
      <c r="BD7">
        <v>4</v>
      </c>
      <c r="BE7">
        <v>34382.964000000007</v>
      </c>
      <c r="BF7">
        <v>2.4204021503207222E-2</v>
      </c>
      <c r="BG7">
        <v>1.7480682196760772E-2</v>
      </c>
      <c r="BH7">
        <v>108842.86400000002</v>
      </c>
      <c r="BI7">
        <v>7.6459399304303483E-3</v>
      </c>
      <c r="BJ7">
        <v>5.5220677275330289E-3</v>
      </c>
      <c r="BK7">
        <v>1</v>
      </c>
      <c r="BL7" t="s">
        <v>70</v>
      </c>
      <c r="BM7">
        <v>0</v>
      </c>
      <c r="BN7" t="s">
        <v>299</v>
      </c>
    </row>
    <row r="8" spans="1:66" x14ac:dyDescent="0.25">
      <c r="A8" s="140" t="str">
        <f t="shared" ref="A8:A33" si="20">W8</f>
        <v>성산여객</v>
      </c>
      <c r="B8" s="140" t="str">
        <f t="shared" ref="B8:B33" si="21">V8</f>
        <v>521</v>
      </c>
      <c r="C8" s="141" t="str">
        <f t="shared" ref="C8:C33" si="22">Y8</f>
        <v>71바7503</v>
      </c>
      <c r="D8" s="115" t="str">
        <f t="shared" ref="D8:D33" si="23">Z8</f>
        <v>중형</v>
      </c>
      <c r="E8" s="111" t="str">
        <f t="shared" si="16"/>
        <v>D</v>
      </c>
      <c r="F8" s="161">
        <f t="shared" si="17"/>
        <v>0.81259259259259253</v>
      </c>
      <c r="G8" s="162">
        <f t="shared" si="18"/>
        <v>2.194</v>
      </c>
      <c r="H8" s="163">
        <f t="shared" si="19"/>
        <v>2.7</v>
      </c>
      <c r="I8" s="164">
        <f t="shared" ref="I8:I33" si="24">AC8</f>
        <v>4279.7070000000003</v>
      </c>
      <c r="J8" s="165">
        <f t="shared" ref="J8:J33" si="25">AI8/AH8</f>
        <v>2.9310342522984128E-2</v>
      </c>
      <c r="K8" s="165">
        <f t="shared" ref="K8:K33" si="26">AJ8/AH8</f>
        <v>0.35324706752166757</v>
      </c>
      <c r="L8" s="165">
        <f t="shared" ref="L8:L33" si="27">AK8/AC8</f>
        <v>0.10865229792600287</v>
      </c>
      <c r="M8" s="166">
        <f t="shared" ref="M8:M33" si="28">AG8</f>
        <v>7.5490000000000004</v>
      </c>
      <c r="N8" s="167">
        <f t="shared" ref="N8:N33" si="29">IF(AW8=0,AT8,"속도계이상")</f>
        <v>0.374</v>
      </c>
      <c r="O8" s="167">
        <f t="shared" ref="O8:O33" si="30">IF(AW8=0,AU8,"속도계이상")</f>
        <v>2.7570000000000001</v>
      </c>
      <c r="P8" s="168">
        <f t="shared" ref="P8:P33" si="31">AQ8/60</f>
        <v>0</v>
      </c>
      <c r="Q8" s="169">
        <f t="shared" ref="Q8:Q33" si="32">AN8</f>
        <v>73</v>
      </c>
      <c r="R8" s="170">
        <f t="shared" ref="R8:R33" si="33">AC8/(AH8-AI8-AJ8)</f>
        <v>23.634984931582721</v>
      </c>
      <c r="S8" s="142">
        <f t="shared" ref="S8:S33" si="34">IF(AW8=0,AL8,"속도계이상")</f>
        <v>16</v>
      </c>
      <c r="T8" s="142">
        <f t="shared" ref="T8:T33" si="35">IF(AW8=0,AM8,"속도계이상")</f>
        <v>118</v>
      </c>
      <c r="U8" t="s">
        <v>117</v>
      </c>
      <c r="V8" s="5" t="s">
        <v>118</v>
      </c>
      <c r="W8" t="s">
        <v>117</v>
      </c>
      <c r="X8" s="5" t="s">
        <v>118</v>
      </c>
      <c r="Y8" t="s">
        <v>199</v>
      </c>
      <c r="Z8" t="s">
        <v>191</v>
      </c>
      <c r="AA8" t="s">
        <v>198</v>
      </c>
      <c r="AB8">
        <v>518</v>
      </c>
      <c r="AC8" s="1">
        <v>4279.7070000000003</v>
      </c>
      <c r="AD8" s="1">
        <v>1950.942</v>
      </c>
      <c r="AE8" s="28">
        <v>2.194</v>
      </c>
      <c r="AF8">
        <v>2.7</v>
      </c>
      <c r="AG8">
        <v>7.5490000000000004</v>
      </c>
      <c r="AH8">
        <v>293.266276</v>
      </c>
      <c r="AI8">
        <v>8.5957349999999995</v>
      </c>
      <c r="AJ8">
        <v>103.59545199999999</v>
      </c>
      <c r="AK8">
        <v>465</v>
      </c>
      <c r="AL8">
        <v>16</v>
      </c>
      <c r="AM8">
        <v>118</v>
      </c>
      <c r="AN8">
        <v>73</v>
      </c>
      <c r="AO8">
        <v>14.593246000000001</v>
      </c>
      <c r="AP8">
        <v>599.70000000000005</v>
      </c>
      <c r="AQ8">
        <v>0</v>
      </c>
      <c r="AR8">
        <v>64</v>
      </c>
      <c r="AS8">
        <v>15769</v>
      </c>
      <c r="AT8">
        <v>0.374</v>
      </c>
      <c r="AU8">
        <v>2.7570000000000001</v>
      </c>
      <c r="AV8">
        <v>36147</v>
      </c>
      <c r="AW8">
        <v>0</v>
      </c>
      <c r="AX8" s="29">
        <v>0.45</v>
      </c>
      <c r="AY8">
        <v>0.81259259259259253</v>
      </c>
      <c r="AZ8" t="s">
        <v>67</v>
      </c>
      <c r="BA8" t="s">
        <v>276</v>
      </c>
      <c r="BB8">
        <v>1</v>
      </c>
      <c r="BC8" t="s">
        <v>277</v>
      </c>
      <c r="BD8">
        <v>8</v>
      </c>
      <c r="BE8">
        <v>34382.964000000007</v>
      </c>
      <c r="BF8">
        <v>0.12447172966239907</v>
      </c>
      <c r="BG8">
        <v>0.10114480551085316</v>
      </c>
      <c r="BH8">
        <v>108842.86400000002</v>
      </c>
      <c r="BI8">
        <v>3.9320051335657608E-2</v>
      </c>
      <c r="BJ8">
        <v>3.1951182455715849E-2</v>
      </c>
      <c r="BK8">
        <v>1</v>
      </c>
      <c r="BL8" t="s">
        <v>69</v>
      </c>
      <c r="BM8">
        <v>-1</v>
      </c>
      <c r="BN8" t="s">
        <v>296</v>
      </c>
    </row>
    <row r="9" spans="1:66" x14ac:dyDescent="0.25">
      <c r="A9" s="143" t="str">
        <f t="shared" si="20"/>
        <v>성산여객</v>
      </c>
      <c r="B9" s="143" t="str">
        <f t="shared" si="21"/>
        <v>521</v>
      </c>
      <c r="C9" s="144" t="str">
        <f t="shared" si="22"/>
        <v>71바7505</v>
      </c>
      <c r="D9" s="132" t="str">
        <f t="shared" si="23"/>
        <v>중형</v>
      </c>
      <c r="E9" s="128" t="str">
        <f t="shared" si="16"/>
        <v>이상</v>
      </c>
      <c r="F9" s="151">
        <f t="shared" si="17"/>
        <v>0.64107142857142863</v>
      </c>
      <c r="G9" s="152">
        <f t="shared" si="18"/>
        <v>1.7949999999999999</v>
      </c>
      <c r="H9" s="153">
        <f t="shared" si="19"/>
        <v>2.8</v>
      </c>
      <c r="I9" s="154">
        <f t="shared" si="24"/>
        <v>2876.6909999999998</v>
      </c>
      <c r="J9" s="155">
        <f t="shared" si="25"/>
        <v>5.669764178500078E-2</v>
      </c>
      <c r="K9" s="155">
        <f t="shared" si="26"/>
        <v>0.43156792348291501</v>
      </c>
      <c r="L9" s="155">
        <f t="shared" si="27"/>
        <v>0.14043913649397868</v>
      </c>
      <c r="M9" s="156">
        <f t="shared" si="28"/>
        <v>15.286</v>
      </c>
      <c r="N9" s="157" t="str">
        <f t="shared" si="29"/>
        <v>속도계이상</v>
      </c>
      <c r="O9" s="157" t="str">
        <f t="shared" si="30"/>
        <v>속도계이상</v>
      </c>
      <c r="P9" s="158">
        <f t="shared" si="31"/>
        <v>0</v>
      </c>
      <c r="Q9" s="159">
        <f t="shared" si="32"/>
        <v>116</v>
      </c>
      <c r="R9" s="160">
        <f t="shared" si="33"/>
        <v>24.244313868053027</v>
      </c>
      <c r="S9" s="145" t="str">
        <f t="shared" si="34"/>
        <v>속도계이상</v>
      </c>
      <c r="T9" s="145" t="str">
        <f t="shared" si="35"/>
        <v>속도계이상</v>
      </c>
      <c r="U9" t="s">
        <v>117</v>
      </c>
      <c r="V9" s="5" t="s">
        <v>118</v>
      </c>
      <c r="W9" t="s">
        <v>117</v>
      </c>
      <c r="X9" s="5" t="s">
        <v>118</v>
      </c>
      <c r="Y9" t="s">
        <v>281</v>
      </c>
      <c r="Z9" t="s">
        <v>191</v>
      </c>
      <c r="AA9" t="s">
        <v>198</v>
      </c>
      <c r="AB9">
        <v>518</v>
      </c>
      <c r="AC9" s="1">
        <v>2876.6909999999998</v>
      </c>
      <c r="AD9" s="1">
        <v>1602.395</v>
      </c>
      <c r="AE9" s="28">
        <v>1.7949999999999999</v>
      </c>
      <c r="AF9">
        <v>2.8</v>
      </c>
      <c r="AG9">
        <v>15.286</v>
      </c>
      <c r="AH9">
        <v>231.86685700000001</v>
      </c>
      <c r="AI9">
        <v>13.146304000000001</v>
      </c>
      <c r="AJ9">
        <v>100.066298</v>
      </c>
      <c r="AK9">
        <v>404</v>
      </c>
      <c r="AL9">
        <v>2073</v>
      </c>
      <c r="AM9">
        <v>322</v>
      </c>
      <c r="AN9">
        <v>116</v>
      </c>
      <c r="AO9">
        <v>12.406650000000001</v>
      </c>
      <c r="AP9">
        <v>1063.0999999999999</v>
      </c>
      <c r="AQ9">
        <v>0</v>
      </c>
      <c r="AR9">
        <v>66</v>
      </c>
      <c r="AS9">
        <v>16538</v>
      </c>
      <c r="AT9">
        <v>72.061999999999998</v>
      </c>
      <c r="AU9">
        <v>11.193</v>
      </c>
      <c r="AV9">
        <v>28884</v>
      </c>
      <c r="AW9">
        <v>17</v>
      </c>
      <c r="AX9" s="29">
        <v>0.55000000000000004</v>
      </c>
      <c r="AY9">
        <v>0.64107142857142863</v>
      </c>
      <c r="AZ9" t="s">
        <v>122</v>
      </c>
      <c r="BA9" t="s">
        <v>276</v>
      </c>
      <c r="BB9">
        <v>1</v>
      </c>
      <c r="BC9" t="s">
        <v>280</v>
      </c>
      <c r="BD9">
        <v>6</v>
      </c>
      <c r="BE9">
        <v>34382.964000000007</v>
      </c>
      <c r="BF9">
        <v>8.3666172584771895E-2</v>
      </c>
      <c r="BG9">
        <v>5.3635992782023419E-2</v>
      </c>
      <c r="BH9">
        <v>108842.86400000002</v>
      </c>
      <c r="BI9">
        <v>2.6429762083438006E-2</v>
      </c>
      <c r="BJ9">
        <v>1.6943365335632579E-2</v>
      </c>
      <c r="BK9">
        <v>1</v>
      </c>
      <c r="BL9" t="s">
        <v>70</v>
      </c>
      <c r="BM9">
        <v>-1</v>
      </c>
      <c r="BN9" t="s">
        <v>296</v>
      </c>
    </row>
    <row r="10" spans="1:66" x14ac:dyDescent="0.25">
      <c r="A10" s="140" t="str">
        <f t="shared" si="20"/>
        <v>성산여객</v>
      </c>
      <c r="B10" s="140" t="str">
        <f t="shared" si="21"/>
        <v>521</v>
      </c>
      <c r="C10" s="141" t="str">
        <f t="shared" si="22"/>
        <v>71바7506</v>
      </c>
      <c r="D10" s="115" t="str">
        <f t="shared" si="23"/>
        <v>중형</v>
      </c>
      <c r="E10" s="111" t="str">
        <f t="shared" si="16"/>
        <v>D</v>
      </c>
      <c r="F10" s="161">
        <f t="shared" si="17"/>
        <v>0.80600000000000005</v>
      </c>
      <c r="G10" s="162">
        <f t="shared" si="18"/>
        <v>2.0150000000000001</v>
      </c>
      <c r="H10" s="163">
        <f t="shared" si="19"/>
        <v>2.5</v>
      </c>
      <c r="I10" s="164">
        <f t="shared" si="24"/>
        <v>4957.7709999999997</v>
      </c>
      <c r="J10" s="165">
        <f t="shared" si="25"/>
        <v>2.681187421537428E-2</v>
      </c>
      <c r="K10" s="165">
        <f t="shared" si="26"/>
        <v>0.37735098471523937</v>
      </c>
      <c r="L10" s="165">
        <f t="shared" si="27"/>
        <v>0.15006743958121505</v>
      </c>
      <c r="M10" s="166">
        <f t="shared" si="28"/>
        <v>14.552</v>
      </c>
      <c r="N10" s="167">
        <f t="shared" si="29"/>
        <v>0.02</v>
      </c>
      <c r="O10" s="167">
        <f t="shared" si="30"/>
        <v>9.5</v>
      </c>
      <c r="P10" s="168">
        <f t="shared" si="31"/>
        <v>0</v>
      </c>
      <c r="Q10" s="169">
        <f t="shared" si="32"/>
        <v>70</v>
      </c>
      <c r="R10" s="170">
        <f t="shared" si="33"/>
        <v>24.533252973239275</v>
      </c>
      <c r="S10" s="142">
        <f t="shared" si="34"/>
        <v>1</v>
      </c>
      <c r="T10" s="142">
        <f t="shared" si="35"/>
        <v>471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202</v>
      </c>
      <c r="Z10" s="4" t="s">
        <v>191</v>
      </c>
      <c r="AA10" s="4" t="s">
        <v>48</v>
      </c>
      <c r="AB10" s="4">
        <v>518</v>
      </c>
      <c r="AC10" s="4">
        <v>4957.7709999999997</v>
      </c>
      <c r="AD10" s="4">
        <v>2460.4140000000002</v>
      </c>
      <c r="AE10" s="4">
        <v>2.0150000000000001</v>
      </c>
      <c r="AF10" s="4">
        <v>2.5</v>
      </c>
      <c r="AG10" s="4">
        <v>14.552</v>
      </c>
      <c r="AH10" s="4">
        <v>339.15931899999998</v>
      </c>
      <c r="AI10" s="4">
        <v>9.0934969999999993</v>
      </c>
      <c r="AJ10" s="4">
        <v>127.982103</v>
      </c>
      <c r="AK10" s="4">
        <v>744</v>
      </c>
      <c r="AL10" s="4">
        <v>1</v>
      </c>
      <c r="AM10" s="4">
        <v>471</v>
      </c>
      <c r="AN10" s="4">
        <v>70</v>
      </c>
      <c r="AO10" s="4">
        <v>14.617823</v>
      </c>
      <c r="AP10" s="4">
        <v>395.5</v>
      </c>
      <c r="AQ10" s="4">
        <v>0</v>
      </c>
      <c r="AR10" s="4">
        <v>95</v>
      </c>
      <c r="AS10" s="4">
        <v>28516</v>
      </c>
      <c r="AT10" s="4">
        <v>0.02</v>
      </c>
      <c r="AU10" s="4">
        <v>9.5</v>
      </c>
      <c r="AV10" s="4">
        <v>42918</v>
      </c>
      <c r="AW10" s="4">
        <v>0</v>
      </c>
      <c r="AX10" s="30">
        <v>0.59</v>
      </c>
      <c r="AY10">
        <v>0.80600000000000005</v>
      </c>
      <c r="AZ10" t="s">
        <v>67</v>
      </c>
      <c r="BA10" t="s">
        <v>276</v>
      </c>
      <c r="BB10">
        <v>2</v>
      </c>
      <c r="BC10" t="s">
        <v>335</v>
      </c>
      <c r="BD10">
        <v>12</v>
      </c>
      <c r="BE10">
        <v>34382.964000000007</v>
      </c>
      <c r="BF10">
        <v>0.14419265889933161</v>
      </c>
      <c r="BG10">
        <v>0.11621928307286128</v>
      </c>
      <c r="BH10">
        <v>108842.86400000002</v>
      </c>
      <c r="BI10">
        <v>4.5549802879130401E-2</v>
      </c>
      <c r="BJ10">
        <v>3.6713141120579107E-2</v>
      </c>
      <c r="BK10">
        <v>1</v>
      </c>
      <c r="BL10" t="s">
        <v>67</v>
      </c>
      <c r="BM10">
        <v>0</v>
      </c>
      <c r="BN10" t="s">
        <v>299</v>
      </c>
    </row>
    <row r="11" spans="1:66" x14ac:dyDescent="0.25">
      <c r="A11" s="143" t="str">
        <f t="shared" si="20"/>
        <v>성산여객</v>
      </c>
      <c r="B11" s="143" t="str">
        <f t="shared" si="21"/>
        <v>521</v>
      </c>
      <c r="C11" s="144" t="str">
        <f t="shared" si="22"/>
        <v>71바7507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0.75919999999999999</v>
      </c>
      <c r="G11" s="152">
        <f t="shared" si="18"/>
        <v>1.8979999999999999</v>
      </c>
      <c r="H11" s="153">
        <f t="shared" si="19"/>
        <v>2.5</v>
      </c>
      <c r="I11" s="154">
        <f t="shared" si="24"/>
        <v>4103.3270000000002</v>
      </c>
      <c r="J11" s="155">
        <f t="shared" si="25"/>
        <v>2.7056159056489715E-2</v>
      </c>
      <c r="K11" s="155">
        <f t="shared" si="26"/>
        <v>0.3591565803348854</v>
      </c>
      <c r="L11" s="155">
        <f t="shared" si="27"/>
        <v>0.17278661924823441</v>
      </c>
      <c r="M11" s="156">
        <f t="shared" si="28"/>
        <v>10.162000000000001</v>
      </c>
      <c r="N11" s="157">
        <f t="shared" si="29"/>
        <v>2.4E-2</v>
      </c>
      <c r="O11" s="157">
        <f t="shared" si="30"/>
        <v>3.8260000000000001</v>
      </c>
      <c r="P11" s="158">
        <f t="shared" si="31"/>
        <v>0</v>
      </c>
      <c r="Q11" s="159">
        <f t="shared" si="32"/>
        <v>70</v>
      </c>
      <c r="R11" s="160">
        <f t="shared" si="33"/>
        <v>24.119982784301431</v>
      </c>
      <c r="S11" s="145">
        <f t="shared" si="34"/>
        <v>1</v>
      </c>
      <c r="T11" s="145">
        <f t="shared" si="35"/>
        <v>157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233</v>
      </c>
      <c r="Z11" t="s">
        <v>191</v>
      </c>
      <c r="AA11" t="s">
        <v>48</v>
      </c>
      <c r="AB11">
        <v>518</v>
      </c>
      <c r="AC11" s="1">
        <v>4103.3270000000002</v>
      </c>
      <c r="AD11" s="1">
        <v>2162.223</v>
      </c>
      <c r="AE11" s="28">
        <v>1.8979999999999999</v>
      </c>
      <c r="AF11">
        <v>2.5</v>
      </c>
      <c r="AG11">
        <v>10.162000000000001</v>
      </c>
      <c r="AH11">
        <v>277.16683599999999</v>
      </c>
      <c r="AI11">
        <v>7.4990699999999997</v>
      </c>
      <c r="AJ11">
        <v>99.546293000000006</v>
      </c>
      <c r="AK11">
        <v>709</v>
      </c>
      <c r="AL11">
        <v>1</v>
      </c>
      <c r="AM11">
        <v>157</v>
      </c>
      <c r="AN11">
        <v>70</v>
      </c>
      <c r="AO11">
        <v>14.804538000000001</v>
      </c>
      <c r="AP11">
        <v>471.4</v>
      </c>
      <c r="AQ11">
        <v>0</v>
      </c>
      <c r="AR11">
        <v>97</v>
      </c>
      <c r="AS11">
        <v>32711</v>
      </c>
      <c r="AT11">
        <v>2.4E-2</v>
      </c>
      <c r="AU11">
        <v>3.8260000000000001</v>
      </c>
      <c r="AV11">
        <v>34097</v>
      </c>
      <c r="AW11">
        <v>0</v>
      </c>
      <c r="AX11" s="29">
        <v>0.45</v>
      </c>
      <c r="AY11">
        <v>0.75919999999999999</v>
      </c>
      <c r="AZ11" t="s">
        <v>70</v>
      </c>
      <c r="BA11" t="s">
        <v>276</v>
      </c>
      <c r="BB11">
        <v>2</v>
      </c>
      <c r="BC11" t="s">
        <v>298</v>
      </c>
      <c r="BD11">
        <v>8</v>
      </c>
      <c r="BE11">
        <v>34382.964000000007</v>
      </c>
      <c r="BF11">
        <v>0.11934186360431286</v>
      </c>
      <c r="BG11">
        <v>9.0604342848394318E-2</v>
      </c>
      <c r="BH11">
        <v>108842.86400000002</v>
      </c>
      <c r="BI11">
        <v>3.7699550059616213E-2</v>
      </c>
      <c r="BJ11">
        <v>2.8621498405260629E-2</v>
      </c>
      <c r="BK11">
        <v>1</v>
      </c>
      <c r="BL11" t="s">
        <v>70</v>
      </c>
      <c r="BM11">
        <v>0</v>
      </c>
      <c r="BN11" t="s">
        <v>299</v>
      </c>
    </row>
    <row r="12" spans="1:66" s="2" customFormat="1" x14ac:dyDescent="0.25">
      <c r="A12" s="140" t="str">
        <f t="shared" si="20"/>
        <v>성산여객</v>
      </c>
      <c r="B12" s="140" t="str">
        <f t="shared" si="21"/>
        <v>521</v>
      </c>
      <c r="C12" s="141" t="str">
        <f t="shared" si="22"/>
        <v>71바7509</v>
      </c>
      <c r="D12" s="115" t="str">
        <f t="shared" si="23"/>
        <v>중형</v>
      </c>
      <c r="E12" s="111" t="str">
        <f t="shared" si="16"/>
        <v>D</v>
      </c>
      <c r="F12" s="161">
        <f t="shared" si="17"/>
        <v>0.80375000000000008</v>
      </c>
      <c r="G12" s="162">
        <f t="shared" si="18"/>
        <v>1.929</v>
      </c>
      <c r="H12" s="163">
        <f t="shared" si="19"/>
        <v>2.4</v>
      </c>
      <c r="I12" s="164">
        <f t="shared" si="24"/>
        <v>5488.7740000000003</v>
      </c>
      <c r="J12" s="165">
        <f t="shared" si="25"/>
        <v>2.5975731932352517E-2</v>
      </c>
      <c r="K12" s="165">
        <f t="shared" si="26"/>
        <v>0.40925497739385802</v>
      </c>
      <c r="L12" s="165">
        <f t="shared" si="27"/>
        <v>0.13955757697438442</v>
      </c>
      <c r="M12" s="166">
        <f t="shared" si="28"/>
        <v>16.46</v>
      </c>
      <c r="N12" s="167">
        <f t="shared" si="29"/>
        <v>0</v>
      </c>
      <c r="O12" s="167">
        <f t="shared" si="30"/>
        <v>28.859000000000002</v>
      </c>
      <c r="P12" s="168">
        <f t="shared" si="31"/>
        <v>0</v>
      </c>
      <c r="Q12" s="169">
        <f t="shared" si="32"/>
        <v>69</v>
      </c>
      <c r="R12" s="170">
        <f t="shared" si="33"/>
        <v>25.571885016057653</v>
      </c>
      <c r="S12" s="142">
        <f t="shared" si="34"/>
        <v>0</v>
      </c>
      <c r="T12" s="142">
        <f t="shared" si="35"/>
        <v>1584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213</v>
      </c>
      <c r="Z12" t="s">
        <v>191</v>
      </c>
      <c r="AA12" t="s">
        <v>48</v>
      </c>
      <c r="AB12">
        <v>518</v>
      </c>
      <c r="AC12" s="1">
        <v>5488.7740000000003</v>
      </c>
      <c r="AD12" s="1">
        <v>2844.9490000000001</v>
      </c>
      <c r="AE12" s="28">
        <v>1.929</v>
      </c>
      <c r="AF12">
        <v>2.4</v>
      </c>
      <c r="AG12">
        <v>16.46</v>
      </c>
      <c r="AH12">
        <v>380.05069600000002</v>
      </c>
      <c r="AI12">
        <v>9.8720949999999998</v>
      </c>
      <c r="AJ12">
        <v>155.53763900000001</v>
      </c>
      <c r="AK12">
        <v>766</v>
      </c>
      <c r="AL12">
        <v>0</v>
      </c>
      <c r="AM12">
        <v>1584</v>
      </c>
      <c r="AN12">
        <v>69</v>
      </c>
      <c r="AO12">
        <v>14.442214999999999</v>
      </c>
      <c r="AP12">
        <v>671</v>
      </c>
      <c r="AQ12">
        <v>0</v>
      </c>
      <c r="AR12">
        <v>188</v>
      </c>
      <c r="AS12">
        <v>59182</v>
      </c>
      <c r="AT12">
        <v>0</v>
      </c>
      <c r="AU12">
        <v>28.859000000000002</v>
      </c>
      <c r="AV12">
        <v>43251</v>
      </c>
      <c r="AW12">
        <v>0</v>
      </c>
      <c r="AX12" s="29">
        <v>0.59</v>
      </c>
      <c r="AY12" s="2">
        <v>0.80375000000000008</v>
      </c>
      <c r="AZ12" s="2" t="s">
        <v>67</v>
      </c>
      <c r="BA12" s="2" t="s">
        <v>276</v>
      </c>
      <c r="BB12" s="2">
        <v>3</v>
      </c>
      <c r="BC12" s="2" t="s">
        <v>336</v>
      </c>
      <c r="BD12" s="2">
        <v>11</v>
      </c>
      <c r="BE12" s="2">
        <v>34382.964000000007</v>
      </c>
      <c r="BF12" s="2">
        <v>0.15963644088392145</v>
      </c>
      <c r="BG12" s="2">
        <v>0.12830778936045187</v>
      </c>
      <c r="BH12" s="2">
        <v>108842.86400000002</v>
      </c>
      <c r="BI12" s="2">
        <v>5.0428423125653876E-2</v>
      </c>
      <c r="BJ12" s="2">
        <v>4.0531845087244306E-2</v>
      </c>
      <c r="BK12" s="2">
        <v>1</v>
      </c>
      <c r="BL12" s="2" t="s">
        <v>67</v>
      </c>
      <c r="BM12" s="2">
        <v>0</v>
      </c>
      <c r="BN12" s="2" t="s">
        <v>299</v>
      </c>
    </row>
    <row r="13" spans="1:66" x14ac:dyDescent="0.25">
      <c r="A13" s="143" t="str">
        <f t="shared" si="20"/>
        <v>성산여객</v>
      </c>
      <c r="B13" s="143" t="str">
        <f t="shared" si="21"/>
        <v>521</v>
      </c>
      <c r="C13" s="144" t="str">
        <f t="shared" si="22"/>
        <v>71바7510</v>
      </c>
      <c r="D13" s="132" t="str">
        <f t="shared" si="23"/>
        <v>중형</v>
      </c>
      <c r="E13" s="128" t="str">
        <f t="shared" si="16"/>
        <v>D</v>
      </c>
      <c r="F13" s="151">
        <f t="shared" si="17"/>
        <v>0.80249999999999999</v>
      </c>
      <c r="G13" s="152">
        <f t="shared" si="18"/>
        <v>2.2469999999999999</v>
      </c>
      <c r="H13" s="153">
        <f t="shared" si="19"/>
        <v>2.8</v>
      </c>
      <c r="I13" s="154">
        <f t="shared" si="24"/>
        <v>3946.4169999999999</v>
      </c>
      <c r="J13" s="155">
        <f t="shared" si="25"/>
        <v>2.5784202689490148E-2</v>
      </c>
      <c r="K13" s="155">
        <f t="shared" si="26"/>
        <v>0.35646227182524559</v>
      </c>
      <c r="L13" s="155">
        <f t="shared" si="27"/>
        <v>0.11225372280729584</v>
      </c>
      <c r="M13" s="156">
        <f t="shared" si="28"/>
        <v>7.6159999999999997</v>
      </c>
      <c r="N13" s="157">
        <f t="shared" si="29"/>
        <v>0.40500000000000003</v>
      </c>
      <c r="O13" s="157">
        <f t="shared" si="30"/>
        <v>8.641</v>
      </c>
      <c r="P13" s="158">
        <f t="shared" si="31"/>
        <v>0</v>
      </c>
      <c r="Q13" s="159">
        <f t="shared" si="32"/>
        <v>73</v>
      </c>
      <c r="R13" s="160">
        <f t="shared" si="33"/>
        <v>24.329961636703448</v>
      </c>
      <c r="S13" s="145">
        <f t="shared" si="34"/>
        <v>16</v>
      </c>
      <c r="T13" s="145">
        <f t="shared" si="35"/>
        <v>341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301</v>
      </c>
      <c r="Z13" s="4" t="s">
        <v>191</v>
      </c>
      <c r="AA13" s="4" t="s">
        <v>198</v>
      </c>
      <c r="AB13" s="4">
        <v>518</v>
      </c>
      <c r="AC13" s="4">
        <v>3946.4169999999999</v>
      </c>
      <c r="AD13" s="4">
        <v>1755.9870000000001</v>
      </c>
      <c r="AE13" s="4">
        <v>2.2469999999999999</v>
      </c>
      <c r="AF13" s="4">
        <v>2.8</v>
      </c>
      <c r="AG13" s="4">
        <v>7.6159999999999997</v>
      </c>
      <c r="AH13" s="4">
        <v>262.57073300000002</v>
      </c>
      <c r="AI13" s="4">
        <v>6.7701770000000003</v>
      </c>
      <c r="AJ13" s="4">
        <v>93.596559999999997</v>
      </c>
      <c r="AK13" s="4">
        <v>443</v>
      </c>
      <c r="AL13" s="4">
        <v>16</v>
      </c>
      <c r="AM13" s="4">
        <v>341</v>
      </c>
      <c r="AN13" s="4">
        <v>73</v>
      </c>
      <c r="AO13" s="4">
        <v>15.029919</v>
      </c>
      <c r="AP13" s="4">
        <v>781.5</v>
      </c>
      <c r="AQ13" s="4">
        <v>0</v>
      </c>
      <c r="AR13" s="4">
        <v>67</v>
      </c>
      <c r="AS13" s="4">
        <v>16430</v>
      </c>
      <c r="AT13" s="4">
        <v>0.40500000000000003</v>
      </c>
      <c r="AU13" s="4">
        <v>8.641</v>
      </c>
      <c r="AV13" s="4">
        <v>33872</v>
      </c>
      <c r="AW13" s="4">
        <v>0</v>
      </c>
      <c r="AX13" s="30">
        <v>0.45</v>
      </c>
      <c r="AY13">
        <v>0.80249999999999999</v>
      </c>
      <c r="AZ13" t="s">
        <v>67</v>
      </c>
      <c r="BA13" t="s">
        <v>276</v>
      </c>
      <c r="BB13">
        <v>4</v>
      </c>
      <c r="BC13" t="s">
        <v>337</v>
      </c>
      <c r="BD13">
        <v>6</v>
      </c>
      <c r="BE13">
        <v>34382.964000000007</v>
      </c>
      <c r="BF13">
        <v>0.11477826635306948</v>
      </c>
      <c r="BG13">
        <v>9.2109558748338261E-2</v>
      </c>
      <c r="BH13">
        <v>108842.86400000002</v>
      </c>
      <c r="BI13">
        <v>3.6257930515316089E-2</v>
      </c>
      <c r="BJ13">
        <v>2.9096989238541163E-2</v>
      </c>
      <c r="BK13">
        <v>1</v>
      </c>
      <c r="BL13" t="s">
        <v>69</v>
      </c>
      <c r="BM13">
        <v>-1</v>
      </c>
      <c r="BN13" t="s">
        <v>296</v>
      </c>
    </row>
    <row r="14" spans="1:66" x14ac:dyDescent="0.25">
      <c r="A14" s="140" t="str">
        <f t="shared" si="20"/>
        <v>성산여객</v>
      </c>
      <c r="B14" s="140" t="str">
        <f t="shared" si="21"/>
        <v>521</v>
      </c>
      <c r="C14" s="141" t="str">
        <f t="shared" si="22"/>
        <v>75아1152</v>
      </c>
      <c r="D14" s="115" t="str">
        <f t="shared" si="23"/>
        <v>중형</v>
      </c>
      <c r="E14" s="111" t="str">
        <f t="shared" si="16"/>
        <v>A</v>
      </c>
      <c r="F14" s="161">
        <f t="shared" si="17"/>
        <v>0.95083333333333342</v>
      </c>
      <c r="G14" s="162">
        <f t="shared" si="18"/>
        <v>2.282</v>
      </c>
      <c r="H14" s="163">
        <f t="shared" si="19"/>
        <v>2.4</v>
      </c>
      <c r="I14" s="164">
        <f t="shared" si="24"/>
        <v>2441.902</v>
      </c>
      <c r="J14" s="165">
        <f t="shared" si="25"/>
        <v>4.6278130512420523E-2</v>
      </c>
      <c r="K14" s="165">
        <f t="shared" si="26"/>
        <v>0.35456227544236224</v>
      </c>
      <c r="L14" s="165">
        <f t="shared" si="27"/>
        <v>0.11998843524433003</v>
      </c>
      <c r="M14" s="166">
        <f t="shared" si="28"/>
        <v>11.885</v>
      </c>
      <c r="N14" s="167">
        <f t="shared" si="29"/>
        <v>0</v>
      </c>
      <c r="O14" s="167">
        <f t="shared" si="30"/>
        <v>10.811</v>
      </c>
      <c r="P14" s="168">
        <f t="shared" si="31"/>
        <v>0</v>
      </c>
      <c r="Q14" s="169">
        <f t="shared" si="32"/>
        <v>81</v>
      </c>
      <c r="R14" s="170">
        <f t="shared" si="33"/>
        <v>24.347248207842995</v>
      </c>
      <c r="S14" s="142">
        <f t="shared" si="34"/>
        <v>0</v>
      </c>
      <c r="T14" s="142">
        <f t="shared" si="35"/>
        <v>264</v>
      </c>
      <c r="U14" t="s">
        <v>117</v>
      </c>
      <c r="V14" s="5" t="s">
        <v>118</v>
      </c>
      <c r="W14" t="s">
        <v>117</v>
      </c>
      <c r="X14" s="5" t="s">
        <v>118</v>
      </c>
      <c r="Y14" t="s">
        <v>302</v>
      </c>
      <c r="Z14" t="s">
        <v>191</v>
      </c>
      <c r="AA14" t="s">
        <v>48</v>
      </c>
      <c r="AB14">
        <v>518</v>
      </c>
      <c r="AC14" s="1">
        <v>2441.902</v>
      </c>
      <c r="AD14" s="1">
        <v>1069.8779999999999</v>
      </c>
      <c r="AE14" s="28">
        <v>2.282</v>
      </c>
      <c r="AF14">
        <v>2.4</v>
      </c>
      <c r="AG14">
        <v>11.885</v>
      </c>
      <c r="AH14">
        <v>167.392436</v>
      </c>
      <c r="AI14">
        <v>7.7466090000000003</v>
      </c>
      <c r="AJ14">
        <v>59.351042999999997</v>
      </c>
      <c r="AK14">
        <v>293</v>
      </c>
      <c r="AL14">
        <v>0</v>
      </c>
      <c r="AM14">
        <v>264</v>
      </c>
      <c r="AN14">
        <v>81</v>
      </c>
      <c r="AO14">
        <v>14.587887</v>
      </c>
      <c r="AP14">
        <v>220.4</v>
      </c>
      <c r="AQ14">
        <v>0</v>
      </c>
      <c r="AR14">
        <v>52</v>
      </c>
      <c r="AS14">
        <v>16538</v>
      </c>
      <c r="AT14">
        <v>0</v>
      </c>
      <c r="AU14">
        <v>10.811</v>
      </c>
      <c r="AV14">
        <v>20013</v>
      </c>
      <c r="AW14">
        <v>0</v>
      </c>
      <c r="AX14" s="29">
        <v>0.59</v>
      </c>
      <c r="AY14">
        <v>0.95083333333333342</v>
      </c>
      <c r="AZ14" t="s">
        <v>66</v>
      </c>
      <c r="BA14" t="s">
        <v>276</v>
      </c>
      <c r="BB14">
        <v>1</v>
      </c>
      <c r="BC14" t="s">
        <v>338</v>
      </c>
      <c r="BD14">
        <v>14</v>
      </c>
      <c r="BE14">
        <v>34382.964000000007</v>
      </c>
      <c r="BF14">
        <v>7.1020695016287702E-2</v>
      </c>
      <c r="BG14">
        <v>6.7528844177986894E-2</v>
      </c>
      <c r="BH14">
        <v>108842.86400000002</v>
      </c>
      <c r="BI14">
        <v>2.2435113431046795E-2</v>
      </c>
      <c r="BJ14">
        <v>2.1332053687353664E-2</v>
      </c>
      <c r="BK14">
        <v>1</v>
      </c>
      <c r="BL14" t="s">
        <v>70</v>
      </c>
      <c r="BM14">
        <v>4</v>
      </c>
      <c r="BN14" t="s">
        <v>297</v>
      </c>
    </row>
    <row r="15" spans="1:66" x14ac:dyDescent="0.25">
      <c r="A15" s="143" t="str">
        <f t="shared" si="20"/>
        <v>성산여객</v>
      </c>
      <c r="B15" s="143" t="str">
        <f t="shared" si="21"/>
        <v>551</v>
      </c>
      <c r="C15" s="144" t="str">
        <f t="shared" si="22"/>
        <v>71바7051</v>
      </c>
      <c r="D15" s="132" t="str">
        <f t="shared" si="23"/>
        <v>중형</v>
      </c>
      <c r="E15" s="128" t="str">
        <f t="shared" si="16"/>
        <v>F</v>
      </c>
      <c r="F15" s="151">
        <f t="shared" si="17"/>
        <v>0.72833333333333339</v>
      </c>
      <c r="G15" s="152">
        <f t="shared" si="18"/>
        <v>1.748</v>
      </c>
      <c r="H15" s="153">
        <f t="shared" si="19"/>
        <v>2.4</v>
      </c>
      <c r="I15" s="154">
        <f t="shared" si="24"/>
        <v>3664.4270000000001</v>
      </c>
      <c r="J15" s="155">
        <f t="shared" si="25"/>
        <v>5.3912478342218864E-2</v>
      </c>
      <c r="K15" s="155">
        <f t="shared" si="26"/>
        <v>0.39011002284101648</v>
      </c>
      <c r="L15" s="155">
        <f t="shared" si="27"/>
        <v>0.16128033114044843</v>
      </c>
      <c r="M15" s="156">
        <f t="shared" si="28"/>
        <v>14.132999999999999</v>
      </c>
      <c r="N15" s="157">
        <f t="shared" si="29"/>
        <v>0.49099999999999999</v>
      </c>
      <c r="O15" s="157">
        <f t="shared" si="30"/>
        <v>24.178000000000001</v>
      </c>
      <c r="P15" s="158">
        <f t="shared" si="31"/>
        <v>0</v>
      </c>
      <c r="Q15" s="159">
        <f t="shared" si="32"/>
        <v>63</v>
      </c>
      <c r="R15" s="160">
        <f t="shared" si="33"/>
        <v>20.875615081674223</v>
      </c>
      <c r="S15" s="145">
        <f t="shared" si="34"/>
        <v>18</v>
      </c>
      <c r="T15" s="145">
        <f t="shared" si="35"/>
        <v>886</v>
      </c>
      <c r="U15" t="s">
        <v>117</v>
      </c>
      <c r="V15" s="5" t="s">
        <v>119</v>
      </c>
      <c r="W15" t="s">
        <v>117</v>
      </c>
      <c r="X15" s="5" t="s">
        <v>119</v>
      </c>
      <c r="Y15" t="s">
        <v>228</v>
      </c>
      <c r="Z15" t="s">
        <v>191</v>
      </c>
      <c r="AA15" t="s">
        <v>48</v>
      </c>
      <c r="AB15">
        <v>518</v>
      </c>
      <c r="AC15" s="1">
        <v>3664.4270000000001</v>
      </c>
      <c r="AD15" s="1">
        <v>2095.8519999999999</v>
      </c>
      <c r="AE15" s="28">
        <v>1.748</v>
      </c>
      <c r="AF15">
        <v>2.4</v>
      </c>
      <c r="AG15">
        <v>14.132999999999999</v>
      </c>
      <c r="AH15">
        <v>315.72544099999999</v>
      </c>
      <c r="AI15">
        <v>17.021540999999999</v>
      </c>
      <c r="AJ15">
        <v>123.167659</v>
      </c>
      <c r="AK15">
        <v>591</v>
      </c>
      <c r="AL15">
        <v>18</v>
      </c>
      <c r="AM15">
        <v>886</v>
      </c>
      <c r="AN15">
        <v>63</v>
      </c>
      <c r="AO15">
        <v>11.606372</v>
      </c>
      <c r="AP15">
        <v>5</v>
      </c>
      <c r="AQ15">
        <v>0</v>
      </c>
      <c r="AR15">
        <v>37</v>
      </c>
      <c r="AS15">
        <v>8383</v>
      </c>
      <c r="AT15">
        <v>0.49099999999999999</v>
      </c>
      <c r="AU15">
        <v>24.178000000000001</v>
      </c>
      <c r="AV15">
        <v>0</v>
      </c>
      <c r="AW15">
        <v>0</v>
      </c>
      <c r="AX15" s="29">
        <v>0.59</v>
      </c>
      <c r="AY15">
        <v>0.72833333333333339</v>
      </c>
      <c r="AZ15" t="s">
        <v>70</v>
      </c>
      <c r="BA15" t="s">
        <v>282</v>
      </c>
      <c r="BB15">
        <v>3</v>
      </c>
      <c r="BC15" t="s">
        <v>286</v>
      </c>
      <c r="BD15">
        <v>1</v>
      </c>
      <c r="BE15">
        <v>15311.009000000002</v>
      </c>
      <c r="BF15">
        <v>0.23933282254618227</v>
      </c>
      <c r="BG15">
        <v>0.17431407242113608</v>
      </c>
      <c r="BH15">
        <v>108842.86400000002</v>
      </c>
      <c r="BI15">
        <v>3.3667131361041727E-2</v>
      </c>
      <c r="BJ15">
        <v>2.4520894007958725E-2</v>
      </c>
      <c r="BK15">
        <v>1</v>
      </c>
      <c r="BL15" t="s">
        <v>70</v>
      </c>
      <c r="BM15">
        <v>0</v>
      </c>
      <c r="BN15" t="s">
        <v>299</v>
      </c>
    </row>
    <row r="16" spans="1:66" x14ac:dyDescent="0.25">
      <c r="A16" s="140" t="str">
        <f t="shared" si="20"/>
        <v>성산여객</v>
      </c>
      <c r="B16" s="140" t="str">
        <f t="shared" si="21"/>
        <v>551</v>
      </c>
      <c r="C16" s="141" t="str">
        <f t="shared" si="22"/>
        <v>71바7054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0.74592592592592577</v>
      </c>
      <c r="G16" s="162">
        <f t="shared" si="18"/>
        <v>2.0139999999999998</v>
      </c>
      <c r="H16" s="163">
        <f t="shared" si="19"/>
        <v>2.7</v>
      </c>
      <c r="I16" s="164">
        <f t="shared" si="24"/>
        <v>3873.85</v>
      </c>
      <c r="J16" s="165">
        <f t="shared" si="25"/>
        <v>5.3254599783898397E-2</v>
      </c>
      <c r="K16" s="165">
        <f t="shared" si="26"/>
        <v>0.38119820948710698</v>
      </c>
      <c r="L16" s="165">
        <f t="shared" si="27"/>
        <v>0.11951934122384708</v>
      </c>
      <c r="M16" s="166">
        <f t="shared" si="28"/>
        <v>7.1449999999999996</v>
      </c>
      <c r="N16" s="167">
        <f t="shared" si="29"/>
        <v>0.64500000000000002</v>
      </c>
      <c r="O16" s="167">
        <f t="shared" si="30"/>
        <v>9.8089999999999993</v>
      </c>
      <c r="P16" s="168">
        <f t="shared" si="31"/>
        <v>0</v>
      </c>
      <c r="Q16" s="169">
        <f t="shared" si="32"/>
        <v>67</v>
      </c>
      <c r="R16" s="170">
        <f t="shared" si="33"/>
        <v>19.779723166694335</v>
      </c>
      <c r="S16" s="142">
        <f t="shared" si="34"/>
        <v>25</v>
      </c>
      <c r="T16" s="142">
        <f t="shared" si="35"/>
        <v>380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249</v>
      </c>
      <c r="Z16" s="4" t="s">
        <v>191</v>
      </c>
      <c r="AA16" s="4" t="s">
        <v>198</v>
      </c>
      <c r="AB16" s="4">
        <v>518</v>
      </c>
      <c r="AC16" s="4">
        <v>3873.85</v>
      </c>
      <c r="AD16" s="4">
        <v>1923.655</v>
      </c>
      <c r="AE16" s="4">
        <v>2.0139999999999998</v>
      </c>
      <c r="AF16" s="4">
        <v>2.7</v>
      </c>
      <c r="AG16" s="4">
        <v>7.1449999999999996</v>
      </c>
      <c r="AH16" s="4">
        <v>346.300997</v>
      </c>
      <c r="AI16" s="4">
        <v>18.442121</v>
      </c>
      <c r="AJ16" s="4">
        <v>132.00932</v>
      </c>
      <c r="AK16" s="4">
        <v>463</v>
      </c>
      <c r="AL16" s="4">
        <v>25</v>
      </c>
      <c r="AM16" s="4">
        <v>380</v>
      </c>
      <c r="AN16" s="4">
        <v>67</v>
      </c>
      <c r="AO16" s="4">
        <v>11.186366</v>
      </c>
      <c r="AP16" s="4">
        <v>32.1</v>
      </c>
      <c r="AQ16" s="4">
        <v>0</v>
      </c>
      <c r="AR16" s="4">
        <v>53</v>
      </c>
      <c r="AS16" s="4">
        <v>31683</v>
      </c>
      <c r="AT16" s="4">
        <v>0.64500000000000002</v>
      </c>
      <c r="AU16" s="4">
        <v>9.8089999999999993</v>
      </c>
      <c r="AV16" s="4">
        <v>0</v>
      </c>
      <c r="AW16" s="4">
        <v>0</v>
      </c>
      <c r="AX16" s="30">
        <v>0.48</v>
      </c>
      <c r="AY16">
        <v>0.74592592592592577</v>
      </c>
      <c r="AZ16" t="s">
        <v>70</v>
      </c>
      <c r="BA16" t="s">
        <v>282</v>
      </c>
      <c r="BB16">
        <v>2</v>
      </c>
      <c r="BC16" t="s">
        <v>283</v>
      </c>
      <c r="BD16">
        <v>1</v>
      </c>
      <c r="BE16">
        <v>15311.009000000002</v>
      </c>
      <c r="BF16">
        <v>0.25301075846797555</v>
      </c>
      <c r="BG16">
        <v>0.18872728427944543</v>
      </c>
      <c r="BH16">
        <v>108842.86400000002</v>
      </c>
      <c r="BI16">
        <v>3.5591217077860053E-2</v>
      </c>
      <c r="BJ16">
        <v>2.6548411553633383E-2</v>
      </c>
      <c r="BK16">
        <v>1</v>
      </c>
      <c r="BL16" t="s">
        <v>70</v>
      </c>
      <c r="BM16">
        <v>0</v>
      </c>
      <c r="BN16" t="s">
        <v>299</v>
      </c>
    </row>
    <row r="17" spans="1:66" x14ac:dyDescent="0.25">
      <c r="A17" s="143" t="str">
        <f t="shared" si="20"/>
        <v>성산여객</v>
      </c>
      <c r="B17" s="143" t="str">
        <f t="shared" si="21"/>
        <v>551</v>
      </c>
      <c r="C17" s="144" t="str">
        <f t="shared" si="22"/>
        <v>71바7058</v>
      </c>
      <c r="D17" s="132" t="str">
        <f t="shared" si="23"/>
        <v>중형</v>
      </c>
      <c r="E17" s="128" t="str">
        <f t="shared" si="16"/>
        <v>F</v>
      </c>
      <c r="F17" s="151">
        <f t="shared" si="17"/>
        <v>0.66962962962962957</v>
      </c>
      <c r="G17" s="152">
        <f t="shared" si="18"/>
        <v>1.8080000000000001</v>
      </c>
      <c r="H17" s="153">
        <f t="shared" si="19"/>
        <v>2.7</v>
      </c>
      <c r="I17" s="154">
        <f t="shared" si="24"/>
        <v>4010.2809999999999</v>
      </c>
      <c r="J17" s="155">
        <f t="shared" si="25"/>
        <v>4.3195233817607273E-2</v>
      </c>
      <c r="K17" s="155">
        <f t="shared" si="26"/>
        <v>0.40316551335457168</v>
      </c>
      <c r="L17" s="155">
        <f t="shared" si="27"/>
        <v>0.18003725923445266</v>
      </c>
      <c r="M17" s="156">
        <f t="shared" si="28"/>
        <v>9.8510000000000009</v>
      </c>
      <c r="N17" s="157">
        <f t="shared" si="29"/>
        <v>0.64800000000000002</v>
      </c>
      <c r="O17" s="157">
        <f t="shared" si="30"/>
        <v>17.579999999999998</v>
      </c>
      <c r="P17" s="158">
        <f t="shared" si="31"/>
        <v>0</v>
      </c>
      <c r="Q17" s="159">
        <f t="shared" si="32"/>
        <v>70</v>
      </c>
      <c r="R17" s="160">
        <f t="shared" si="33"/>
        <v>21.158479264201645</v>
      </c>
      <c r="S17" s="145">
        <f t="shared" si="34"/>
        <v>26</v>
      </c>
      <c r="T17" s="145">
        <f t="shared" si="35"/>
        <v>705</v>
      </c>
      <c r="U17" t="s">
        <v>117</v>
      </c>
      <c r="V17" s="5" t="s">
        <v>119</v>
      </c>
      <c r="W17" t="s">
        <v>117</v>
      </c>
      <c r="X17" s="5" t="s">
        <v>119</v>
      </c>
      <c r="Y17" t="s">
        <v>285</v>
      </c>
      <c r="Z17" t="s">
        <v>191</v>
      </c>
      <c r="AA17" t="s">
        <v>198</v>
      </c>
      <c r="AB17">
        <v>518</v>
      </c>
      <c r="AC17" s="1">
        <v>4010.2809999999999</v>
      </c>
      <c r="AD17" s="1">
        <v>2217.9229999999998</v>
      </c>
      <c r="AE17" s="28">
        <v>1.8080000000000001</v>
      </c>
      <c r="AF17">
        <v>2.7</v>
      </c>
      <c r="AG17">
        <v>9.8510000000000009</v>
      </c>
      <c r="AH17">
        <v>342.34459900000002</v>
      </c>
      <c r="AI17">
        <v>14.787655000000001</v>
      </c>
      <c r="AJ17">
        <v>138.021536</v>
      </c>
      <c r="AK17">
        <v>722</v>
      </c>
      <c r="AL17">
        <v>26</v>
      </c>
      <c r="AM17">
        <v>705</v>
      </c>
      <c r="AN17">
        <v>70</v>
      </c>
      <c r="AO17">
        <v>11.714164</v>
      </c>
      <c r="AP17">
        <v>130.30000000000001</v>
      </c>
      <c r="AQ17">
        <v>0</v>
      </c>
      <c r="AR17">
        <v>29</v>
      </c>
      <c r="AS17">
        <v>14790</v>
      </c>
      <c r="AT17">
        <v>0.64800000000000002</v>
      </c>
      <c r="AU17">
        <v>17.579999999999998</v>
      </c>
      <c r="AV17">
        <v>913</v>
      </c>
      <c r="AW17">
        <v>0</v>
      </c>
      <c r="AX17" s="29">
        <v>0.48</v>
      </c>
      <c r="AY17">
        <v>0.66962962962962957</v>
      </c>
      <c r="AZ17" t="s">
        <v>70</v>
      </c>
      <c r="BA17" t="s">
        <v>282</v>
      </c>
      <c r="BB17">
        <v>4</v>
      </c>
      <c r="BC17" t="s">
        <v>300</v>
      </c>
      <c r="BD17">
        <v>1</v>
      </c>
      <c r="BE17">
        <v>15311.009000000002</v>
      </c>
      <c r="BF17">
        <v>0.26192140570226297</v>
      </c>
      <c r="BG17">
        <v>0.1753903338924783</v>
      </c>
      <c r="BH17">
        <v>108842.86400000002</v>
      </c>
      <c r="BI17">
        <v>3.6844684645563897E-2</v>
      </c>
      <c r="BJ17">
        <v>2.4672292533029452E-2</v>
      </c>
      <c r="BK17">
        <v>1</v>
      </c>
      <c r="BL17" t="s">
        <v>70</v>
      </c>
      <c r="BM17">
        <v>0</v>
      </c>
      <c r="BN17" t="s">
        <v>299</v>
      </c>
    </row>
    <row r="18" spans="1:66" x14ac:dyDescent="0.25">
      <c r="A18" s="140" t="str">
        <f t="shared" si="20"/>
        <v>성산여객</v>
      </c>
      <c r="B18" s="140" t="str">
        <f t="shared" si="21"/>
        <v>551</v>
      </c>
      <c r="C18" s="141" t="str">
        <f t="shared" si="22"/>
        <v>71바7082</v>
      </c>
      <c r="D18" s="115" t="str">
        <f t="shared" si="23"/>
        <v>중형</v>
      </c>
      <c r="E18" s="111" t="str">
        <f t="shared" si="16"/>
        <v>F</v>
      </c>
      <c r="F18" s="161">
        <f t="shared" si="17"/>
        <v>0.7712</v>
      </c>
      <c r="G18" s="162">
        <f t="shared" si="18"/>
        <v>1.9279999999999999</v>
      </c>
      <c r="H18" s="163">
        <f t="shared" si="19"/>
        <v>2.5</v>
      </c>
      <c r="I18" s="164">
        <f t="shared" si="24"/>
        <v>3762.451</v>
      </c>
      <c r="J18" s="165">
        <f t="shared" si="25"/>
        <v>3.2919159942407399E-2</v>
      </c>
      <c r="K18" s="165">
        <f t="shared" si="26"/>
        <v>0.38755772605537592</v>
      </c>
      <c r="L18" s="165">
        <f t="shared" si="27"/>
        <v>0.18046746655305279</v>
      </c>
      <c r="M18" s="166">
        <f t="shared" si="28"/>
        <v>12.8</v>
      </c>
      <c r="N18" s="167">
        <f t="shared" si="29"/>
        <v>0.26600000000000001</v>
      </c>
      <c r="O18" s="167">
        <f t="shared" si="30"/>
        <v>12.757999999999999</v>
      </c>
      <c r="P18" s="168">
        <f t="shared" si="31"/>
        <v>0</v>
      </c>
      <c r="Q18" s="169">
        <f t="shared" si="32"/>
        <v>67</v>
      </c>
      <c r="R18" s="170">
        <f t="shared" si="33"/>
        <v>20.196490335151662</v>
      </c>
      <c r="S18" s="142">
        <f t="shared" si="34"/>
        <v>10</v>
      </c>
      <c r="T18" s="142">
        <f t="shared" si="35"/>
        <v>480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195</v>
      </c>
      <c r="Z18" t="s">
        <v>191</v>
      </c>
      <c r="AA18" t="s">
        <v>48</v>
      </c>
      <c r="AB18">
        <v>518</v>
      </c>
      <c r="AC18" s="1">
        <v>3762.451</v>
      </c>
      <c r="AD18" s="1">
        <v>1951.6489999999999</v>
      </c>
      <c r="AE18" s="28">
        <v>1.9279999999999999</v>
      </c>
      <c r="AF18">
        <v>2.5</v>
      </c>
      <c r="AG18">
        <v>12.8</v>
      </c>
      <c r="AH18">
        <v>321.45796000000001</v>
      </c>
      <c r="AI18">
        <v>10.582126000000001</v>
      </c>
      <c r="AJ18">
        <v>124.583516</v>
      </c>
      <c r="AK18">
        <v>679</v>
      </c>
      <c r="AL18">
        <v>10</v>
      </c>
      <c r="AM18">
        <v>480</v>
      </c>
      <c r="AN18">
        <v>67</v>
      </c>
      <c r="AO18">
        <v>11.704332000000001</v>
      </c>
      <c r="AP18">
        <v>28.8</v>
      </c>
      <c r="AQ18">
        <v>0</v>
      </c>
      <c r="AR18">
        <v>78</v>
      </c>
      <c r="AS18">
        <v>12955</v>
      </c>
      <c r="AT18">
        <v>0.26600000000000001</v>
      </c>
      <c r="AU18">
        <v>12.757999999999999</v>
      </c>
      <c r="AV18">
        <v>584</v>
      </c>
      <c r="AW18">
        <v>0</v>
      </c>
      <c r="AX18" s="29">
        <v>0.63</v>
      </c>
      <c r="AY18">
        <v>0.7712</v>
      </c>
      <c r="AZ18" t="s">
        <v>70</v>
      </c>
      <c r="BA18" t="s">
        <v>282</v>
      </c>
      <c r="BB18">
        <v>1</v>
      </c>
      <c r="BC18" t="s">
        <v>284</v>
      </c>
      <c r="BD18">
        <v>2</v>
      </c>
      <c r="BE18">
        <v>15311.009000000002</v>
      </c>
      <c r="BF18">
        <v>0.24573501328357913</v>
      </c>
      <c r="BG18">
        <v>0.18951084224429623</v>
      </c>
      <c r="BH18">
        <v>108842.86400000002</v>
      </c>
      <c r="BI18">
        <v>3.4567732433060556E-2</v>
      </c>
      <c r="BJ18">
        <v>2.66586352523763E-2</v>
      </c>
      <c r="BK18">
        <v>1</v>
      </c>
      <c r="BL18" t="s">
        <v>67</v>
      </c>
      <c r="BM18">
        <v>-1</v>
      </c>
      <c r="BN18" t="s">
        <v>296</v>
      </c>
    </row>
    <row r="19" spans="1:66" x14ac:dyDescent="0.25">
      <c r="A19" s="143" t="str">
        <f t="shared" si="20"/>
        <v>성산여객</v>
      </c>
      <c r="B19" s="143" t="str">
        <f t="shared" si="21"/>
        <v>586</v>
      </c>
      <c r="C19" s="144" t="str">
        <f t="shared" si="22"/>
        <v>71바7059</v>
      </c>
      <c r="D19" s="132" t="str">
        <f t="shared" si="23"/>
        <v>중형</v>
      </c>
      <c r="E19" s="128" t="str">
        <f t="shared" si="16"/>
        <v>F</v>
      </c>
      <c r="F19" s="151">
        <f t="shared" si="17"/>
        <v>0.65720000000000001</v>
      </c>
      <c r="G19" s="152">
        <f t="shared" si="18"/>
        <v>1.643</v>
      </c>
      <c r="H19" s="153">
        <f t="shared" si="19"/>
        <v>2.5</v>
      </c>
      <c r="I19" s="154">
        <f t="shared" si="24"/>
        <v>3124.9940000000001</v>
      </c>
      <c r="J19" s="155">
        <f t="shared" si="25"/>
        <v>2.8762295221945778E-2</v>
      </c>
      <c r="K19" s="155">
        <f t="shared" si="26"/>
        <v>0.41868810132401457</v>
      </c>
      <c r="L19" s="155">
        <f t="shared" si="27"/>
        <v>0.1619203108869969</v>
      </c>
      <c r="M19" s="156">
        <f t="shared" si="28"/>
        <v>9.8420000000000005</v>
      </c>
      <c r="N19" s="157" t="str">
        <f t="shared" si="29"/>
        <v>속도계이상</v>
      </c>
      <c r="O19" s="157" t="str">
        <f t="shared" si="30"/>
        <v>속도계이상</v>
      </c>
      <c r="P19" s="158">
        <f t="shared" si="31"/>
        <v>0</v>
      </c>
      <c r="Q19" s="159">
        <f t="shared" si="32"/>
        <v>84</v>
      </c>
      <c r="R19" s="160">
        <f t="shared" si="33"/>
        <v>26.352711079781269</v>
      </c>
      <c r="S19" s="145" t="str">
        <f t="shared" si="34"/>
        <v>속도계이상</v>
      </c>
      <c r="T19" s="145" t="str">
        <f t="shared" si="35"/>
        <v>속도계이상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250</v>
      </c>
      <c r="Z19" s="4" t="s">
        <v>191</v>
      </c>
      <c r="AA19" s="4" t="s">
        <v>198</v>
      </c>
      <c r="AB19" s="4">
        <v>518</v>
      </c>
      <c r="AC19" s="4">
        <v>3124.9940000000001</v>
      </c>
      <c r="AD19" s="4">
        <v>1901.847</v>
      </c>
      <c r="AE19" s="4">
        <v>1.643</v>
      </c>
      <c r="AF19" s="4">
        <v>2.5</v>
      </c>
      <c r="AG19" s="4">
        <v>9.8420000000000005</v>
      </c>
      <c r="AH19" s="4">
        <v>214.61131499999999</v>
      </c>
      <c r="AI19" s="4">
        <v>6.172714</v>
      </c>
      <c r="AJ19" s="4">
        <v>89.855204000000001</v>
      </c>
      <c r="AK19" s="4">
        <v>506</v>
      </c>
      <c r="AL19" s="4">
        <v>0</v>
      </c>
      <c r="AM19" s="4">
        <v>0</v>
      </c>
      <c r="AN19" s="4">
        <v>84</v>
      </c>
      <c r="AO19" s="4">
        <v>14.56118</v>
      </c>
      <c r="AP19" s="4">
        <v>1655.9</v>
      </c>
      <c r="AQ19" s="4">
        <v>0</v>
      </c>
      <c r="AR19" s="4">
        <v>84</v>
      </c>
      <c r="AS19" s="4">
        <v>59673</v>
      </c>
      <c r="AT19" s="4">
        <v>0</v>
      </c>
      <c r="AU19" s="4">
        <v>0</v>
      </c>
      <c r="AV19" s="4">
        <v>0</v>
      </c>
      <c r="AW19" s="4">
        <v>17</v>
      </c>
      <c r="AX19" s="30">
        <v>0.35</v>
      </c>
      <c r="AY19">
        <v>0.65720000000000001</v>
      </c>
      <c r="AZ19" t="s">
        <v>70</v>
      </c>
      <c r="BA19" t="s">
        <v>287</v>
      </c>
      <c r="BB19">
        <v>6</v>
      </c>
      <c r="BC19" t="s">
        <v>339</v>
      </c>
      <c r="BD19">
        <v>1</v>
      </c>
      <c r="BE19">
        <v>26439.535000000003</v>
      </c>
      <c r="BF19">
        <v>0.11819398487908353</v>
      </c>
      <c r="BG19">
        <v>7.7677086862533704E-2</v>
      </c>
      <c r="BH19">
        <v>108842.86400000002</v>
      </c>
      <c r="BI19">
        <v>2.871106001032828E-2</v>
      </c>
      <c r="BJ19">
        <v>1.8868908638787745E-2</v>
      </c>
      <c r="BK19">
        <v>1</v>
      </c>
      <c r="BL19" t="s">
        <v>70</v>
      </c>
      <c r="BM19">
        <v>0</v>
      </c>
      <c r="BN19" t="s">
        <v>299</v>
      </c>
    </row>
    <row r="20" spans="1:66" x14ac:dyDescent="0.25">
      <c r="A20" s="140" t="str">
        <f t="shared" si="20"/>
        <v>성산여객</v>
      </c>
      <c r="B20" s="140" t="str">
        <f t="shared" si="21"/>
        <v>586</v>
      </c>
      <c r="C20" s="141" t="str">
        <f t="shared" si="22"/>
        <v>71바7061</v>
      </c>
      <c r="D20" s="115" t="str">
        <f t="shared" si="23"/>
        <v>중형</v>
      </c>
      <c r="E20" s="111" t="str">
        <f t="shared" si="16"/>
        <v>F</v>
      </c>
      <c r="F20" s="161">
        <f t="shared" si="17"/>
        <v>0.70279999999999998</v>
      </c>
      <c r="G20" s="162">
        <f t="shared" si="18"/>
        <v>1.7569999999999999</v>
      </c>
      <c r="H20" s="163">
        <f t="shared" si="19"/>
        <v>2.5</v>
      </c>
      <c r="I20" s="164">
        <f t="shared" si="24"/>
        <v>4888.2830000000004</v>
      </c>
      <c r="J20" s="165">
        <f t="shared" si="25"/>
        <v>3.5966400710672225E-2</v>
      </c>
      <c r="K20" s="165">
        <f t="shared" si="26"/>
        <v>0.39907714259947991</v>
      </c>
      <c r="L20" s="165">
        <f t="shared" si="27"/>
        <v>0.16242922105778246</v>
      </c>
      <c r="M20" s="166">
        <f t="shared" si="28"/>
        <v>11.616</v>
      </c>
      <c r="N20" s="167">
        <f t="shared" si="29"/>
        <v>2.3730000000000002</v>
      </c>
      <c r="O20" s="167">
        <f t="shared" si="30"/>
        <v>31.667999999999999</v>
      </c>
      <c r="P20" s="168">
        <f t="shared" si="31"/>
        <v>0</v>
      </c>
      <c r="Q20" s="169">
        <f t="shared" si="32"/>
        <v>72</v>
      </c>
      <c r="R20" s="170">
        <f t="shared" si="33"/>
        <v>24.218619083257153</v>
      </c>
      <c r="S20" s="142">
        <f t="shared" si="34"/>
        <v>116</v>
      </c>
      <c r="T20" s="142">
        <f t="shared" si="35"/>
        <v>1548</v>
      </c>
      <c r="U20" t="s">
        <v>117</v>
      </c>
      <c r="V20" s="5" t="s">
        <v>120</v>
      </c>
      <c r="W20" t="s">
        <v>117</v>
      </c>
      <c r="X20" s="5" t="s">
        <v>120</v>
      </c>
      <c r="Y20" t="s">
        <v>232</v>
      </c>
      <c r="Z20" t="s">
        <v>191</v>
      </c>
      <c r="AA20" t="s">
        <v>198</v>
      </c>
      <c r="AB20">
        <v>518</v>
      </c>
      <c r="AC20" s="1">
        <v>4888.2830000000004</v>
      </c>
      <c r="AD20" s="1">
        <v>2782.8180000000002</v>
      </c>
      <c r="AE20" s="28">
        <v>1.7569999999999999</v>
      </c>
      <c r="AF20">
        <v>2.5</v>
      </c>
      <c r="AG20">
        <v>11.616</v>
      </c>
      <c r="AH20">
        <v>357.26624700000002</v>
      </c>
      <c r="AI20">
        <v>12.849581000000001</v>
      </c>
      <c r="AJ20">
        <v>142.57679300000001</v>
      </c>
      <c r="AK20">
        <v>794</v>
      </c>
      <c r="AL20">
        <v>116</v>
      </c>
      <c r="AM20">
        <v>1548</v>
      </c>
      <c r="AN20">
        <v>72</v>
      </c>
      <c r="AO20">
        <v>13.682465000000001</v>
      </c>
      <c r="AP20">
        <v>592.6</v>
      </c>
      <c r="AQ20">
        <v>0</v>
      </c>
      <c r="AR20">
        <v>50</v>
      </c>
      <c r="AS20">
        <v>22639</v>
      </c>
      <c r="AT20">
        <v>2.3730000000000002</v>
      </c>
      <c r="AU20">
        <v>31.667999999999999</v>
      </c>
      <c r="AV20">
        <v>5254</v>
      </c>
      <c r="AW20">
        <v>0</v>
      </c>
      <c r="AX20" s="29">
        <v>0.45</v>
      </c>
      <c r="AY20">
        <v>0.70279999999999998</v>
      </c>
      <c r="AZ20" t="s">
        <v>70</v>
      </c>
      <c r="BA20" t="s">
        <v>287</v>
      </c>
      <c r="BB20">
        <v>3</v>
      </c>
      <c r="BC20" t="s">
        <v>340</v>
      </c>
      <c r="BD20">
        <v>1</v>
      </c>
      <c r="BE20">
        <v>26439.535000000003</v>
      </c>
      <c r="BF20">
        <v>0.18488536201563302</v>
      </c>
      <c r="BG20">
        <v>0.12993743242458689</v>
      </c>
      <c r="BH20">
        <v>108842.86400000002</v>
      </c>
      <c r="BI20">
        <v>4.4911377929195244E-2</v>
      </c>
      <c r="BJ20">
        <v>3.1563716408638413E-2</v>
      </c>
      <c r="BK20">
        <v>1</v>
      </c>
      <c r="BL20" t="s">
        <v>70</v>
      </c>
      <c r="BM20">
        <v>0</v>
      </c>
      <c r="BN20" t="s">
        <v>299</v>
      </c>
    </row>
    <row r="21" spans="1:66" x14ac:dyDescent="0.25">
      <c r="A21" s="143" t="str">
        <f t="shared" si="20"/>
        <v>성산여객</v>
      </c>
      <c r="B21" s="143" t="str">
        <f t="shared" si="21"/>
        <v>586</v>
      </c>
      <c r="C21" s="144" t="str">
        <f t="shared" si="22"/>
        <v>71바7066</v>
      </c>
      <c r="D21" s="132" t="str">
        <f t="shared" si="23"/>
        <v>중형</v>
      </c>
      <c r="E21" s="128" t="str">
        <f t="shared" si="16"/>
        <v>F</v>
      </c>
      <c r="F21" s="151">
        <f t="shared" si="17"/>
        <v>0.71679999999999999</v>
      </c>
      <c r="G21" s="152">
        <f t="shared" si="18"/>
        <v>1.792</v>
      </c>
      <c r="H21" s="153">
        <f t="shared" si="19"/>
        <v>2.5</v>
      </c>
      <c r="I21" s="154">
        <f t="shared" si="24"/>
        <v>4943.3829999999998</v>
      </c>
      <c r="J21" s="155">
        <f t="shared" si="25"/>
        <v>3.4265133209358423E-2</v>
      </c>
      <c r="K21" s="155">
        <f t="shared" si="26"/>
        <v>0.38832767192755624</v>
      </c>
      <c r="L21" s="155">
        <f t="shared" si="27"/>
        <v>0.14787444145031856</v>
      </c>
      <c r="M21" s="156">
        <f t="shared" si="28"/>
        <v>16.158999999999999</v>
      </c>
      <c r="N21" s="157">
        <f t="shared" si="29"/>
        <v>0.66800000000000004</v>
      </c>
      <c r="O21" s="157">
        <f t="shared" si="30"/>
        <v>36.433</v>
      </c>
      <c r="P21" s="158">
        <f t="shared" si="31"/>
        <v>0</v>
      </c>
      <c r="Q21" s="159">
        <f t="shared" si="32"/>
        <v>65</v>
      </c>
      <c r="R21" s="160">
        <f t="shared" si="33"/>
        <v>23.44426321615602</v>
      </c>
      <c r="S21" s="145">
        <f t="shared" si="34"/>
        <v>33</v>
      </c>
      <c r="T21" s="145">
        <f t="shared" si="35"/>
        <v>1801</v>
      </c>
      <c r="U21" t="s">
        <v>117</v>
      </c>
      <c r="V21" s="5" t="s">
        <v>120</v>
      </c>
      <c r="W21" t="s">
        <v>117</v>
      </c>
      <c r="X21" s="5" t="s">
        <v>120</v>
      </c>
      <c r="Y21" t="s">
        <v>264</v>
      </c>
      <c r="Z21" t="s">
        <v>191</v>
      </c>
      <c r="AA21" t="s">
        <v>48</v>
      </c>
      <c r="AB21">
        <v>518</v>
      </c>
      <c r="AC21" s="1">
        <v>4943.3829999999998</v>
      </c>
      <c r="AD21" s="1">
        <v>2758.7310000000002</v>
      </c>
      <c r="AE21" s="28">
        <v>1.792</v>
      </c>
      <c r="AF21">
        <v>2.5</v>
      </c>
      <c r="AG21">
        <v>16.158999999999999</v>
      </c>
      <c r="AH21">
        <v>365.17873500000002</v>
      </c>
      <c r="AI21">
        <v>12.512898</v>
      </c>
      <c r="AJ21">
        <v>141.80900800000001</v>
      </c>
      <c r="AK21">
        <v>731</v>
      </c>
      <c r="AL21">
        <v>33</v>
      </c>
      <c r="AM21">
        <v>1801</v>
      </c>
      <c r="AN21">
        <v>65</v>
      </c>
      <c r="AO21">
        <v>13.536886000000001</v>
      </c>
      <c r="AP21">
        <v>53.3</v>
      </c>
      <c r="AQ21">
        <v>0</v>
      </c>
      <c r="AR21">
        <v>48</v>
      </c>
      <c r="AS21">
        <v>12221</v>
      </c>
      <c r="AT21">
        <v>0.66800000000000004</v>
      </c>
      <c r="AU21">
        <v>36.433</v>
      </c>
      <c r="AV21">
        <v>656</v>
      </c>
      <c r="AW21">
        <v>0</v>
      </c>
      <c r="AX21" s="29">
        <v>0.59</v>
      </c>
      <c r="AY21">
        <v>0.71679999999999999</v>
      </c>
      <c r="AZ21" t="s">
        <v>70</v>
      </c>
      <c r="BA21" t="s">
        <v>287</v>
      </c>
      <c r="BB21">
        <v>1</v>
      </c>
      <c r="BC21" t="s">
        <v>341</v>
      </c>
      <c r="BD21">
        <v>2</v>
      </c>
      <c r="BE21">
        <v>26439.535000000003</v>
      </c>
      <c r="BF21">
        <v>0.18696936235830167</v>
      </c>
      <c r="BG21">
        <v>0.13401963893843064</v>
      </c>
      <c r="BH21">
        <v>108842.86400000002</v>
      </c>
      <c r="BI21">
        <v>4.5417612311267362E-2</v>
      </c>
      <c r="BJ21">
        <v>3.2555344504716442E-2</v>
      </c>
      <c r="BK21">
        <v>1</v>
      </c>
      <c r="BL21" t="s">
        <v>70</v>
      </c>
      <c r="BM21">
        <v>0</v>
      </c>
      <c r="BN21" t="s">
        <v>299</v>
      </c>
    </row>
    <row r="22" spans="1:66" x14ac:dyDescent="0.25">
      <c r="A22" s="140" t="str">
        <f t="shared" si="20"/>
        <v>성산여객</v>
      </c>
      <c r="B22" s="140" t="str">
        <f t="shared" si="21"/>
        <v>586</v>
      </c>
      <c r="C22" s="141" t="str">
        <f t="shared" si="22"/>
        <v>71바7068</v>
      </c>
      <c r="D22" s="115" t="str">
        <f t="shared" si="23"/>
        <v>중형</v>
      </c>
      <c r="E22" s="111" t="str">
        <f t="shared" si="16"/>
        <v>F</v>
      </c>
      <c r="F22" s="161">
        <f t="shared" si="17"/>
        <v>0.66120000000000001</v>
      </c>
      <c r="G22" s="162">
        <f t="shared" si="18"/>
        <v>1.653</v>
      </c>
      <c r="H22" s="163">
        <f t="shared" si="19"/>
        <v>2.5</v>
      </c>
      <c r="I22" s="164">
        <f t="shared" si="24"/>
        <v>1968.798</v>
      </c>
      <c r="J22" s="165">
        <f t="shared" si="25"/>
        <v>5.0788726871938646E-2</v>
      </c>
      <c r="K22" s="165">
        <f t="shared" si="26"/>
        <v>0.33814123303480198</v>
      </c>
      <c r="L22" s="165">
        <f t="shared" si="27"/>
        <v>0.14425045129058442</v>
      </c>
      <c r="M22" s="166">
        <f t="shared" si="28"/>
        <v>12.233000000000001</v>
      </c>
      <c r="N22" s="167">
        <f t="shared" si="29"/>
        <v>0.50800000000000001</v>
      </c>
      <c r="O22" s="167">
        <f t="shared" si="30"/>
        <v>13.154999999999999</v>
      </c>
      <c r="P22" s="168">
        <f t="shared" si="31"/>
        <v>0</v>
      </c>
      <c r="Q22" s="169">
        <f t="shared" si="32"/>
        <v>69</v>
      </c>
      <c r="R22" s="170">
        <f t="shared" si="33"/>
        <v>23.544877721021908</v>
      </c>
      <c r="S22" s="142">
        <f t="shared" si="34"/>
        <v>10</v>
      </c>
      <c r="T22" s="142">
        <f t="shared" si="35"/>
        <v>259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288</v>
      </c>
      <c r="Z22" s="4" t="s">
        <v>191</v>
      </c>
      <c r="AA22" s="4" t="s">
        <v>198</v>
      </c>
      <c r="AB22" s="4">
        <v>518</v>
      </c>
      <c r="AC22" s="4">
        <v>1968.798</v>
      </c>
      <c r="AD22" s="4">
        <v>1191.098</v>
      </c>
      <c r="AE22" s="4">
        <v>1.653</v>
      </c>
      <c r="AF22" s="4">
        <v>2.5</v>
      </c>
      <c r="AG22" s="4">
        <v>12.233000000000001</v>
      </c>
      <c r="AH22" s="4">
        <v>136.84020899999999</v>
      </c>
      <c r="AI22" s="4">
        <v>6.9499399999999998</v>
      </c>
      <c r="AJ22" s="4">
        <v>46.271317000000003</v>
      </c>
      <c r="AK22" s="4">
        <v>284</v>
      </c>
      <c r="AL22" s="4">
        <v>10</v>
      </c>
      <c r="AM22" s="4">
        <v>259</v>
      </c>
      <c r="AN22" s="4">
        <v>69</v>
      </c>
      <c r="AO22" s="4">
        <v>14.387568999999999</v>
      </c>
      <c r="AP22" s="4">
        <v>49.7</v>
      </c>
      <c r="AQ22" s="4">
        <v>0</v>
      </c>
      <c r="AR22" s="4">
        <v>20</v>
      </c>
      <c r="AS22" s="4">
        <v>4185</v>
      </c>
      <c r="AT22" s="4">
        <v>0.50800000000000001</v>
      </c>
      <c r="AU22" s="4">
        <v>13.154999999999999</v>
      </c>
      <c r="AV22" s="4">
        <v>3196</v>
      </c>
      <c r="AW22" s="4">
        <v>0</v>
      </c>
      <c r="AX22" s="30">
        <v>0.45</v>
      </c>
      <c r="AY22">
        <v>0.66120000000000001</v>
      </c>
      <c r="AZ22" t="s">
        <v>70</v>
      </c>
      <c r="BA22" t="s">
        <v>287</v>
      </c>
      <c r="BB22">
        <v>5</v>
      </c>
      <c r="BC22" t="s">
        <v>342</v>
      </c>
      <c r="BD22">
        <v>2</v>
      </c>
      <c r="BE22">
        <v>26439.535000000003</v>
      </c>
      <c r="BF22">
        <v>7.4464168904634656E-2</v>
      </c>
      <c r="BG22">
        <v>4.9235708479744435E-2</v>
      </c>
      <c r="BH22">
        <v>108842.86400000002</v>
      </c>
      <c r="BI22">
        <v>1.8088443538200168E-2</v>
      </c>
      <c r="BJ22">
        <v>1.1960078867457952E-2</v>
      </c>
      <c r="BK22">
        <v>1</v>
      </c>
      <c r="BL22" t="s">
        <v>70</v>
      </c>
      <c r="BM22">
        <v>0</v>
      </c>
      <c r="BN22" t="s">
        <v>299</v>
      </c>
    </row>
    <row r="23" spans="1:66" x14ac:dyDescent="0.25">
      <c r="A23" s="143" t="str">
        <f t="shared" si="20"/>
        <v>성산여객</v>
      </c>
      <c r="B23" s="143" t="str">
        <f t="shared" si="21"/>
        <v>586</v>
      </c>
      <c r="C23" s="144" t="str">
        <f t="shared" si="22"/>
        <v>71바7071</v>
      </c>
      <c r="D23" s="132" t="str">
        <f t="shared" si="23"/>
        <v>중형</v>
      </c>
      <c r="E23" s="128" t="str">
        <f t="shared" si="16"/>
        <v>F</v>
      </c>
      <c r="F23" s="151">
        <f t="shared" si="17"/>
        <v>0.6704</v>
      </c>
      <c r="G23" s="152">
        <f t="shared" si="18"/>
        <v>1.6759999999999999</v>
      </c>
      <c r="H23" s="153">
        <f t="shared" si="19"/>
        <v>2.5</v>
      </c>
      <c r="I23" s="154">
        <f t="shared" si="24"/>
        <v>469.05399999999997</v>
      </c>
      <c r="J23" s="155">
        <f t="shared" si="25"/>
        <v>3.3564895219668149E-2</v>
      </c>
      <c r="K23" s="155">
        <f t="shared" si="26"/>
        <v>0.3430696394174062</v>
      </c>
      <c r="L23" s="155">
        <f t="shared" si="27"/>
        <v>8.7409978382019984E-2</v>
      </c>
      <c r="M23" s="156">
        <f t="shared" si="28"/>
        <v>12.010999999999999</v>
      </c>
      <c r="N23" s="157">
        <f t="shared" si="29"/>
        <v>0.21299999999999999</v>
      </c>
      <c r="O23" s="157">
        <f t="shared" si="30"/>
        <v>9.5939999999999994</v>
      </c>
      <c r="P23" s="158">
        <f t="shared" si="31"/>
        <v>0</v>
      </c>
      <c r="Q23" s="159">
        <f t="shared" si="32"/>
        <v>74</v>
      </c>
      <c r="R23" s="160">
        <f t="shared" si="33"/>
        <v>23.088711087448594</v>
      </c>
      <c r="S23" s="145">
        <f t="shared" si="34"/>
        <v>1</v>
      </c>
      <c r="T23" s="145">
        <f t="shared" si="35"/>
        <v>45</v>
      </c>
      <c r="U23" t="s">
        <v>117</v>
      </c>
      <c r="V23" s="5" t="s">
        <v>120</v>
      </c>
      <c r="W23" t="s">
        <v>117</v>
      </c>
      <c r="X23" s="5" t="s">
        <v>120</v>
      </c>
      <c r="Y23" t="s">
        <v>289</v>
      </c>
      <c r="Z23" t="s">
        <v>191</v>
      </c>
      <c r="AA23" t="s">
        <v>198</v>
      </c>
      <c r="AB23">
        <v>518</v>
      </c>
      <c r="AC23" s="1">
        <v>469.05399999999997</v>
      </c>
      <c r="AD23" s="1">
        <v>279.80900000000003</v>
      </c>
      <c r="AE23" s="28">
        <v>1.6759999999999999</v>
      </c>
      <c r="AF23">
        <v>2.5</v>
      </c>
      <c r="AG23">
        <v>12.010999999999999</v>
      </c>
      <c r="AH23">
        <v>32.589703999999998</v>
      </c>
      <c r="AI23">
        <v>1.0938699999999999</v>
      </c>
      <c r="AJ23">
        <v>11.180538</v>
      </c>
      <c r="AK23">
        <v>41</v>
      </c>
      <c r="AL23">
        <v>1</v>
      </c>
      <c r="AM23">
        <v>45</v>
      </c>
      <c r="AN23">
        <v>74</v>
      </c>
      <c r="AO23">
        <v>14.392704999999999</v>
      </c>
      <c r="AP23">
        <v>6.2</v>
      </c>
      <c r="AQ23">
        <v>0</v>
      </c>
      <c r="AR23">
        <v>1</v>
      </c>
      <c r="AS23">
        <v>194</v>
      </c>
      <c r="AT23">
        <v>0.21299999999999999</v>
      </c>
      <c r="AU23">
        <v>9.5939999999999994</v>
      </c>
      <c r="AV23">
        <v>468</v>
      </c>
      <c r="AW23">
        <v>0</v>
      </c>
      <c r="AX23" s="29">
        <v>0.46</v>
      </c>
      <c r="AY23">
        <v>0.6704</v>
      </c>
      <c r="AZ23" t="s">
        <v>70</v>
      </c>
      <c r="BA23" t="s">
        <v>287</v>
      </c>
      <c r="BB23">
        <v>4</v>
      </c>
      <c r="BC23" t="s">
        <v>343</v>
      </c>
      <c r="BD23">
        <v>1</v>
      </c>
      <c r="BE23">
        <v>26439.535000000003</v>
      </c>
      <c r="BF23">
        <v>1.7740629704720599E-2</v>
      </c>
      <c r="BG23">
        <v>1.1893318154044688E-2</v>
      </c>
      <c r="BH23">
        <v>108842.86400000002</v>
      </c>
      <c r="BI23">
        <v>4.3094602876307987E-3</v>
      </c>
      <c r="BJ23">
        <v>2.8890621768276874E-3</v>
      </c>
      <c r="BK23">
        <v>1</v>
      </c>
      <c r="BL23" t="s">
        <v>70</v>
      </c>
      <c r="BM23">
        <v>0</v>
      </c>
      <c r="BN23" t="s">
        <v>299</v>
      </c>
    </row>
    <row r="24" spans="1:66" x14ac:dyDescent="0.25">
      <c r="A24" s="140" t="str">
        <f t="shared" si="20"/>
        <v>성산여객</v>
      </c>
      <c r="B24" s="140" t="str">
        <f t="shared" si="21"/>
        <v>586</v>
      </c>
      <c r="C24" s="141" t="str">
        <f t="shared" si="22"/>
        <v>71바7094</v>
      </c>
      <c r="D24" s="115" t="str">
        <f t="shared" si="23"/>
        <v>중형</v>
      </c>
      <c r="E24" s="111" t="str">
        <f t="shared" si="16"/>
        <v>S</v>
      </c>
      <c r="F24" s="161">
        <f t="shared" si="17"/>
        <v>1.1859999999999999</v>
      </c>
      <c r="G24" s="162">
        <f t="shared" si="18"/>
        <v>2.9649999999999999</v>
      </c>
      <c r="H24" s="163">
        <f t="shared" si="19"/>
        <v>2.5</v>
      </c>
      <c r="I24" s="164">
        <f t="shared" si="24"/>
        <v>5961.4620000000004</v>
      </c>
      <c r="J24" s="165">
        <f t="shared" si="25"/>
        <v>4.6767382406414995E-2</v>
      </c>
      <c r="K24" s="165">
        <f t="shared" si="26"/>
        <v>0.34464947179298744</v>
      </c>
      <c r="L24" s="165">
        <f t="shared" si="27"/>
        <v>0.15080193415642001</v>
      </c>
      <c r="M24" s="166">
        <f t="shared" si="28"/>
        <v>7.1669999999999998</v>
      </c>
      <c r="N24" s="167">
        <f t="shared" si="29"/>
        <v>3.4000000000000002E-2</v>
      </c>
      <c r="O24" s="167">
        <f t="shared" si="30"/>
        <v>2.8010000000000002</v>
      </c>
      <c r="P24" s="168">
        <f t="shared" si="31"/>
        <v>0</v>
      </c>
      <c r="Q24" s="169">
        <f t="shared" si="32"/>
        <v>61</v>
      </c>
      <c r="R24" s="170">
        <f t="shared" si="33"/>
        <v>23.734072291606392</v>
      </c>
      <c r="S24" s="142">
        <f t="shared" si="34"/>
        <v>2</v>
      </c>
      <c r="T24" s="142">
        <f t="shared" si="35"/>
        <v>167</v>
      </c>
      <c r="U24" t="s">
        <v>117</v>
      </c>
      <c r="V24" s="5" t="s">
        <v>120</v>
      </c>
      <c r="W24" t="s">
        <v>117</v>
      </c>
      <c r="X24" s="5" t="s">
        <v>120</v>
      </c>
      <c r="Y24" t="s">
        <v>290</v>
      </c>
      <c r="Z24" t="s">
        <v>191</v>
      </c>
      <c r="AA24" t="s">
        <v>48</v>
      </c>
      <c r="AB24">
        <v>518</v>
      </c>
      <c r="AC24" s="1">
        <v>5961.4620000000004</v>
      </c>
      <c r="AD24" s="1">
        <v>2010.5709999999999</v>
      </c>
      <c r="AE24" s="28">
        <v>2.9649999999999999</v>
      </c>
      <c r="AF24">
        <v>2.5</v>
      </c>
      <c r="AG24">
        <v>7.1669999999999998</v>
      </c>
      <c r="AH24">
        <v>412.72483099999999</v>
      </c>
      <c r="AI24">
        <v>19.302060000000001</v>
      </c>
      <c r="AJ24">
        <v>142.245395</v>
      </c>
      <c r="AK24">
        <v>899</v>
      </c>
      <c r="AL24">
        <v>2</v>
      </c>
      <c r="AM24">
        <v>167</v>
      </c>
      <c r="AN24">
        <v>61</v>
      </c>
      <c r="AO24">
        <v>14.444156</v>
      </c>
      <c r="AP24">
        <v>0</v>
      </c>
      <c r="AQ24">
        <v>0</v>
      </c>
      <c r="AR24">
        <v>137</v>
      </c>
      <c r="AS24">
        <v>77616</v>
      </c>
      <c r="AT24">
        <v>3.4000000000000002E-2</v>
      </c>
      <c r="AU24">
        <v>2.8010000000000002</v>
      </c>
      <c r="AV24">
        <v>52240</v>
      </c>
      <c r="AW24">
        <v>0</v>
      </c>
      <c r="AX24" s="29">
        <v>0.59</v>
      </c>
      <c r="AY24">
        <v>1.1859999999999999</v>
      </c>
      <c r="AZ24" t="s">
        <v>71</v>
      </c>
      <c r="BA24" t="s">
        <v>287</v>
      </c>
      <c r="BB24">
        <v>1</v>
      </c>
      <c r="BC24" t="s">
        <v>344</v>
      </c>
      <c r="BD24">
        <v>8</v>
      </c>
      <c r="BE24">
        <v>26439.535000000003</v>
      </c>
      <c r="BF24">
        <v>0.2254752967478437</v>
      </c>
      <c r="BG24">
        <v>0.26741370194294262</v>
      </c>
      <c r="BH24">
        <v>108842.86400000002</v>
      </c>
      <c r="BI24">
        <v>5.4771270994853641E-2</v>
      </c>
      <c r="BJ24">
        <v>6.4958727399896415E-2</v>
      </c>
      <c r="BK24">
        <v>1</v>
      </c>
      <c r="BL24" t="s">
        <v>122</v>
      </c>
      <c r="BM24">
        <v>6</v>
      </c>
      <c r="BN24" t="s">
        <v>297</v>
      </c>
    </row>
    <row r="25" spans="1:66" x14ac:dyDescent="0.25">
      <c r="A25" s="143" t="str">
        <f t="shared" si="20"/>
        <v>성산여객</v>
      </c>
      <c r="B25" s="143" t="str">
        <f t="shared" si="21"/>
        <v>586</v>
      </c>
      <c r="C25" s="144" t="str">
        <f t="shared" si="22"/>
        <v>72바1404</v>
      </c>
      <c r="D25" s="132" t="str">
        <f t="shared" si="23"/>
        <v>중형</v>
      </c>
      <c r="E25" s="128" t="str">
        <f t="shared" si="16"/>
        <v>F</v>
      </c>
      <c r="F25" s="151">
        <f t="shared" si="17"/>
        <v>0.71160000000000001</v>
      </c>
      <c r="G25" s="152">
        <f t="shared" si="18"/>
        <v>1.7789999999999999</v>
      </c>
      <c r="H25" s="153">
        <f t="shared" si="19"/>
        <v>2.5</v>
      </c>
      <c r="I25" s="154">
        <f t="shared" si="24"/>
        <v>5083.5609999999997</v>
      </c>
      <c r="J25" s="155">
        <f t="shared" si="25"/>
        <v>4.7119960703713763E-2</v>
      </c>
      <c r="K25" s="155">
        <f t="shared" si="26"/>
        <v>0.37732833508007013</v>
      </c>
      <c r="L25" s="155">
        <f t="shared" si="27"/>
        <v>0.16032068858817669</v>
      </c>
      <c r="M25" s="156">
        <f t="shared" si="28"/>
        <v>7.7759999999999998</v>
      </c>
      <c r="N25" s="157">
        <f t="shared" si="29"/>
        <v>1.377</v>
      </c>
      <c r="O25" s="157">
        <f t="shared" si="30"/>
        <v>10.347</v>
      </c>
      <c r="P25" s="158">
        <f t="shared" si="31"/>
        <v>0</v>
      </c>
      <c r="Q25" s="159">
        <f t="shared" si="32"/>
        <v>68</v>
      </c>
      <c r="R25" s="160">
        <f t="shared" si="33"/>
        <v>22.469785639402797</v>
      </c>
      <c r="S25" s="145">
        <f t="shared" si="34"/>
        <v>70</v>
      </c>
      <c r="T25" s="145">
        <f t="shared" si="35"/>
        <v>526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219</v>
      </c>
      <c r="Z25" s="4" t="s">
        <v>191</v>
      </c>
      <c r="AA25" s="4" t="s">
        <v>198</v>
      </c>
      <c r="AB25" s="4">
        <v>518</v>
      </c>
      <c r="AC25" s="4">
        <v>5083.5609999999997</v>
      </c>
      <c r="AD25" s="4">
        <v>2857.0279999999998</v>
      </c>
      <c r="AE25" s="4">
        <v>1.7789999999999999</v>
      </c>
      <c r="AF25" s="4">
        <v>2.5</v>
      </c>
      <c r="AG25" s="4">
        <v>7.7759999999999998</v>
      </c>
      <c r="AH25" s="4">
        <v>393.08345600000001</v>
      </c>
      <c r="AI25" s="4">
        <v>18.522076999999999</v>
      </c>
      <c r="AJ25" s="4">
        <v>148.32152600000001</v>
      </c>
      <c r="AK25" s="4">
        <v>815</v>
      </c>
      <c r="AL25" s="4">
        <v>70</v>
      </c>
      <c r="AM25" s="4">
        <v>526</v>
      </c>
      <c r="AN25" s="4">
        <v>68</v>
      </c>
      <c r="AO25" s="4">
        <v>12.932523</v>
      </c>
      <c r="AP25" s="4">
        <v>139.30000000000001</v>
      </c>
      <c r="AQ25" s="4">
        <v>0</v>
      </c>
      <c r="AR25" s="4">
        <v>76</v>
      </c>
      <c r="AS25" s="4">
        <v>16336</v>
      </c>
      <c r="AT25" s="4">
        <v>1.377</v>
      </c>
      <c r="AU25" s="4">
        <v>10.347</v>
      </c>
      <c r="AV25" s="4">
        <v>0</v>
      </c>
      <c r="AW25" s="4">
        <v>0</v>
      </c>
      <c r="AX25" s="30">
        <v>0.39</v>
      </c>
      <c r="AY25">
        <v>0.71160000000000001</v>
      </c>
      <c r="AZ25" t="s">
        <v>70</v>
      </c>
      <c r="BA25" t="s">
        <v>287</v>
      </c>
      <c r="BB25">
        <v>2</v>
      </c>
      <c r="BC25" t="s">
        <v>345</v>
      </c>
      <c r="BD25">
        <v>1</v>
      </c>
      <c r="BE25">
        <v>26439.535000000003</v>
      </c>
      <c r="BF25">
        <v>0.19227119538978274</v>
      </c>
      <c r="BG25">
        <v>0.1368201826393694</v>
      </c>
      <c r="BH25">
        <v>108842.86400000002</v>
      </c>
      <c r="BI25">
        <v>4.6705505654463478E-2</v>
      </c>
      <c r="BJ25">
        <v>3.3235637823716212E-2</v>
      </c>
      <c r="BK25">
        <v>1</v>
      </c>
      <c r="BL25" t="s">
        <v>70</v>
      </c>
      <c r="BM25">
        <v>0</v>
      </c>
      <c r="BN25" t="s">
        <v>299</v>
      </c>
    </row>
    <row r="26" spans="1:66" x14ac:dyDescent="0.25">
      <c r="A26" s="140" t="str">
        <f t="shared" si="20"/>
        <v>성산여객</v>
      </c>
      <c r="B26" s="140" t="str">
        <f t="shared" si="21"/>
        <v>588</v>
      </c>
      <c r="C26" s="141" t="str">
        <f t="shared" si="22"/>
        <v>71바7055</v>
      </c>
      <c r="D26" s="115" t="str">
        <f t="shared" si="23"/>
        <v>중형</v>
      </c>
      <c r="E26" s="111" t="str">
        <f t="shared" si="16"/>
        <v>D</v>
      </c>
      <c r="F26" s="161">
        <f t="shared" si="17"/>
        <v>0.82708333333333339</v>
      </c>
      <c r="G26" s="162">
        <f t="shared" si="18"/>
        <v>1.9850000000000001</v>
      </c>
      <c r="H26" s="163">
        <f t="shared" si="19"/>
        <v>2.4</v>
      </c>
      <c r="I26" s="164">
        <f t="shared" si="24"/>
        <v>4734.7839999999997</v>
      </c>
      <c r="J26" s="165">
        <f t="shared" si="25"/>
        <v>3.4280174393668914E-2</v>
      </c>
      <c r="K26" s="165">
        <f t="shared" si="26"/>
        <v>0.3948007769458825</v>
      </c>
      <c r="L26" s="165">
        <f t="shared" si="27"/>
        <v>0.13516984090509726</v>
      </c>
      <c r="M26" s="166">
        <f t="shared" si="28"/>
        <v>8.1189999999999998</v>
      </c>
      <c r="N26" s="167">
        <f t="shared" si="29"/>
        <v>6.3E-2</v>
      </c>
      <c r="O26" s="167">
        <f t="shared" si="30"/>
        <v>5.069</v>
      </c>
      <c r="P26" s="168">
        <f t="shared" si="31"/>
        <v>0</v>
      </c>
      <c r="Q26" s="169">
        <f t="shared" si="32"/>
        <v>67</v>
      </c>
      <c r="R26" s="170">
        <f t="shared" si="33"/>
        <v>20.840296371248819</v>
      </c>
      <c r="S26" s="142">
        <f t="shared" si="34"/>
        <v>3</v>
      </c>
      <c r="T26" s="142">
        <f t="shared" si="35"/>
        <v>240</v>
      </c>
      <c r="U26" t="s">
        <v>117</v>
      </c>
      <c r="V26" s="5" t="s">
        <v>121</v>
      </c>
      <c r="W26" t="s">
        <v>117</v>
      </c>
      <c r="X26" s="5" t="s">
        <v>121</v>
      </c>
      <c r="Y26" t="s">
        <v>203</v>
      </c>
      <c r="Z26" t="s">
        <v>191</v>
      </c>
      <c r="AA26" t="s">
        <v>198</v>
      </c>
      <c r="AB26">
        <v>518</v>
      </c>
      <c r="AC26" s="1">
        <v>4734.7839999999997</v>
      </c>
      <c r="AD26" s="1">
        <v>2385.3029999999999</v>
      </c>
      <c r="AE26" s="28">
        <v>1.9850000000000001</v>
      </c>
      <c r="AF26">
        <v>2.4</v>
      </c>
      <c r="AG26">
        <v>8.1189999999999998</v>
      </c>
      <c r="AH26">
        <v>397.943804</v>
      </c>
      <c r="AI26">
        <v>13.641583000000001</v>
      </c>
      <c r="AJ26">
        <v>157.10852299999999</v>
      </c>
      <c r="AK26">
        <v>640</v>
      </c>
      <c r="AL26">
        <v>3</v>
      </c>
      <c r="AM26">
        <v>240</v>
      </c>
      <c r="AN26">
        <v>67</v>
      </c>
      <c r="AO26">
        <v>11.898122000000001</v>
      </c>
      <c r="AP26">
        <v>157.4</v>
      </c>
      <c r="AQ26">
        <v>0</v>
      </c>
      <c r="AR26">
        <v>173</v>
      </c>
      <c r="AS26">
        <v>68055</v>
      </c>
      <c r="AT26">
        <v>6.3E-2</v>
      </c>
      <c r="AU26">
        <v>5.069</v>
      </c>
      <c r="AV26">
        <v>0</v>
      </c>
      <c r="AW26">
        <v>0</v>
      </c>
      <c r="AX26" s="29">
        <v>0.48</v>
      </c>
      <c r="AY26">
        <v>0.82708333333333339</v>
      </c>
      <c r="AZ26" t="s">
        <v>67</v>
      </c>
      <c r="BA26" t="s">
        <v>346</v>
      </c>
      <c r="BB26">
        <v>1</v>
      </c>
      <c r="BC26" t="s">
        <v>347</v>
      </c>
      <c r="BD26">
        <v>1</v>
      </c>
      <c r="BE26">
        <v>32709.356</v>
      </c>
      <c r="BF26">
        <v>0.14475320149990112</v>
      </c>
      <c r="BG26">
        <v>0.11972296040720989</v>
      </c>
      <c r="BH26">
        <v>108842.86400000002</v>
      </c>
      <c r="BI26">
        <v>4.3501097141288005E-2</v>
      </c>
      <c r="BJ26">
        <v>3.597903242727362E-2</v>
      </c>
      <c r="BK26">
        <v>1</v>
      </c>
      <c r="BL26" t="s">
        <v>69</v>
      </c>
      <c r="BM26">
        <v>-1</v>
      </c>
      <c r="BN26" t="s">
        <v>296</v>
      </c>
    </row>
    <row r="27" spans="1:66" x14ac:dyDescent="0.25">
      <c r="A27" s="143" t="str">
        <f t="shared" si="20"/>
        <v>성산여객</v>
      </c>
      <c r="B27" s="143" t="str">
        <f t="shared" si="21"/>
        <v>588</v>
      </c>
      <c r="C27" s="144" t="str">
        <f t="shared" si="22"/>
        <v>71바7069</v>
      </c>
      <c r="D27" s="132" t="str">
        <f t="shared" si="23"/>
        <v>중형</v>
      </c>
      <c r="E27" s="128" t="str">
        <f t="shared" si="16"/>
        <v>F</v>
      </c>
      <c r="F27" s="151">
        <f t="shared" si="17"/>
        <v>0.76239999999999997</v>
      </c>
      <c r="G27" s="152">
        <f t="shared" si="18"/>
        <v>1.9059999999999999</v>
      </c>
      <c r="H27" s="153">
        <f t="shared" si="19"/>
        <v>2.5</v>
      </c>
      <c r="I27" s="154">
        <f t="shared" si="24"/>
        <v>4093.5039999999999</v>
      </c>
      <c r="J27" s="155">
        <f t="shared" si="25"/>
        <v>4.271064992950932E-2</v>
      </c>
      <c r="K27" s="155">
        <f t="shared" si="26"/>
        <v>0.40551217335294348</v>
      </c>
      <c r="L27" s="155">
        <f t="shared" si="27"/>
        <v>0.19030151185878896</v>
      </c>
      <c r="M27" s="156">
        <f t="shared" si="28"/>
        <v>15.821999999999999</v>
      </c>
      <c r="N27" s="157">
        <f t="shared" si="29"/>
        <v>0.75700000000000001</v>
      </c>
      <c r="O27" s="157">
        <f t="shared" si="30"/>
        <v>30.731999999999999</v>
      </c>
      <c r="P27" s="158">
        <f t="shared" si="31"/>
        <v>0</v>
      </c>
      <c r="Q27" s="159">
        <f t="shared" si="32"/>
        <v>70</v>
      </c>
      <c r="R27" s="160">
        <f t="shared" si="33"/>
        <v>21.967856026928402</v>
      </c>
      <c r="S27" s="145">
        <f t="shared" si="34"/>
        <v>31</v>
      </c>
      <c r="T27" s="145">
        <f t="shared" si="35"/>
        <v>1258</v>
      </c>
      <c r="U27" t="s">
        <v>117</v>
      </c>
      <c r="V27" t="s">
        <v>121</v>
      </c>
      <c r="W27" t="s">
        <v>117</v>
      </c>
      <c r="X27" s="4" t="s">
        <v>121</v>
      </c>
      <c r="Y27" s="4" t="s">
        <v>225</v>
      </c>
      <c r="Z27" s="4" t="s">
        <v>191</v>
      </c>
      <c r="AA27" s="4" t="s">
        <v>48</v>
      </c>
      <c r="AB27" s="4">
        <v>518</v>
      </c>
      <c r="AC27" s="4">
        <v>4093.5039999999999</v>
      </c>
      <c r="AD27" s="4">
        <v>2147.6179999999999</v>
      </c>
      <c r="AE27" s="4">
        <v>1.9059999999999999</v>
      </c>
      <c r="AF27" s="4">
        <v>2.5</v>
      </c>
      <c r="AG27" s="4">
        <v>15.821999999999999</v>
      </c>
      <c r="AH27" s="4">
        <v>337.70991600000002</v>
      </c>
      <c r="AI27" s="4">
        <v>14.42381</v>
      </c>
      <c r="AJ27" s="4">
        <v>136.945482</v>
      </c>
      <c r="AK27" s="4">
        <v>779</v>
      </c>
      <c r="AL27" s="4">
        <v>31</v>
      </c>
      <c r="AM27" s="4">
        <v>1258</v>
      </c>
      <c r="AN27" s="4">
        <v>70</v>
      </c>
      <c r="AO27" s="4">
        <v>12.121361</v>
      </c>
      <c r="AP27" s="4">
        <v>36.1</v>
      </c>
      <c r="AQ27" s="4">
        <v>0</v>
      </c>
      <c r="AR27" s="4">
        <v>114</v>
      </c>
      <c r="AS27" s="4">
        <v>29718</v>
      </c>
      <c r="AT27" s="4">
        <v>0.75700000000000001</v>
      </c>
      <c r="AU27" s="4">
        <v>30.731999999999999</v>
      </c>
      <c r="AV27" s="4">
        <v>0</v>
      </c>
      <c r="AW27" s="4">
        <v>0</v>
      </c>
      <c r="AX27" s="30">
        <v>0.66</v>
      </c>
      <c r="AY27">
        <v>0.76239999999999997</v>
      </c>
      <c r="AZ27" t="s">
        <v>70</v>
      </c>
      <c r="BA27" t="s">
        <v>346</v>
      </c>
      <c r="BB27">
        <v>3</v>
      </c>
      <c r="BC27" t="s">
        <v>348</v>
      </c>
      <c r="BD27">
        <v>1</v>
      </c>
      <c r="BE27">
        <v>32709.356</v>
      </c>
      <c r="BF27">
        <v>0.12514780174822152</v>
      </c>
      <c r="BG27">
        <v>9.5412684052844074E-2</v>
      </c>
      <c r="BH27">
        <v>108842.86400000002</v>
      </c>
      <c r="BI27">
        <v>3.7609300688743352E-2</v>
      </c>
      <c r="BJ27">
        <v>2.8673330845097929E-2</v>
      </c>
      <c r="BK27">
        <v>1</v>
      </c>
      <c r="BL27" t="s">
        <v>70</v>
      </c>
      <c r="BM27">
        <v>0</v>
      </c>
      <c r="BN27" t="s">
        <v>299</v>
      </c>
    </row>
    <row r="28" spans="1:66" x14ac:dyDescent="0.25">
      <c r="A28" s="140" t="str">
        <f t="shared" si="20"/>
        <v>성산여객</v>
      </c>
      <c r="B28" s="140" t="str">
        <f t="shared" si="21"/>
        <v>588</v>
      </c>
      <c r="C28" s="141" t="str">
        <f t="shared" si="22"/>
        <v>71바7081</v>
      </c>
      <c r="D28" s="115" t="str">
        <f t="shared" si="23"/>
        <v>중형</v>
      </c>
      <c r="E28" s="111" t="str">
        <f t="shared" si="16"/>
        <v>F</v>
      </c>
      <c r="F28" s="161">
        <f t="shared" si="17"/>
        <v>0.74640000000000006</v>
      </c>
      <c r="G28" s="162">
        <f t="shared" si="18"/>
        <v>1.8660000000000001</v>
      </c>
      <c r="H28" s="163">
        <f t="shared" si="19"/>
        <v>2.5</v>
      </c>
      <c r="I28" s="164">
        <f t="shared" si="24"/>
        <v>4035.5279999999998</v>
      </c>
      <c r="J28" s="165">
        <f t="shared" si="25"/>
        <v>3.1308187329623316E-2</v>
      </c>
      <c r="K28" s="165">
        <f t="shared" si="26"/>
        <v>0.41717416948114006</v>
      </c>
      <c r="L28" s="165">
        <f t="shared" si="27"/>
        <v>0.18014990851259116</v>
      </c>
      <c r="M28" s="166">
        <f t="shared" si="28"/>
        <v>15.045</v>
      </c>
      <c r="N28" s="167">
        <f t="shared" si="29"/>
        <v>0.54500000000000004</v>
      </c>
      <c r="O28" s="167">
        <f t="shared" si="30"/>
        <v>23.193999999999999</v>
      </c>
      <c r="P28" s="168">
        <f t="shared" si="31"/>
        <v>0</v>
      </c>
      <c r="Q28" s="169">
        <f t="shared" si="32"/>
        <v>69</v>
      </c>
      <c r="R28" s="170">
        <f t="shared" si="33"/>
        <v>22.123990060978127</v>
      </c>
      <c r="S28" s="142">
        <f t="shared" si="34"/>
        <v>22</v>
      </c>
      <c r="T28" s="142">
        <f t="shared" si="35"/>
        <v>936</v>
      </c>
      <c r="U28" t="s">
        <v>117</v>
      </c>
      <c r="V28" t="s">
        <v>121</v>
      </c>
      <c r="W28" s="4" t="s">
        <v>117</v>
      </c>
      <c r="X28" s="4" t="s">
        <v>121</v>
      </c>
      <c r="Y28" s="4" t="s">
        <v>236</v>
      </c>
      <c r="Z28" s="4" t="s">
        <v>191</v>
      </c>
      <c r="AA28" s="4" t="s">
        <v>48</v>
      </c>
      <c r="AB28" s="4">
        <v>518</v>
      </c>
      <c r="AC28" s="4">
        <v>4035.5279999999998</v>
      </c>
      <c r="AD28" s="4">
        <v>2162.1759999999999</v>
      </c>
      <c r="AE28" s="4">
        <v>1.8660000000000001</v>
      </c>
      <c r="AF28" s="4">
        <v>2.5</v>
      </c>
      <c r="AG28" s="4">
        <v>15.045</v>
      </c>
      <c r="AH28" s="4">
        <v>330.73297700000001</v>
      </c>
      <c r="AI28" s="4">
        <v>10.354649999999999</v>
      </c>
      <c r="AJ28" s="4">
        <v>137.97325499999999</v>
      </c>
      <c r="AK28" s="4">
        <v>727</v>
      </c>
      <c r="AL28" s="4">
        <v>22</v>
      </c>
      <c r="AM28" s="4">
        <v>936</v>
      </c>
      <c r="AN28" s="4">
        <v>69</v>
      </c>
      <c r="AO28" s="4">
        <v>12.20177</v>
      </c>
      <c r="AP28" s="4">
        <v>32.6</v>
      </c>
      <c r="AQ28" s="4">
        <v>0</v>
      </c>
      <c r="AR28" s="4">
        <v>151</v>
      </c>
      <c r="AS28" s="4">
        <v>42792</v>
      </c>
      <c r="AT28" s="4">
        <v>0.54500000000000004</v>
      </c>
      <c r="AU28" s="4">
        <v>23.193999999999999</v>
      </c>
      <c r="AV28" s="4">
        <v>0</v>
      </c>
      <c r="AW28" s="4">
        <v>0</v>
      </c>
      <c r="AX28" s="30">
        <v>0.62</v>
      </c>
      <c r="AY28">
        <v>0.74640000000000006</v>
      </c>
      <c r="AZ28" t="s">
        <v>70</v>
      </c>
      <c r="BA28" t="s">
        <v>346</v>
      </c>
      <c r="BB28">
        <v>5</v>
      </c>
      <c r="BC28" t="s">
        <v>349</v>
      </c>
      <c r="BD28">
        <v>1</v>
      </c>
      <c r="BE28">
        <v>32709.356</v>
      </c>
      <c r="BF28">
        <v>0.12337534251667932</v>
      </c>
      <c r="BG28">
        <v>9.2087355654449449E-2</v>
      </c>
      <c r="BH28">
        <v>108842.86400000002</v>
      </c>
      <c r="BI28">
        <v>3.7076642893189571E-2</v>
      </c>
      <c r="BJ28">
        <v>2.7674006255476696E-2</v>
      </c>
      <c r="BK28">
        <v>1</v>
      </c>
      <c r="BL28" t="s">
        <v>70</v>
      </c>
      <c r="BM28">
        <v>0</v>
      </c>
      <c r="BN28" t="s">
        <v>299</v>
      </c>
    </row>
    <row r="29" spans="1:66" x14ac:dyDescent="0.25">
      <c r="A29" s="143" t="str">
        <f t="shared" si="20"/>
        <v>성산여객</v>
      </c>
      <c r="B29" s="143" t="str">
        <f t="shared" si="21"/>
        <v>588</v>
      </c>
      <c r="C29" s="144" t="str">
        <f t="shared" si="22"/>
        <v>71바7084</v>
      </c>
      <c r="D29" s="132" t="str">
        <f t="shared" si="23"/>
        <v>중형</v>
      </c>
      <c r="E29" s="128" t="str">
        <f t="shared" si="16"/>
        <v>F</v>
      </c>
      <c r="F29" s="151">
        <f t="shared" si="17"/>
        <v>0.75880000000000003</v>
      </c>
      <c r="G29" s="152">
        <f t="shared" si="18"/>
        <v>1.897</v>
      </c>
      <c r="H29" s="153">
        <f t="shared" si="19"/>
        <v>2.5</v>
      </c>
      <c r="I29" s="154">
        <f t="shared" si="24"/>
        <v>4031.6709999999998</v>
      </c>
      <c r="J29" s="155">
        <f t="shared" si="25"/>
        <v>3.9398692595288762E-2</v>
      </c>
      <c r="K29" s="155">
        <f t="shared" si="26"/>
        <v>0.41561312272533241</v>
      </c>
      <c r="L29" s="155">
        <f t="shared" si="27"/>
        <v>0.21727963417649904</v>
      </c>
      <c r="M29" s="156">
        <f t="shared" si="28"/>
        <v>13.292</v>
      </c>
      <c r="N29" s="157">
        <f t="shared" si="29"/>
        <v>0.17399999999999999</v>
      </c>
      <c r="O29" s="157">
        <f t="shared" si="30"/>
        <v>10.839</v>
      </c>
      <c r="P29" s="158">
        <f t="shared" si="31"/>
        <v>0</v>
      </c>
      <c r="Q29" s="159">
        <f t="shared" si="32"/>
        <v>71</v>
      </c>
      <c r="R29" s="160">
        <f t="shared" si="33"/>
        <v>21.038274190981422</v>
      </c>
      <c r="S29" s="145">
        <f t="shared" si="34"/>
        <v>7</v>
      </c>
      <c r="T29" s="145">
        <f t="shared" si="35"/>
        <v>437</v>
      </c>
      <c r="U29" t="s">
        <v>117</v>
      </c>
      <c r="V29" s="5" t="s">
        <v>121</v>
      </c>
      <c r="W29" t="s">
        <v>117</v>
      </c>
      <c r="X29" s="5" t="s">
        <v>121</v>
      </c>
      <c r="Y29" t="s">
        <v>210</v>
      </c>
      <c r="Z29" t="s">
        <v>191</v>
      </c>
      <c r="AA29" t="s">
        <v>48</v>
      </c>
      <c r="AB29">
        <v>518</v>
      </c>
      <c r="AC29" s="1">
        <v>4031.6709999999998</v>
      </c>
      <c r="AD29" s="1">
        <v>2124.8649999999998</v>
      </c>
      <c r="AE29" s="28">
        <v>1.897</v>
      </c>
      <c r="AF29">
        <v>2.5</v>
      </c>
      <c r="AG29">
        <v>13.292</v>
      </c>
      <c r="AH29">
        <v>351.63159200000001</v>
      </c>
      <c r="AI29">
        <v>13.853825000000001</v>
      </c>
      <c r="AJ29">
        <v>146.14270400000001</v>
      </c>
      <c r="AK29">
        <v>876</v>
      </c>
      <c r="AL29">
        <v>7</v>
      </c>
      <c r="AM29">
        <v>437</v>
      </c>
      <c r="AN29">
        <v>71</v>
      </c>
      <c r="AO29">
        <v>11.46561</v>
      </c>
      <c r="AP29">
        <v>142.6</v>
      </c>
      <c r="AQ29">
        <v>0</v>
      </c>
      <c r="AR29">
        <v>199</v>
      </c>
      <c r="AS29">
        <v>73320</v>
      </c>
      <c r="AT29">
        <v>0.17399999999999999</v>
      </c>
      <c r="AU29">
        <v>10.839</v>
      </c>
      <c r="AV29">
        <v>0</v>
      </c>
      <c r="AW29">
        <v>0</v>
      </c>
      <c r="AX29" s="29">
        <v>0.61</v>
      </c>
      <c r="AY29">
        <v>0.75880000000000003</v>
      </c>
      <c r="AZ29" t="s">
        <v>70</v>
      </c>
      <c r="BA29" t="s">
        <v>346</v>
      </c>
      <c r="BB29">
        <v>4</v>
      </c>
      <c r="BC29" t="s">
        <v>350</v>
      </c>
      <c r="BD29">
        <v>1</v>
      </c>
      <c r="BE29">
        <v>32709.356</v>
      </c>
      <c r="BF29">
        <v>0.12325742518440289</v>
      </c>
      <c r="BG29">
        <v>9.3527734229924914E-2</v>
      </c>
      <c r="BH29">
        <v>108842.86400000002</v>
      </c>
      <c r="BI29">
        <v>3.7041206486444524E-2</v>
      </c>
      <c r="BJ29">
        <v>2.8106867481914106E-2</v>
      </c>
      <c r="BK29">
        <v>1</v>
      </c>
      <c r="BL29" t="s">
        <v>70</v>
      </c>
      <c r="BM29">
        <v>0</v>
      </c>
      <c r="BN29" t="s">
        <v>299</v>
      </c>
    </row>
    <row r="30" spans="1:66" x14ac:dyDescent="0.25">
      <c r="A30" s="140" t="str">
        <f t="shared" si="20"/>
        <v>성산여객</v>
      </c>
      <c r="B30" s="140" t="str">
        <f t="shared" si="21"/>
        <v>588</v>
      </c>
      <c r="C30" s="141" t="str">
        <f t="shared" si="22"/>
        <v>71바7085</v>
      </c>
      <c r="D30" s="115" t="str">
        <f t="shared" si="23"/>
        <v>중형</v>
      </c>
      <c r="E30" s="111" t="str">
        <f t="shared" si="16"/>
        <v>F</v>
      </c>
      <c r="F30" s="161">
        <f t="shared" si="17"/>
        <v>0.72640000000000005</v>
      </c>
      <c r="G30" s="162">
        <f t="shared" si="18"/>
        <v>1.8160000000000001</v>
      </c>
      <c r="H30" s="163">
        <f t="shared" si="19"/>
        <v>2.5</v>
      </c>
      <c r="I30" s="164">
        <f t="shared" si="24"/>
        <v>4103.0870000000004</v>
      </c>
      <c r="J30" s="165">
        <f t="shared" si="25"/>
        <v>4.0394336474290728E-2</v>
      </c>
      <c r="K30" s="165">
        <f t="shared" si="26"/>
        <v>0.39673157854229091</v>
      </c>
      <c r="L30" s="165">
        <f t="shared" si="27"/>
        <v>0.22495257838793081</v>
      </c>
      <c r="M30" s="166">
        <f t="shared" si="28"/>
        <v>15.090999999999999</v>
      </c>
      <c r="N30" s="167">
        <f t="shared" si="29"/>
        <v>0.70699999999999996</v>
      </c>
      <c r="O30" s="167">
        <f t="shared" si="30"/>
        <v>32.244</v>
      </c>
      <c r="P30" s="168">
        <f t="shared" si="31"/>
        <v>0</v>
      </c>
      <c r="Q30" s="169">
        <f t="shared" si="32"/>
        <v>72</v>
      </c>
      <c r="R30" s="170">
        <f t="shared" si="33"/>
        <v>21.566713621324766</v>
      </c>
      <c r="S30" s="142">
        <f t="shared" si="34"/>
        <v>29</v>
      </c>
      <c r="T30" s="142">
        <f t="shared" si="35"/>
        <v>1323</v>
      </c>
      <c r="U30" t="s">
        <v>117</v>
      </c>
      <c r="V30" t="s">
        <v>121</v>
      </c>
      <c r="W30" t="s">
        <v>117</v>
      </c>
      <c r="X30" s="4" t="s">
        <v>121</v>
      </c>
      <c r="Y30" s="4" t="s">
        <v>267</v>
      </c>
      <c r="Z30" s="4" t="s">
        <v>191</v>
      </c>
      <c r="AA30" s="4" t="s">
        <v>48</v>
      </c>
      <c r="AB30" s="4">
        <v>518</v>
      </c>
      <c r="AC30" s="4">
        <v>4103.0870000000004</v>
      </c>
      <c r="AD30" s="4">
        <v>2259.4490000000001</v>
      </c>
      <c r="AE30" s="4">
        <v>1.8160000000000001</v>
      </c>
      <c r="AF30" s="4">
        <v>2.5</v>
      </c>
      <c r="AG30" s="4">
        <v>15.090999999999999</v>
      </c>
      <c r="AH30" s="4">
        <v>337.99906600000003</v>
      </c>
      <c r="AI30" s="4">
        <v>13.653248</v>
      </c>
      <c r="AJ30" s="4">
        <v>134.09490299999999</v>
      </c>
      <c r="AK30" s="4">
        <v>923</v>
      </c>
      <c r="AL30" s="4">
        <v>29</v>
      </c>
      <c r="AM30" s="4">
        <v>1323</v>
      </c>
      <c r="AN30" s="4">
        <v>72</v>
      </c>
      <c r="AO30" s="4">
        <v>12.139343999999999</v>
      </c>
      <c r="AP30" s="4">
        <v>94.1</v>
      </c>
      <c r="AQ30" s="4">
        <v>0</v>
      </c>
      <c r="AR30" s="4">
        <v>137</v>
      </c>
      <c r="AS30" s="4">
        <v>40631</v>
      </c>
      <c r="AT30" s="4">
        <v>0.70699999999999996</v>
      </c>
      <c r="AU30" s="4">
        <v>32.244</v>
      </c>
      <c r="AV30" s="4">
        <v>0</v>
      </c>
      <c r="AW30" s="4">
        <v>0</v>
      </c>
      <c r="AX30" s="30">
        <v>0.62</v>
      </c>
      <c r="AY30">
        <v>0.72640000000000005</v>
      </c>
      <c r="AZ30" t="s">
        <v>70</v>
      </c>
      <c r="BA30" t="s">
        <v>346</v>
      </c>
      <c r="BB30">
        <v>6</v>
      </c>
      <c r="BC30" t="s">
        <v>351</v>
      </c>
      <c r="BD30">
        <v>1</v>
      </c>
      <c r="BE30">
        <v>32709.356</v>
      </c>
      <c r="BF30">
        <v>0.12544077602750725</v>
      </c>
      <c r="BG30">
        <v>9.1120179706381269E-2</v>
      </c>
      <c r="BH30">
        <v>108842.86400000002</v>
      </c>
      <c r="BI30">
        <v>3.7697345045973801E-2</v>
      </c>
      <c r="BJ30">
        <v>2.7383351441395372E-2</v>
      </c>
      <c r="BK30">
        <v>1</v>
      </c>
      <c r="BL30" t="s">
        <v>70</v>
      </c>
      <c r="BM30">
        <v>0</v>
      </c>
      <c r="BN30" t="s">
        <v>299</v>
      </c>
    </row>
    <row r="31" spans="1:66" x14ac:dyDescent="0.25">
      <c r="A31" s="143" t="str">
        <f t="shared" si="20"/>
        <v>성산여객</v>
      </c>
      <c r="B31" s="143" t="str">
        <f t="shared" si="21"/>
        <v>588</v>
      </c>
      <c r="C31" s="144" t="str">
        <f t="shared" si="22"/>
        <v>71바7086</v>
      </c>
      <c r="D31" s="132" t="str">
        <f t="shared" si="23"/>
        <v>중형</v>
      </c>
      <c r="E31" s="128" t="str">
        <f t="shared" si="16"/>
        <v>F</v>
      </c>
      <c r="F31" s="151">
        <f t="shared" si="17"/>
        <v>0.7712</v>
      </c>
      <c r="G31" s="152">
        <f t="shared" si="18"/>
        <v>1.9279999999999999</v>
      </c>
      <c r="H31" s="153">
        <f t="shared" si="19"/>
        <v>2.5</v>
      </c>
      <c r="I31" s="154">
        <f t="shared" si="24"/>
        <v>4173.5339999999997</v>
      </c>
      <c r="J31" s="155">
        <f t="shared" si="25"/>
        <v>4.5565639789534859E-2</v>
      </c>
      <c r="K31" s="155">
        <f t="shared" si="26"/>
        <v>0.39469946534951506</v>
      </c>
      <c r="L31" s="155">
        <f t="shared" si="27"/>
        <v>0.22666641747737051</v>
      </c>
      <c r="M31" s="156">
        <f t="shared" si="28"/>
        <v>14.63</v>
      </c>
      <c r="N31" s="157">
        <f t="shared" si="29"/>
        <v>0.40699999999999997</v>
      </c>
      <c r="O31" s="157">
        <f t="shared" si="30"/>
        <v>21.277000000000001</v>
      </c>
      <c r="P31" s="158">
        <f t="shared" si="31"/>
        <v>0</v>
      </c>
      <c r="Q31" s="159">
        <f t="shared" si="32"/>
        <v>68</v>
      </c>
      <c r="R31" s="160">
        <f t="shared" si="33"/>
        <v>21.383326787139183</v>
      </c>
      <c r="S31" s="145">
        <f t="shared" si="34"/>
        <v>17</v>
      </c>
      <c r="T31" s="145">
        <f t="shared" si="35"/>
        <v>888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209</v>
      </c>
      <c r="Z31" s="4" t="s">
        <v>191</v>
      </c>
      <c r="AA31" s="4" t="s">
        <v>48</v>
      </c>
      <c r="AB31" s="4">
        <v>518</v>
      </c>
      <c r="AC31" s="4">
        <v>4173.5339999999997</v>
      </c>
      <c r="AD31" s="4">
        <v>2164.7460000000001</v>
      </c>
      <c r="AE31" s="4">
        <v>1.9279999999999999</v>
      </c>
      <c r="AF31" s="4">
        <v>2.5</v>
      </c>
      <c r="AG31" s="4">
        <v>14.63</v>
      </c>
      <c r="AH31" s="4">
        <v>348.69546600000001</v>
      </c>
      <c r="AI31" s="4">
        <v>15.888532</v>
      </c>
      <c r="AJ31" s="4">
        <v>137.62991400000001</v>
      </c>
      <c r="AK31" s="4">
        <v>946</v>
      </c>
      <c r="AL31" s="4">
        <v>17</v>
      </c>
      <c r="AM31" s="4">
        <v>888</v>
      </c>
      <c r="AN31" s="4">
        <v>68</v>
      </c>
      <c r="AO31" s="4">
        <v>11.968994</v>
      </c>
      <c r="AP31" s="4">
        <v>29.2</v>
      </c>
      <c r="AQ31" s="4">
        <v>0</v>
      </c>
      <c r="AR31" s="4">
        <v>136</v>
      </c>
      <c r="AS31" s="4">
        <v>28531</v>
      </c>
      <c r="AT31" s="4">
        <v>0.40699999999999997</v>
      </c>
      <c r="AU31" s="4">
        <v>21.277000000000001</v>
      </c>
      <c r="AV31" s="4">
        <v>0</v>
      </c>
      <c r="AW31" s="4">
        <v>0</v>
      </c>
      <c r="AX31" s="4">
        <v>0.65</v>
      </c>
      <c r="AY31">
        <v>0.7712</v>
      </c>
      <c r="AZ31" t="s">
        <v>70</v>
      </c>
      <c r="BA31" t="s">
        <v>346</v>
      </c>
      <c r="BB31">
        <v>2</v>
      </c>
      <c r="BC31" t="s">
        <v>352</v>
      </c>
      <c r="BD31">
        <v>1</v>
      </c>
      <c r="BE31">
        <v>32709.356</v>
      </c>
      <c r="BF31">
        <v>0.12759450231915295</v>
      </c>
      <c r="BG31">
        <v>9.8400880188530757E-2</v>
      </c>
      <c r="BH31">
        <v>108842.86400000002</v>
      </c>
      <c r="BI31">
        <v>3.8344580862921793E-2</v>
      </c>
      <c r="BJ31">
        <v>2.9571340761485286E-2</v>
      </c>
      <c r="BK31">
        <v>1</v>
      </c>
      <c r="BL31" t="s">
        <v>70</v>
      </c>
      <c r="BM31">
        <v>0</v>
      </c>
      <c r="BN31" t="s">
        <v>299</v>
      </c>
    </row>
    <row r="32" spans="1:66" x14ac:dyDescent="0.25">
      <c r="A32" s="140" t="str">
        <f t="shared" si="20"/>
        <v>성산여객</v>
      </c>
      <c r="B32" s="140" t="str">
        <f t="shared" si="21"/>
        <v>588</v>
      </c>
      <c r="C32" s="141" t="str">
        <f t="shared" si="22"/>
        <v>71바7089</v>
      </c>
      <c r="D32" s="115" t="str">
        <f t="shared" si="23"/>
        <v>중형</v>
      </c>
      <c r="E32" s="111" t="str">
        <f t="shared" si="16"/>
        <v>F</v>
      </c>
      <c r="F32" s="161">
        <f t="shared" si="17"/>
        <v>0.79039999999999999</v>
      </c>
      <c r="G32" s="162">
        <f t="shared" si="18"/>
        <v>1.976</v>
      </c>
      <c r="H32" s="163">
        <f t="shared" si="19"/>
        <v>2.5</v>
      </c>
      <c r="I32" s="164">
        <f t="shared" si="24"/>
        <v>3442.942</v>
      </c>
      <c r="J32" s="165">
        <f t="shared" si="25"/>
        <v>4.5727395586972579E-2</v>
      </c>
      <c r="K32" s="165">
        <f t="shared" si="26"/>
        <v>0.39312319368094234</v>
      </c>
      <c r="L32" s="165">
        <f t="shared" si="27"/>
        <v>0.1603279985547244</v>
      </c>
      <c r="M32" s="166">
        <f t="shared" si="28"/>
        <v>13.522</v>
      </c>
      <c r="N32" s="167">
        <f t="shared" si="29"/>
        <v>0.871</v>
      </c>
      <c r="O32" s="167">
        <f t="shared" si="30"/>
        <v>21.957999999999998</v>
      </c>
      <c r="P32" s="168">
        <f t="shared" si="31"/>
        <v>0</v>
      </c>
      <c r="Q32" s="169">
        <f t="shared" si="32"/>
        <v>67</v>
      </c>
      <c r="R32" s="170">
        <f t="shared" si="33"/>
        <v>21.460221313771999</v>
      </c>
      <c r="S32" s="142">
        <f t="shared" si="34"/>
        <v>30</v>
      </c>
      <c r="T32" s="142">
        <f t="shared" si="35"/>
        <v>756</v>
      </c>
      <c r="U32" t="s">
        <v>117</v>
      </c>
      <c r="V32" s="5" t="s">
        <v>121</v>
      </c>
      <c r="W32" t="s">
        <v>117</v>
      </c>
      <c r="X32" s="5" t="s">
        <v>121</v>
      </c>
      <c r="Y32" t="s">
        <v>222</v>
      </c>
      <c r="Z32" t="s">
        <v>191</v>
      </c>
      <c r="AA32" t="s">
        <v>48</v>
      </c>
      <c r="AB32">
        <v>518</v>
      </c>
      <c r="AC32" s="1">
        <v>3442.942</v>
      </c>
      <c r="AD32" s="1">
        <v>1742.115</v>
      </c>
      <c r="AE32" s="28">
        <v>1.976</v>
      </c>
      <c r="AF32">
        <v>2.5</v>
      </c>
      <c r="AG32">
        <v>13.522</v>
      </c>
      <c r="AH32">
        <v>285.90187200000003</v>
      </c>
      <c r="AI32">
        <v>13.073548000000001</v>
      </c>
      <c r="AJ32">
        <v>112.394657</v>
      </c>
      <c r="AK32">
        <v>552</v>
      </c>
      <c r="AL32">
        <v>30</v>
      </c>
      <c r="AM32">
        <v>756</v>
      </c>
      <c r="AN32">
        <v>67</v>
      </c>
      <c r="AO32">
        <v>12.042389999999999</v>
      </c>
      <c r="AP32">
        <v>15.4</v>
      </c>
      <c r="AQ32">
        <v>0</v>
      </c>
      <c r="AR32">
        <v>100</v>
      </c>
      <c r="AS32">
        <v>21658</v>
      </c>
      <c r="AT32">
        <v>0.871</v>
      </c>
      <c r="AU32">
        <v>21.957999999999998</v>
      </c>
      <c r="AV32">
        <v>0</v>
      </c>
      <c r="AW32">
        <v>0</v>
      </c>
      <c r="AX32">
        <v>0.63</v>
      </c>
      <c r="AY32">
        <v>0.79039999999999999</v>
      </c>
      <c r="AZ32" t="s">
        <v>70</v>
      </c>
      <c r="BA32" t="s">
        <v>346</v>
      </c>
      <c r="BB32">
        <v>1</v>
      </c>
      <c r="BC32" t="s">
        <v>353</v>
      </c>
      <c r="BD32">
        <v>1</v>
      </c>
      <c r="BE32">
        <v>32709.356</v>
      </c>
      <c r="BF32">
        <v>0.1052586299773068</v>
      </c>
      <c r="BG32">
        <v>8.3196421134063295E-2</v>
      </c>
      <c r="BH32">
        <v>108842.86400000002</v>
      </c>
      <c r="BI32">
        <v>3.1632225333578137E-2</v>
      </c>
      <c r="BJ32">
        <v>2.5002110903660158E-2</v>
      </c>
      <c r="BK32">
        <v>1</v>
      </c>
      <c r="BL32" t="s">
        <v>70</v>
      </c>
      <c r="BM32">
        <v>0</v>
      </c>
      <c r="BN32" t="s">
        <v>299</v>
      </c>
    </row>
    <row r="33" spans="1:66" x14ac:dyDescent="0.25">
      <c r="A33" s="143" t="str">
        <f t="shared" si="20"/>
        <v>성산여객</v>
      </c>
      <c r="B33" s="143" t="str">
        <f t="shared" si="21"/>
        <v>588</v>
      </c>
      <c r="C33" s="144" t="str">
        <f t="shared" si="22"/>
        <v>71바7091</v>
      </c>
      <c r="D33" s="132" t="str">
        <f t="shared" si="23"/>
        <v>중형</v>
      </c>
      <c r="E33" s="128" t="str">
        <f t="shared" si="16"/>
        <v>F</v>
      </c>
      <c r="F33" s="151">
        <f t="shared" si="17"/>
        <v>0.68120000000000003</v>
      </c>
      <c r="G33" s="152">
        <f t="shared" si="18"/>
        <v>1.7030000000000001</v>
      </c>
      <c r="H33" s="153">
        <f t="shared" si="19"/>
        <v>2.5</v>
      </c>
      <c r="I33" s="154">
        <f t="shared" si="24"/>
        <v>4094.306</v>
      </c>
      <c r="J33" s="155">
        <f t="shared" si="25"/>
        <v>2.8308851552714818E-2</v>
      </c>
      <c r="K33" s="155">
        <f t="shared" si="26"/>
        <v>0.44472025093182926</v>
      </c>
      <c r="L33" s="155">
        <f t="shared" si="27"/>
        <v>0.18586788579065658</v>
      </c>
      <c r="M33" s="156">
        <f t="shared" si="28"/>
        <v>16.667000000000002</v>
      </c>
      <c r="N33" s="157">
        <f t="shared" si="29"/>
        <v>1.294</v>
      </c>
      <c r="O33" s="157">
        <f t="shared" si="30"/>
        <v>66.971000000000004</v>
      </c>
      <c r="P33" s="158">
        <f t="shared" si="31"/>
        <v>0</v>
      </c>
      <c r="Q33" s="159">
        <f t="shared" si="32"/>
        <v>65</v>
      </c>
      <c r="R33" s="160">
        <f t="shared" si="33"/>
        <v>22.383339485375942</v>
      </c>
      <c r="S33" s="145">
        <f t="shared" si="34"/>
        <v>53</v>
      </c>
      <c r="T33" s="145">
        <f t="shared" si="35"/>
        <v>2742</v>
      </c>
      <c r="U33" t="s">
        <v>117</v>
      </c>
      <c r="V33" t="s">
        <v>121</v>
      </c>
      <c r="W33" t="s">
        <v>117</v>
      </c>
      <c r="X33" s="4" t="s">
        <v>121</v>
      </c>
      <c r="Y33" s="4" t="s">
        <v>229</v>
      </c>
      <c r="Z33" s="4" t="s">
        <v>191</v>
      </c>
      <c r="AA33" s="4" t="s">
        <v>48</v>
      </c>
      <c r="AB33" s="4">
        <v>518</v>
      </c>
      <c r="AC33" s="4">
        <v>4094.306</v>
      </c>
      <c r="AD33" s="4">
        <v>2404.6570000000002</v>
      </c>
      <c r="AE33" s="4">
        <v>1.7030000000000001</v>
      </c>
      <c r="AF33" s="4">
        <v>2.5</v>
      </c>
      <c r="AG33" s="4">
        <v>16.667000000000002</v>
      </c>
      <c r="AH33" s="4">
        <v>347.11132600000002</v>
      </c>
      <c r="AI33" s="4">
        <v>9.8263230000000004</v>
      </c>
      <c r="AJ33" s="4">
        <v>154.367436</v>
      </c>
      <c r="AK33" s="4">
        <v>761</v>
      </c>
      <c r="AL33" s="4">
        <v>53</v>
      </c>
      <c r="AM33" s="4">
        <v>2742</v>
      </c>
      <c r="AN33" s="4">
        <v>65</v>
      </c>
      <c r="AO33" s="4">
        <v>11.795368</v>
      </c>
      <c r="AP33" s="4">
        <v>48</v>
      </c>
      <c r="AQ33" s="4">
        <v>0</v>
      </c>
      <c r="AR33" s="4">
        <v>193</v>
      </c>
      <c r="AS33" s="4">
        <v>80973</v>
      </c>
      <c r="AT33" s="4">
        <v>1.294</v>
      </c>
      <c r="AU33" s="4">
        <v>66.971000000000004</v>
      </c>
      <c r="AV33" s="4">
        <v>0</v>
      </c>
      <c r="AW33" s="4">
        <v>0</v>
      </c>
      <c r="AX33" s="4">
        <v>0.6</v>
      </c>
      <c r="AY33">
        <v>0.68120000000000003</v>
      </c>
      <c r="AZ33" t="s">
        <v>70</v>
      </c>
      <c r="BA33" t="s">
        <v>346</v>
      </c>
      <c r="BB33">
        <v>7</v>
      </c>
      <c r="BC33" t="s">
        <v>354</v>
      </c>
      <c r="BD33">
        <v>1</v>
      </c>
      <c r="BE33">
        <v>32709.356</v>
      </c>
      <c r="BF33">
        <v>0.12517232072682813</v>
      </c>
      <c r="BG33">
        <v>8.5267384879115324E-2</v>
      </c>
      <c r="BH33">
        <v>108842.86400000002</v>
      </c>
      <c r="BI33">
        <v>3.7616669109331771E-2</v>
      </c>
      <c r="BJ33">
        <v>2.5624474997276804E-2</v>
      </c>
      <c r="BK33">
        <v>1</v>
      </c>
      <c r="BL33" t="s">
        <v>70</v>
      </c>
      <c r="BM33">
        <v>0</v>
      </c>
      <c r="BN33" t="s">
        <v>299</v>
      </c>
    </row>
  </sheetData>
  <sortState xmlns:xlrd2="http://schemas.microsoft.com/office/spreadsheetml/2017/richdata2" ref="U5:AX33">
    <sortCondition ref="Y5:Y33"/>
    <sortCondition ref="U5:U33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4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 x14ac:dyDescent="0.25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1" t="s">
        <v>38</v>
      </c>
      <c r="B4" s="122" t="s">
        <v>49</v>
      </c>
      <c r="C4" s="123" t="s">
        <v>140</v>
      </c>
      <c r="D4" s="123" t="s">
        <v>157</v>
      </c>
      <c r="E4" s="124" t="s">
        <v>146</v>
      </c>
      <c r="F4" s="122" t="s">
        <v>150</v>
      </c>
      <c r="G4" s="124" t="s">
        <v>148</v>
      </c>
      <c r="H4" s="124" t="s">
        <v>152</v>
      </c>
      <c r="I4" s="125" t="s">
        <v>154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179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 x14ac:dyDescent="0.25">
      <c r="A5" s="126" t="str">
        <f>BF5</f>
        <v>성산여객</v>
      </c>
      <c r="B5" s="127">
        <f>IF(BH5="NULL", E5, BH5)</f>
        <v>2922</v>
      </c>
      <c r="C5" s="128" t="str">
        <f>BN5</f>
        <v>D</v>
      </c>
      <c r="D5" s="129">
        <f>BM5</f>
        <v>0.82708333333333339</v>
      </c>
      <c r="E5" s="130">
        <f>U5</f>
        <v>2922</v>
      </c>
      <c r="F5" s="131" t="str">
        <f>BG5</f>
        <v>588</v>
      </c>
      <c r="G5" s="132" t="str">
        <f>BK5</f>
        <v>71바7055</v>
      </c>
      <c r="H5" s="133">
        <f>BJ5</f>
        <v>1</v>
      </c>
      <c r="I5" s="134">
        <f>BP5</f>
        <v>4734.7839999999997</v>
      </c>
      <c r="J5" s="135">
        <f>AB5/AA5</f>
        <v>3.4280174393668914E-2</v>
      </c>
      <c r="K5" s="135">
        <f>AC5/AA5</f>
        <v>0.3948007769458825</v>
      </c>
      <c r="L5" s="135">
        <f>AD5/I5</f>
        <v>0.13516984090509726</v>
      </c>
      <c r="M5" s="136">
        <f>Z5</f>
        <v>8.1189999999999998</v>
      </c>
      <c r="N5" s="137">
        <f>AE5*100/W5</f>
        <v>6.336086292426435E-2</v>
      </c>
      <c r="O5" s="137">
        <f>AF5*100/W5</f>
        <v>5.0688690339411471</v>
      </c>
      <c r="P5" s="219">
        <f>AK5</f>
        <v>173</v>
      </c>
      <c r="Q5" s="220">
        <f>AE5</f>
        <v>3</v>
      </c>
      <c r="R5" s="220">
        <f>AF5</f>
        <v>240</v>
      </c>
      <c r="T5">
        <v>518</v>
      </c>
      <c r="U5">
        <v>2922</v>
      </c>
      <c r="V5" t="s">
        <v>355</v>
      </c>
      <c r="W5">
        <v>4734.7839999999997</v>
      </c>
      <c r="X5">
        <v>2385.3029999999999</v>
      </c>
      <c r="Y5">
        <v>1.9850000000000001</v>
      </c>
      <c r="Z5">
        <v>8.1189999999999998</v>
      </c>
      <c r="AA5">
        <v>397.943804</v>
      </c>
      <c r="AB5">
        <v>13.641583000000001</v>
      </c>
      <c r="AC5">
        <v>157.10852299999999</v>
      </c>
      <c r="AD5" s="1">
        <v>640</v>
      </c>
      <c r="AE5">
        <v>3</v>
      </c>
      <c r="AF5">
        <v>240</v>
      </c>
      <c r="AG5">
        <v>67</v>
      </c>
      <c r="AH5">
        <v>11.898122000000001</v>
      </c>
      <c r="AI5">
        <v>157.4</v>
      </c>
      <c r="AJ5">
        <v>0</v>
      </c>
      <c r="AK5">
        <v>173</v>
      </c>
      <c r="AL5">
        <v>68055</v>
      </c>
      <c r="AM5" t="s">
        <v>356</v>
      </c>
      <c r="AN5" t="s">
        <v>357</v>
      </c>
      <c r="AO5">
        <v>4734.7839999999997</v>
      </c>
      <c r="AR5" t="s">
        <v>117</v>
      </c>
      <c r="AS5" t="s">
        <v>121</v>
      </c>
      <c r="AT5" t="s">
        <v>203</v>
      </c>
      <c r="AU5" t="s">
        <v>355</v>
      </c>
      <c r="AV5" t="s">
        <v>198</v>
      </c>
      <c r="AW5">
        <v>1</v>
      </c>
      <c r="BB5">
        <v>0.82708333333333339</v>
      </c>
      <c r="BC5" t="s">
        <v>67</v>
      </c>
      <c r="BF5" t="s">
        <v>117</v>
      </c>
      <c r="BG5" t="s">
        <v>121</v>
      </c>
      <c r="BH5" t="s">
        <v>355</v>
      </c>
      <c r="BI5">
        <v>2922</v>
      </c>
      <c r="BJ5">
        <v>1</v>
      </c>
      <c r="BK5" t="s">
        <v>203</v>
      </c>
      <c r="BL5" t="s">
        <v>174</v>
      </c>
      <c r="BM5">
        <v>0.82708333333333339</v>
      </c>
      <c r="BN5" t="s">
        <v>67</v>
      </c>
      <c r="BO5" t="s">
        <v>177</v>
      </c>
      <c r="BP5">
        <v>4734.7839999999997</v>
      </c>
    </row>
    <row r="6" spans="1:68" ht="16.5" x14ac:dyDescent="0.25">
      <c r="A6" s="109" t="str">
        <f t="shared" ref="A6:A7" si="0">BF6</f>
        <v>성산여객</v>
      </c>
      <c r="B6" s="110" t="str">
        <f t="shared" ref="B6:B42" si="1">IF(BH6="NULL", E6, BH6)</f>
        <v>강영빈</v>
      </c>
      <c r="C6" s="111" t="str">
        <f t="shared" ref="C6:C7" si="2">BN6</f>
        <v>F</v>
      </c>
      <c r="D6" s="112">
        <f t="shared" ref="D6:D7" si="3">BM6</f>
        <v>0.78239999999999998</v>
      </c>
      <c r="E6" s="113">
        <f t="shared" ref="E6:E7" si="4">U6</f>
        <v>4</v>
      </c>
      <c r="F6" s="114" t="str">
        <f t="shared" ref="F6:F7" si="5">BG6</f>
        <v>551</v>
      </c>
      <c r="G6" s="115" t="str">
        <f t="shared" ref="G6:G7" si="6">BK6</f>
        <v>71바7082</v>
      </c>
      <c r="H6" s="116">
        <f t="shared" ref="H6:H7" si="7">BJ6</f>
        <v>1</v>
      </c>
      <c r="I6" s="117">
        <f t="shared" ref="I6:I7" si="8">BP6</f>
        <v>2343.306</v>
      </c>
      <c r="J6" s="118">
        <f t="shared" ref="J6:J7" si="9">AB6/AA6</f>
        <v>2.9655706224600262E-2</v>
      </c>
      <c r="K6" s="118">
        <f t="shared" ref="K6:K7" si="10">AC6/AA6</f>
        <v>0.38186569621109889</v>
      </c>
      <c r="L6" s="118">
        <f t="shared" ref="L6:L7" si="11">AD6/I6</f>
        <v>0.18862239929398891</v>
      </c>
      <c r="M6" s="119">
        <f t="shared" ref="M6:M7" si="12">Z6</f>
        <v>13.31</v>
      </c>
      <c r="N6" s="120">
        <f t="shared" ref="N6:N7" si="13">AE6*100/W6</f>
        <v>0.17069900388596282</v>
      </c>
      <c r="O6" s="120">
        <f t="shared" ref="O6:O7" si="14">AF6*100/W6</f>
        <v>14.082667820591933</v>
      </c>
      <c r="P6" s="221">
        <f t="shared" ref="P6:P7" si="15">AK6</f>
        <v>58</v>
      </c>
      <c r="Q6" s="222">
        <f t="shared" ref="Q6:Q7" si="16">AE6</f>
        <v>4</v>
      </c>
      <c r="R6" s="222">
        <f t="shared" ref="R6:R7" si="17">AF6</f>
        <v>330</v>
      </c>
      <c r="T6">
        <v>518</v>
      </c>
      <c r="U6">
        <v>4</v>
      </c>
      <c r="V6" t="s">
        <v>193</v>
      </c>
      <c r="W6">
        <v>2343.306</v>
      </c>
      <c r="X6">
        <v>1197.779</v>
      </c>
      <c r="Y6">
        <v>1.956</v>
      </c>
      <c r="Z6">
        <v>13.31</v>
      </c>
      <c r="AA6">
        <v>189.403279</v>
      </c>
      <c r="AB6">
        <v>5.6168880000000003</v>
      </c>
      <c r="AC6">
        <v>72.326615000000004</v>
      </c>
      <c r="AD6" s="1">
        <v>442</v>
      </c>
      <c r="AE6">
        <v>4</v>
      </c>
      <c r="AF6">
        <v>330</v>
      </c>
      <c r="AG6">
        <v>67</v>
      </c>
      <c r="AH6">
        <v>12.372045</v>
      </c>
      <c r="AI6">
        <v>0.9</v>
      </c>
      <c r="AJ6">
        <v>0</v>
      </c>
      <c r="AK6">
        <v>58</v>
      </c>
      <c r="AL6">
        <v>9959</v>
      </c>
      <c r="AM6" t="s">
        <v>194</v>
      </c>
      <c r="AN6" t="s">
        <v>358</v>
      </c>
      <c r="AO6">
        <v>2343.306</v>
      </c>
      <c r="AR6" t="s">
        <v>117</v>
      </c>
      <c r="AS6" t="s">
        <v>119</v>
      </c>
      <c r="AT6" t="s">
        <v>195</v>
      </c>
      <c r="AU6" t="s">
        <v>193</v>
      </c>
      <c r="AV6" t="s">
        <v>48</v>
      </c>
      <c r="AW6">
        <v>1</v>
      </c>
      <c r="BB6">
        <v>0.78239999999999998</v>
      </c>
      <c r="BC6" t="s">
        <v>70</v>
      </c>
      <c r="BF6" t="s">
        <v>117</v>
      </c>
      <c r="BG6" t="s">
        <v>119</v>
      </c>
      <c r="BH6" t="s">
        <v>193</v>
      </c>
      <c r="BI6">
        <v>4</v>
      </c>
      <c r="BJ6">
        <v>1</v>
      </c>
      <c r="BK6" t="s">
        <v>195</v>
      </c>
      <c r="BL6" t="s">
        <v>174</v>
      </c>
      <c r="BM6">
        <v>0.78239999999999998</v>
      </c>
      <c r="BN6" t="s">
        <v>70</v>
      </c>
      <c r="BO6" t="s">
        <v>186</v>
      </c>
      <c r="BP6">
        <v>2343.306</v>
      </c>
    </row>
    <row r="7" spans="1:68" ht="16.5" x14ac:dyDescent="0.25">
      <c r="A7" s="126" t="str">
        <f t="shared" si="0"/>
        <v>성산여객</v>
      </c>
      <c r="B7" s="127" t="str">
        <f t="shared" si="1"/>
        <v>강전범</v>
      </c>
      <c r="C7" s="128" t="str">
        <f t="shared" si="2"/>
        <v>D</v>
      </c>
      <c r="D7" s="129">
        <f t="shared" si="3"/>
        <v>0.80373243079958745</v>
      </c>
      <c r="E7" s="130">
        <f t="shared" si="4"/>
        <v>5804</v>
      </c>
      <c r="F7" s="131" t="str">
        <f t="shared" si="5"/>
        <v>521</v>
      </c>
      <c r="G7" s="132" t="str">
        <f t="shared" si="6"/>
        <v>71바7510</v>
      </c>
      <c r="H7" s="133">
        <f t="shared" si="7"/>
        <v>4</v>
      </c>
      <c r="I7" s="134">
        <f t="shared" si="8"/>
        <v>1695.4349999999999</v>
      </c>
      <c r="J7" s="135">
        <f t="shared" si="9"/>
        <v>4.3365693282999947E-2</v>
      </c>
      <c r="K7" s="135">
        <f t="shared" si="10"/>
        <v>0.38215017390643313</v>
      </c>
      <c r="L7" s="135">
        <f t="shared" si="11"/>
        <v>8.6703412398587976E-2</v>
      </c>
      <c r="M7" s="136">
        <f t="shared" si="12"/>
        <v>8.4120000000000008</v>
      </c>
      <c r="N7" s="137">
        <f t="shared" si="13"/>
        <v>5.8981913196318354E-2</v>
      </c>
      <c r="O7" s="137">
        <f t="shared" si="14"/>
        <v>3.7158605313680559</v>
      </c>
      <c r="P7" s="219">
        <f t="shared" si="15"/>
        <v>48</v>
      </c>
      <c r="Q7" s="220">
        <f t="shared" si="16"/>
        <v>1</v>
      </c>
      <c r="R7" s="220">
        <f t="shared" si="17"/>
        <v>63</v>
      </c>
      <c r="T7">
        <v>518</v>
      </c>
      <c r="U7">
        <v>5804</v>
      </c>
      <c r="V7" t="s">
        <v>196</v>
      </c>
      <c r="W7">
        <v>1695.4349999999999</v>
      </c>
      <c r="X7">
        <v>766.87400000000002</v>
      </c>
      <c r="Y7">
        <v>2.2109999999999999</v>
      </c>
      <c r="Z7">
        <v>8.4120000000000008</v>
      </c>
      <c r="AA7">
        <v>119.14079099999999</v>
      </c>
      <c r="AB7">
        <v>5.1666230000000004</v>
      </c>
      <c r="AC7">
        <v>45.529674</v>
      </c>
      <c r="AD7" s="1">
        <v>147</v>
      </c>
      <c r="AE7">
        <v>1</v>
      </c>
      <c r="AF7">
        <v>63</v>
      </c>
      <c r="AG7">
        <v>64</v>
      </c>
      <c r="AH7">
        <v>14.230516</v>
      </c>
      <c r="AI7">
        <v>18</v>
      </c>
      <c r="AJ7">
        <v>0</v>
      </c>
      <c r="AK7">
        <v>48</v>
      </c>
      <c r="AL7">
        <v>18521</v>
      </c>
      <c r="AM7" t="s">
        <v>197</v>
      </c>
      <c r="AN7" t="s">
        <v>359</v>
      </c>
      <c r="AO7">
        <v>1372.598</v>
      </c>
      <c r="AR7" t="s">
        <v>117</v>
      </c>
      <c r="AS7" t="s">
        <v>118</v>
      </c>
      <c r="AT7" t="s">
        <v>301</v>
      </c>
      <c r="AU7" t="s">
        <v>196</v>
      </c>
      <c r="AV7" t="s">
        <v>198</v>
      </c>
      <c r="AW7">
        <v>4</v>
      </c>
      <c r="BB7">
        <v>0.80373243079958745</v>
      </c>
      <c r="BC7" t="s">
        <v>67</v>
      </c>
      <c r="BF7" t="s">
        <v>117</v>
      </c>
      <c r="BG7" t="s">
        <v>118</v>
      </c>
      <c r="BH7" t="s">
        <v>196</v>
      </c>
      <c r="BI7">
        <v>5804</v>
      </c>
      <c r="BJ7">
        <v>4</v>
      </c>
      <c r="BK7" t="s">
        <v>301</v>
      </c>
      <c r="BL7" t="s">
        <v>199</v>
      </c>
      <c r="BM7">
        <v>0.80373243079958745</v>
      </c>
      <c r="BN7" t="s">
        <v>67</v>
      </c>
      <c r="BO7" t="s">
        <v>177</v>
      </c>
      <c r="BP7">
        <v>1695.4349999999999</v>
      </c>
    </row>
    <row r="8" spans="1:68" ht="16.5" x14ac:dyDescent="0.25">
      <c r="A8" s="109" t="str">
        <f t="shared" ref="A8:A42" si="18">BF8</f>
        <v>성산여객</v>
      </c>
      <c r="B8" s="110" t="str">
        <f t="shared" si="1"/>
        <v>권유성</v>
      </c>
      <c r="C8" s="111" t="str">
        <f t="shared" ref="C8:C42" si="19">BN8</f>
        <v>S</v>
      </c>
      <c r="D8" s="112">
        <f t="shared" ref="D8:D42" si="20">BM8</f>
        <v>1.0367999999999999</v>
      </c>
      <c r="E8" s="113">
        <f t="shared" ref="E8:E42" si="21">U8</f>
        <v>5535</v>
      </c>
      <c r="F8" s="114" t="str">
        <f t="shared" ref="F8:F42" si="22">BG8</f>
        <v>521</v>
      </c>
      <c r="G8" s="115" t="str">
        <f t="shared" ref="G8:G42" si="23">BK8</f>
        <v>71바7088</v>
      </c>
      <c r="H8" s="116">
        <f t="shared" ref="H8:H42" si="24">BJ8</f>
        <v>1</v>
      </c>
      <c r="I8" s="117">
        <f t="shared" ref="I8:I42" si="25">BP8</f>
        <v>1318.9159999999999</v>
      </c>
      <c r="J8" s="118">
        <f t="shared" ref="J8:J42" si="26">AB8/AA8</f>
        <v>3.0691441299545229E-2</v>
      </c>
      <c r="K8" s="118">
        <f t="shared" ref="K8:K42" si="27">AC8/AA8</f>
        <v>0.33358520960752125</v>
      </c>
      <c r="L8" s="118">
        <f t="shared" ref="L8:L42" si="28">AD8/I8</f>
        <v>0.10311498230364936</v>
      </c>
      <c r="M8" s="119">
        <f t="shared" ref="M8:M42" si="29">Z8</f>
        <v>10.542</v>
      </c>
      <c r="N8" s="120">
        <f t="shared" ref="N8:N42" si="30">AE8*100/W8</f>
        <v>0</v>
      </c>
      <c r="O8" s="120">
        <f t="shared" ref="O8:O42" si="31">AF8*100/W8</f>
        <v>1.1372975989373091</v>
      </c>
      <c r="P8" s="221">
        <f t="shared" ref="P8:P42" si="32">AK8</f>
        <v>9</v>
      </c>
      <c r="Q8" s="222">
        <f t="shared" ref="Q8:Q42" si="33">AE8</f>
        <v>0</v>
      </c>
      <c r="R8" s="222">
        <f t="shared" ref="R8:R42" si="34">AF8</f>
        <v>15</v>
      </c>
      <c r="T8">
        <v>518</v>
      </c>
      <c r="U8">
        <v>5535</v>
      </c>
      <c r="V8" t="s">
        <v>303</v>
      </c>
      <c r="W8">
        <v>1318.9159999999999</v>
      </c>
      <c r="X8">
        <v>508.899</v>
      </c>
      <c r="Y8">
        <v>2.5920000000000001</v>
      </c>
      <c r="Z8">
        <v>10.542</v>
      </c>
      <c r="AA8">
        <v>86.251341999999994</v>
      </c>
      <c r="AB8">
        <v>2.6471779999999998</v>
      </c>
      <c r="AC8">
        <v>28.772172000000001</v>
      </c>
      <c r="AD8" s="1">
        <v>136</v>
      </c>
      <c r="AE8">
        <v>0</v>
      </c>
      <c r="AF8">
        <v>15</v>
      </c>
      <c r="AG8">
        <v>65</v>
      </c>
      <c r="AH8">
        <v>15.291541</v>
      </c>
      <c r="AI8">
        <v>39</v>
      </c>
      <c r="AJ8">
        <v>0</v>
      </c>
      <c r="AK8">
        <v>9</v>
      </c>
      <c r="AL8">
        <v>894</v>
      </c>
      <c r="AM8" t="s">
        <v>304</v>
      </c>
      <c r="AN8" t="s">
        <v>360</v>
      </c>
      <c r="AO8">
        <v>1318.9159999999999</v>
      </c>
      <c r="AR8" t="s">
        <v>117</v>
      </c>
      <c r="AS8" t="s">
        <v>118</v>
      </c>
      <c r="AT8" t="s">
        <v>255</v>
      </c>
      <c r="AU8" t="s">
        <v>303</v>
      </c>
      <c r="AV8" t="s">
        <v>48</v>
      </c>
      <c r="AW8">
        <v>1</v>
      </c>
      <c r="BB8">
        <v>1.0367999999999999</v>
      </c>
      <c r="BC8" t="s">
        <v>71</v>
      </c>
      <c r="BF8" t="s">
        <v>117</v>
      </c>
      <c r="BG8" t="s">
        <v>118</v>
      </c>
      <c r="BH8" t="s">
        <v>303</v>
      </c>
      <c r="BI8">
        <v>5535</v>
      </c>
      <c r="BJ8">
        <v>1</v>
      </c>
      <c r="BK8" t="s">
        <v>255</v>
      </c>
      <c r="BL8" t="s">
        <v>174</v>
      </c>
      <c r="BM8">
        <v>1.0367999999999999</v>
      </c>
      <c r="BN8" t="s">
        <v>71</v>
      </c>
      <c r="BO8" t="s">
        <v>361</v>
      </c>
      <c r="BP8">
        <v>1318.9159999999999</v>
      </c>
    </row>
    <row r="9" spans="1:68" ht="16.5" x14ac:dyDescent="0.25">
      <c r="A9" s="126" t="str">
        <f t="shared" si="18"/>
        <v>성산여객</v>
      </c>
      <c r="B9" s="127" t="str">
        <f t="shared" si="1"/>
        <v>길정남</v>
      </c>
      <c r="C9" s="128" t="str">
        <f t="shared" si="19"/>
        <v>B</v>
      </c>
      <c r="D9" s="129">
        <f t="shared" si="20"/>
        <v>0.91313510244473028</v>
      </c>
      <c r="E9" s="130">
        <f t="shared" si="21"/>
        <v>1349</v>
      </c>
      <c r="F9" s="131" t="str">
        <f t="shared" si="22"/>
        <v>521</v>
      </c>
      <c r="G9" s="132" t="str">
        <f t="shared" si="23"/>
        <v>71바7088</v>
      </c>
      <c r="H9" s="133">
        <f t="shared" si="24"/>
        <v>7</v>
      </c>
      <c r="I9" s="134">
        <f t="shared" si="25"/>
        <v>1087.652</v>
      </c>
      <c r="J9" s="135">
        <f t="shared" si="26"/>
        <v>4.3181606988874049E-2</v>
      </c>
      <c r="K9" s="135">
        <f t="shared" si="27"/>
        <v>0.35069052783121568</v>
      </c>
      <c r="L9" s="135">
        <f t="shared" si="28"/>
        <v>0.14526705232923764</v>
      </c>
      <c r="M9" s="136">
        <f t="shared" si="29"/>
        <v>10.965</v>
      </c>
      <c r="N9" s="137">
        <f t="shared" si="30"/>
        <v>11.232068804444333</v>
      </c>
      <c r="O9" s="137">
        <f t="shared" si="31"/>
        <v>6.5966118375307987</v>
      </c>
      <c r="P9" s="219">
        <f t="shared" si="32"/>
        <v>18</v>
      </c>
      <c r="Q9" s="220">
        <f t="shared" si="33"/>
        <v>126</v>
      </c>
      <c r="R9" s="220">
        <f t="shared" si="34"/>
        <v>74</v>
      </c>
      <c r="T9">
        <v>518</v>
      </c>
      <c r="U9">
        <v>1349</v>
      </c>
      <c r="V9" t="s">
        <v>200</v>
      </c>
      <c r="W9">
        <v>1121.788</v>
      </c>
      <c r="X9">
        <v>508.322</v>
      </c>
      <c r="Y9">
        <v>2.2069999999999999</v>
      </c>
      <c r="Z9">
        <v>10.965</v>
      </c>
      <c r="AA9">
        <v>76.362744000000006</v>
      </c>
      <c r="AB9">
        <v>3.297466</v>
      </c>
      <c r="AC9">
        <v>26.779691</v>
      </c>
      <c r="AD9" s="1">
        <v>158</v>
      </c>
      <c r="AE9">
        <v>126</v>
      </c>
      <c r="AF9">
        <v>74</v>
      </c>
      <c r="AG9">
        <v>98</v>
      </c>
      <c r="AH9">
        <v>14.690251999999999</v>
      </c>
      <c r="AI9">
        <v>232.8</v>
      </c>
      <c r="AJ9">
        <v>0</v>
      </c>
      <c r="AK9">
        <v>18</v>
      </c>
      <c r="AL9">
        <v>1941</v>
      </c>
      <c r="AM9" t="s">
        <v>201</v>
      </c>
      <c r="AN9" t="s">
        <v>362</v>
      </c>
      <c r="AO9">
        <v>254.38399999999999</v>
      </c>
      <c r="AR9" t="s">
        <v>117</v>
      </c>
      <c r="AS9" t="s">
        <v>118</v>
      </c>
      <c r="AT9" t="s">
        <v>255</v>
      </c>
      <c r="AU9" t="s">
        <v>200</v>
      </c>
      <c r="AV9" t="s">
        <v>48</v>
      </c>
      <c r="AW9">
        <v>7</v>
      </c>
      <c r="BB9">
        <v>0.91313510244473028</v>
      </c>
      <c r="BC9" t="s">
        <v>68</v>
      </c>
      <c r="BF9" t="s">
        <v>117</v>
      </c>
      <c r="BG9" t="s">
        <v>118</v>
      </c>
      <c r="BH9" t="s">
        <v>200</v>
      </c>
      <c r="BI9">
        <v>1349</v>
      </c>
      <c r="BJ9">
        <v>7</v>
      </c>
      <c r="BK9" t="s">
        <v>255</v>
      </c>
      <c r="BL9" t="s">
        <v>301</v>
      </c>
      <c r="BM9">
        <v>0.91313510244473028</v>
      </c>
      <c r="BN9" t="s">
        <v>68</v>
      </c>
      <c r="BO9" t="s">
        <v>175</v>
      </c>
      <c r="BP9">
        <v>1087.652</v>
      </c>
    </row>
    <row r="10" spans="1:68" ht="16.5" x14ac:dyDescent="0.25">
      <c r="A10" s="109" t="str">
        <f t="shared" si="18"/>
        <v>성산여객</v>
      </c>
      <c r="B10" s="110" t="str">
        <f t="shared" si="1"/>
        <v>김기복</v>
      </c>
      <c r="C10" s="111" t="str">
        <f t="shared" si="19"/>
        <v>F</v>
      </c>
      <c r="D10" s="112">
        <f t="shared" si="20"/>
        <v>0.77213647636960558</v>
      </c>
      <c r="E10" s="113">
        <f t="shared" si="21"/>
        <v>547</v>
      </c>
      <c r="F10" s="114" t="str">
        <f t="shared" si="22"/>
        <v>521</v>
      </c>
      <c r="G10" s="115" t="str">
        <f t="shared" si="23"/>
        <v>71바7093</v>
      </c>
      <c r="H10" s="116">
        <f t="shared" si="24"/>
        <v>2</v>
      </c>
      <c r="I10" s="117">
        <f t="shared" si="25"/>
        <v>1813.5330000000001</v>
      </c>
      <c r="J10" s="118">
        <f t="shared" si="26"/>
        <v>2.14997141668253E-2</v>
      </c>
      <c r="K10" s="118">
        <f t="shared" si="27"/>
        <v>0.36636859355358958</v>
      </c>
      <c r="L10" s="118">
        <f t="shared" si="28"/>
        <v>0.18582512697590833</v>
      </c>
      <c r="M10" s="119">
        <f t="shared" si="29"/>
        <v>11.29</v>
      </c>
      <c r="N10" s="120">
        <f t="shared" si="30"/>
        <v>0</v>
      </c>
      <c r="O10" s="120">
        <f t="shared" si="31"/>
        <v>9.5393907913448501</v>
      </c>
      <c r="P10" s="221">
        <f t="shared" si="32"/>
        <v>22</v>
      </c>
      <c r="Q10" s="222">
        <f t="shared" si="33"/>
        <v>0</v>
      </c>
      <c r="R10" s="222">
        <f t="shared" si="34"/>
        <v>173</v>
      </c>
      <c r="T10">
        <v>518</v>
      </c>
      <c r="U10">
        <v>547</v>
      </c>
      <c r="V10" t="s">
        <v>204</v>
      </c>
      <c r="W10">
        <v>1813.5329999999999</v>
      </c>
      <c r="X10">
        <v>939.90499999999997</v>
      </c>
      <c r="Y10">
        <v>1.929</v>
      </c>
      <c r="Z10">
        <v>11.29</v>
      </c>
      <c r="AA10">
        <v>121.95050500000001</v>
      </c>
      <c r="AB10">
        <v>2.6219009999999998</v>
      </c>
      <c r="AC10">
        <v>44.678834999999999</v>
      </c>
      <c r="AD10" s="1">
        <v>337</v>
      </c>
      <c r="AE10">
        <v>0</v>
      </c>
      <c r="AF10">
        <v>173</v>
      </c>
      <c r="AG10">
        <v>64</v>
      </c>
      <c r="AH10">
        <v>14.871057</v>
      </c>
      <c r="AI10">
        <v>4.8</v>
      </c>
      <c r="AJ10">
        <v>0</v>
      </c>
      <c r="AK10">
        <v>22</v>
      </c>
      <c r="AL10">
        <v>2591</v>
      </c>
      <c r="AM10" t="s">
        <v>205</v>
      </c>
      <c r="AN10" t="s">
        <v>363</v>
      </c>
      <c r="AO10">
        <v>1735.0640000000001</v>
      </c>
      <c r="AR10" t="s">
        <v>117</v>
      </c>
      <c r="AS10" t="s">
        <v>118</v>
      </c>
      <c r="AT10" t="s">
        <v>206</v>
      </c>
      <c r="AU10" t="s">
        <v>204</v>
      </c>
      <c r="AV10" t="s">
        <v>48</v>
      </c>
      <c r="AW10">
        <v>2</v>
      </c>
      <c r="BB10">
        <v>0.77213647636960558</v>
      </c>
      <c r="BC10" t="s">
        <v>70</v>
      </c>
      <c r="BF10" t="s">
        <v>117</v>
      </c>
      <c r="BG10" t="s">
        <v>118</v>
      </c>
      <c r="BH10" t="s">
        <v>204</v>
      </c>
      <c r="BI10">
        <v>547</v>
      </c>
      <c r="BJ10">
        <v>2</v>
      </c>
      <c r="BK10" t="s">
        <v>206</v>
      </c>
      <c r="BL10" t="s">
        <v>202</v>
      </c>
      <c r="BM10">
        <v>0.77213647636960558</v>
      </c>
      <c r="BN10" t="s">
        <v>70</v>
      </c>
      <c r="BO10" t="s">
        <v>186</v>
      </c>
      <c r="BP10">
        <v>1813.5330000000001</v>
      </c>
    </row>
    <row r="11" spans="1:68" ht="16.5" x14ac:dyDescent="0.25">
      <c r="A11" s="126" t="str">
        <f t="shared" si="18"/>
        <v>성산여객</v>
      </c>
      <c r="B11" s="127" t="str">
        <f t="shared" si="1"/>
        <v>김덕호</v>
      </c>
      <c r="C11" s="128" t="str">
        <f t="shared" si="19"/>
        <v>F</v>
      </c>
      <c r="D11" s="129">
        <f t="shared" si="20"/>
        <v>0.7712</v>
      </c>
      <c r="E11" s="130">
        <f t="shared" si="21"/>
        <v>3153</v>
      </c>
      <c r="F11" s="131" t="str">
        <f t="shared" si="22"/>
        <v>588</v>
      </c>
      <c r="G11" s="132" t="str">
        <f t="shared" si="23"/>
        <v>71바7086</v>
      </c>
      <c r="H11" s="133">
        <f t="shared" si="24"/>
        <v>1</v>
      </c>
      <c r="I11" s="134">
        <f t="shared" si="25"/>
        <v>4173.5339999999997</v>
      </c>
      <c r="J11" s="135">
        <f t="shared" si="26"/>
        <v>4.5565639789534859E-2</v>
      </c>
      <c r="K11" s="135">
        <f t="shared" si="27"/>
        <v>0.39469946534951506</v>
      </c>
      <c r="L11" s="135">
        <f t="shared" si="28"/>
        <v>0.22666641747737051</v>
      </c>
      <c r="M11" s="136">
        <f t="shared" si="29"/>
        <v>14.63</v>
      </c>
      <c r="N11" s="137">
        <f t="shared" si="30"/>
        <v>0.40732865720034872</v>
      </c>
      <c r="O11" s="137">
        <f t="shared" si="31"/>
        <v>21.27693221140645</v>
      </c>
      <c r="P11" s="219">
        <f t="shared" si="32"/>
        <v>136</v>
      </c>
      <c r="Q11" s="220">
        <f t="shared" si="33"/>
        <v>17</v>
      </c>
      <c r="R11" s="220">
        <f t="shared" si="34"/>
        <v>888</v>
      </c>
      <c r="T11">
        <v>518</v>
      </c>
      <c r="U11">
        <v>3153</v>
      </c>
      <c r="V11" t="s">
        <v>207</v>
      </c>
      <c r="W11">
        <v>4173.5339999999997</v>
      </c>
      <c r="X11">
        <v>2164.7460000000001</v>
      </c>
      <c r="Y11">
        <v>1.9279999999999999</v>
      </c>
      <c r="Z11">
        <v>14.63</v>
      </c>
      <c r="AA11">
        <v>348.69546600000001</v>
      </c>
      <c r="AB11">
        <v>15.888532</v>
      </c>
      <c r="AC11">
        <v>137.62991400000001</v>
      </c>
      <c r="AD11" s="1">
        <v>946</v>
      </c>
      <c r="AE11">
        <v>17</v>
      </c>
      <c r="AF11">
        <v>888</v>
      </c>
      <c r="AG11">
        <v>68</v>
      </c>
      <c r="AH11">
        <v>11.968994</v>
      </c>
      <c r="AI11">
        <v>29.2</v>
      </c>
      <c r="AJ11">
        <v>0</v>
      </c>
      <c r="AK11">
        <v>136</v>
      </c>
      <c r="AL11">
        <v>28531</v>
      </c>
      <c r="AM11" t="s">
        <v>208</v>
      </c>
      <c r="AN11" t="s">
        <v>364</v>
      </c>
      <c r="AO11">
        <v>4173.5339999999997</v>
      </c>
      <c r="AR11" t="s">
        <v>117</v>
      </c>
      <c r="AS11" t="s">
        <v>121</v>
      </c>
      <c r="AT11" t="s">
        <v>209</v>
      </c>
      <c r="AU11" t="s">
        <v>207</v>
      </c>
      <c r="AV11" t="s">
        <v>48</v>
      </c>
      <c r="AW11">
        <v>1</v>
      </c>
      <c r="BB11">
        <v>0.7712</v>
      </c>
      <c r="BC11" t="s">
        <v>70</v>
      </c>
      <c r="BF11" t="s">
        <v>117</v>
      </c>
      <c r="BG11" t="s">
        <v>121</v>
      </c>
      <c r="BH11" t="s">
        <v>207</v>
      </c>
      <c r="BI11">
        <v>3153</v>
      </c>
      <c r="BJ11">
        <v>1</v>
      </c>
      <c r="BK11" t="s">
        <v>209</v>
      </c>
      <c r="BL11" t="s">
        <v>174</v>
      </c>
      <c r="BM11">
        <v>0.7712</v>
      </c>
      <c r="BN11" t="s">
        <v>70</v>
      </c>
      <c r="BO11" t="s">
        <v>186</v>
      </c>
      <c r="BP11">
        <v>4173.5339999999997</v>
      </c>
    </row>
    <row r="12" spans="1:68" ht="16.5" x14ac:dyDescent="0.25">
      <c r="A12" s="109" t="str">
        <f t="shared" si="18"/>
        <v>성산여객</v>
      </c>
      <c r="B12" s="110" t="str">
        <f t="shared" si="1"/>
        <v>김동원</v>
      </c>
      <c r="C12" s="111" t="str">
        <f t="shared" si="19"/>
        <v>F</v>
      </c>
      <c r="D12" s="112">
        <f t="shared" si="20"/>
        <v>0.7689805228225679</v>
      </c>
      <c r="E12" s="113">
        <f t="shared" si="21"/>
        <v>4264</v>
      </c>
      <c r="F12" s="114" t="str">
        <f t="shared" si="22"/>
        <v>521</v>
      </c>
      <c r="G12" s="115" t="str">
        <f t="shared" si="23"/>
        <v>71바7505</v>
      </c>
      <c r="H12" s="116">
        <f t="shared" si="24"/>
        <v>10</v>
      </c>
      <c r="I12" s="117">
        <f t="shared" si="25"/>
        <v>1579.3490000000002</v>
      </c>
      <c r="J12" s="118">
        <f t="shared" si="26"/>
        <v>4.3541426621613859E-2</v>
      </c>
      <c r="K12" s="118">
        <f t="shared" si="27"/>
        <v>0.41034587621335428</v>
      </c>
      <c r="L12" s="118">
        <f t="shared" si="28"/>
        <v>0.15322769064975506</v>
      </c>
      <c r="M12" s="119">
        <f t="shared" si="29"/>
        <v>12.916</v>
      </c>
      <c r="N12" s="120">
        <f t="shared" si="30"/>
        <v>13.16998332857399</v>
      </c>
      <c r="O12" s="120">
        <f t="shared" si="31"/>
        <v>9.6875358138068286</v>
      </c>
      <c r="P12" s="221">
        <f t="shared" si="32"/>
        <v>75</v>
      </c>
      <c r="Q12" s="222">
        <f t="shared" si="33"/>
        <v>208</v>
      </c>
      <c r="R12" s="222">
        <f t="shared" si="34"/>
        <v>153</v>
      </c>
      <c r="T12">
        <v>518</v>
      </c>
      <c r="U12">
        <v>4264</v>
      </c>
      <c r="V12" t="s">
        <v>211</v>
      </c>
      <c r="W12">
        <v>1579.3489999999999</v>
      </c>
      <c r="X12">
        <v>824.69299999999998</v>
      </c>
      <c r="Y12">
        <v>1.915</v>
      </c>
      <c r="Z12">
        <v>12.916</v>
      </c>
      <c r="AA12">
        <v>121.511912</v>
      </c>
      <c r="AB12">
        <v>5.2908020000000002</v>
      </c>
      <c r="AC12">
        <v>49.861911999999997</v>
      </c>
      <c r="AD12" s="1">
        <v>242</v>
      </c>
      <c r="AE12">
        <v>208</v>
      </c>
      <c r="AF12">
        <v>153</v>
      </c>
      <c r="AG12">
        <v>69</v>
      </c>
      <c r="AH12">
        <v>12.997482</v>
      </c>
      <c r="AI12">
        <v>214</v>
      </c>
      <c r="AJ12">
        <v>0</v>
      </c>
      <c r="AK12">
        <v>75</v>
      </c>
      <c r="AL12">
        <v>25532</v>
      </c>
      <c r="AM12" t="s">
        <v>212</v>
      </c>
      <c r="AN12" t="s">
        <v>365</v>
      </c>
      <c r="AO12">
        <v>311.23599999999999</v>
      </c>
      <c r="AR12" t="s">
        <v>117</v>
      </c>
      <c r="AS12" t="s">
        <v>118</v>
      </c>
      <c r="AT12" t="s">
        <v>281</v>
      </c>
      <c r="AU12" t="s">
        <v>211</v>
      </c>
      <c r="AV12" t="s">
        <v>198</v>
      </c>
      <c r="AW12">
        <v>10</v>
      </c>
      <c r="BB12">
        <v>0.7689805228225679</v>
      </c>
      <c r="BC12" t="s">
        <v>70</v>
      </c>
      <c r="BF12" t="s">
        <v>117</v>
      </c>
      <c r="BG12" t="s">
        <v>118</v>
      </c>
      <c r="BH12" t="s">
        <v>211</v>
      </c>
      <c r="BI12">
        <v>4264</v>
      </c>
      <c r="BJ12">
        <v>10</v>
      </c>
      <c r="BK12" t="s">
        <v>281</v>
      </c>
      <c r="BL12" t="s">
        <v>199</v>
      </c>
      <c r="BM12">
        <v>0.7689805228225679</v>
      </c>
      <c r="BN12" t="s">
        <v>70</v>
      </c>
      <c r="BO12" t="s">
        <v>186</v>
      </c>
      <c r="BP12">
        <v>1579.3490000000002</v>
      </c>
    </row>
    <row r="13" spans="1:68" ht="16.5" x14ac:dyDescent="0.25">
      <c r="A13" s="126" t="str">
        <f t="shared" si="18"/>
        <v>성산여객</v>
      </c>
      <c r="B13" s="127" t="str">
        <f t="shared" si="1"/>
        <v>김영진</v>
      </c>
      <c r="C13" s="128" t="str">
        <f t="shared" si="19"/>
        <v>F</v>
      </c>
      <c r="D13" s="129">
        <f t="shared" si="20"/>
        <v>0.786026753111018</v>
      </c>
      <c r="E13" s="130">
        <f t="shared" si="21"/>
        <v>9878</v>
      </c>
      <c r="F13" s="131" t="str">
        <f t="shared" si="22"/>
        <v>521</v>
      </c>
      <c r="G13" s="132" t="str">
        <f t="shared" si="23"/>
        <v>71바7501</v>
      </c>
      <c r="H13" s="133">
        <f t="shared" si="24"/>
        <v>4</v>
      </c>
      <c r="I13" s="134">
        <f t="shared" si="25"/>
        <v>630.87900000000002</v>
      </c>
      <c r="J13" s="135">
        <f t="shared" si="26"/>
        <v>3.0268360989620775E-2</v>
      </c>
      <c r="K13" s="135">
        <f t="shared" si="27"/>
        <v>0.36788837587540207</v>
      </c>
      <c r="L13" s="135">
        <f t="shared" si="28"/>
        <v>9.8275580578843169E-2</v>
      </c>
      <c r="M13" s="136">
        <f t="shared" si="29"/>
        <v>13.326000000000001</v>
      </c>
      <c r="N13" s="137">
        <f t="shared" si="30"/>
        <v>0</v>
      </c>
      <c r="O13" s="137">
        <f t="shared" si="31"/>
        <v>11.571157068154115</v>
      </c>
      <c r="P13" s="219">
        <f t="shared" si="32"/>
        <v>18</v>
      </c>
      <c r="Q13" s="220">
        <f t="shared" si="33"/>
        <v>0</v>
      </c>
      <c r="R13" s="220">
        <f t="shared" si="34"/>
        <v>73</v>
      </c>
      <c r="T13">
        <v>518</v>
      </c>
      <c r="U13">
        <v>9878</v>
      </c>
      <c r="V13" t="s">
        <v>214</v>
      </c>
      <c r="W13">
        <v>630.87900000000002</v>
      </c>
      <c r="X13">
        <v>315.72899999999998</v>
      </c>
      <c r="Y13">
        <v>1.998</v>
      </c>
      <c r="Z13">
        <v>13.326000000000001</v>
      </c>
      <c r="AA13">
        <v>41.278317000000001</v>
      </c>
      <c r="AB13">
        <v>1.2494270000000001</v>
      </c>
      <c r="AC13">
        <v>15.185813</v>
      </c>
      <c r="AD13" s="1">
        <v>62</v>
      </c>
      <c r="AE13">
        <v>0</v>
      </c>
      <c r="AF13">
        <v>73</v>
      </c>
      <c r="AG13">
        <v>73</v>
      </c>
      <c r="AH13">
        <v>15.283543999999999</v>
      </c>
      <c r="AI13">
        <v>195</v>
      </c>
      <c r="AJ13">
        <v>0</v>
      </c>
      <c r="AK13">
        <v>18</v>
      </c>
      <c r="AL13">
        <v>4611</v>
      </c>
      <c r="AM13" t="s">
        <v>215</v>
      </c>
      <c r="AN13" t="s">
        <v>366</v>
      </c>
      <c r="AO13">
        <v>285.29500000000002</v>
      </c>
      <c r="AR13" t="s">
        <v>117</v>
      </c>
      <c r="AS13" t="s">
        <v>118</v>
      </c>
      <c r="AT13" t="s">
        <v>216</v>
      </c>
      <c r="AU13" t="s">
        <v>214</v>
      </c>
      <c r="AV13" t="s">
        <v>198</v>
      </c>
      <c r="AW13">
        <v>4</v>
      </c>
      <c r="BB13">
        <v>0.786026753111018</v>
      </c>
      <c r="BC13" t="s">
        <v>70</v>
      </c>
      <c r="BF13" t="s">
        <v>117</v>
      </c>
      <c r="BG13" t="s">
        <v>118</v>
      </c>
      <c r="BH13" t="s">
        <v>214</v>
      </c>
      <c r="BI13">
        <v>9878</v>
      </c>
      <c r="BJ13">
        <v>4</v>
      </c>
      <c r="BK13" t="s">
        <v>216</v>
      </c>
      <c r="BL13" t="s">
        <v>302</v>
      </c>
      <c r="BM13">
        <v>0.786026753111018</v>
      </c>
      <c r="BN13" t="s">
        <v>70</v>
      </c>
      <c r="BO13" t="s">
        <v>186</v>
      </c>
      <c r="BP13">
        <v>630.87900000000002</v>
      </c>
    </row>
    <row r="14" spans="1:68" ht="16.5" x14ac:dyDescent="0.25">
      <c r="A14" s="109" t="str">
        <f t="shared" si="18"/>
        <v>성산여객</v>
      </c>
      <c r="B14" s="110" t="str">
        <f t="shared" si="1"/>
        <v>김인성</v>
      </c>
      <c r="C14" s="111" t="str">
        <f t="shared" si="19"/>
        <v>F</v>
      </c>
      <c r="D14" s="112">
        <f t="shared" si="20"/>
        <v>0.78166666666666662</v>
      </c>
      <c r="E14" s="113">
        <f t="shared" si="21"/>
        <v>6250</v>
      </c>
      <c r="F14" s="114" t="str">
        <f t="shared" si="22"/>
        <v>521</v>
      </c>
      <c r="G14" s="115" t="str">
        <f t="shared" si="23"/>
        <v>71바7509</v>
      </c>
      <c r="H14" s="116">
        <f t="shared" si="24"/>
        <v>1</v>
      </c>
      <c r="I14" s="117">
        <f t="shared" si="25"/>
        <v>2085.2600000000002</v>
      </c>
      <c r="J14" s="118">
        <f t="shared" si="26"/>
        <v>2.532484542305655E-2</v>
      </c>
      <c r="K14" s="118">
        <f t="shared" si="27"/>
        <v>0.4240693792100822</v>
      </c>
      <c r="L14" s="118">
        <f t="shared" si="28"/>
        <v>0.13907138678150446</v>
      </c>
      <c r="M14" s="119">
        <f t="shared" si="29"/>
        <v>17.437999999999999</v>
      </c>
      <c r="N14" s="120">
        <f t="shared" si="30"/>
        <v>0</v>
      </c>
      <c r="O14" s="120">
        <f t="shared" si="31"/>
        <v>41.149744579674667</v>
      </c>
      <c r="P14" s="221">
        <f t="shared" si="32"/>
        <v>103</v>
      </c>
      <c r="Q14" s="222">
        <f t="shared" si="33"/>
        <v>0</v>
      </c>
      <c r="R14" s="222">
        <f t="shared" si="34"/>
        <v>874</v>
      </c>
      <c r="T14">
        <v>518</v>
      </c>
      <c r="U14">
        <v>6250</v>
      </c>
      <c r="V14" t="s">
        <v>217</v>
      </c>
      <c r="W14">
        <v>2123.9499999999998</v>
      </c>
      <c r="X14">
        <v>1128.5650000000001</v>
      </c>
      <c r="Y14">
        <v>1.8819999999999999</v>
      </c>
      <c r="Z14">
        <v>17.437999999999999</v>
      </c>
      <c r="AA14">
        <v>147.92050800000001</v>
      </c>
      <c r="AB14">
        <v>3.7460640000000001</v>
      </c>
      <c r="AC14">
        <v>62.728558</v>
      </c>
      <c r="AD14" s="1">
        <v>290</v>
      </c>
      <c r="AE14">
        <v>0</v>
      </c>
      <c r="AF14">
        <v>874</v>
      </c>
      <c r="AG14">
        <v>68</v>
      </c>
      <c r="AH14">
        <v>14.358725</v>
      </c>
      <c r="AI14">
        <v>470.5</v>
      </c>
      <c r="AJ14">
        <v>0</v>
      </c>
      <c r="AK14">
        <v>103</v>
      </c>
      <c r="AL14">
        <v>26863</v>
      </c>
      <c r="AM14" t="s">
        <v>218</v>
      </c>
      <c r="AN14" t="s">
        <v>367</v>
      </c>
      <c r="AO14">
        <v>2085.2600000000002</v>
      </c>
      <c r="AR14" t="s">
        <v>117</v>
      </c>
      <c r="AS14" t="s">
        <v>118</v>
      </c>
      <c r="AT14" t="s">
        <v>213</v>
      </c>
      <c r="AU14" t="s">
        <v>217</v>
      </c>
      <c r="AV14" t="s">
        <v>48</v>
      </c>
      <c r="AW14">
        <v>1</v>
      </c>
      <c r="BB14">
        <v>0.78166666666666662</v>
      </c>
      <c r="BC14" t="s">
        <v>70</v>
      </c>
      <c r="BF14" t="s">
        <v>117</v>
      </c>
      <c r="BG14" t="s">
        <v>118</v>
      </c>
      <c r="BH14" t="s">
        <v>217</v>
      </c>
      <c r="BI14">
        <v>6250</v>
      </c>
      <c r="BJ14">
        <v>1</v>
      </c>
      <c r="BK14" t="s">
        <v>213</v>
      </c>
      <c r="BL14" t="s">
        <v>174</v>
      </c>
      <c r="BM14">
        <v>0.78166666666666662</v>
      </c>
      <c r="BN14" t="s">
        <v>70</v>
      </c>
      <c r="BO14" t="s">
        <v>186</v>
      </c>
      <c r="BP14">
        <v>2085.2600000000002</v>
      </c>
    </row>
    <row r="15" spans="1:68" ht="16.5" x14ac:dyDescent="0.25">
      <c r="A15" s="126" t="str">
        <f t="shared" si="18"/>
        <v>성산여객</v>
      </c>
      <c r="B15" s="127" t="str">
        <f t="shared" si="1"/>
        <v>김정구</v>
      </c>
      <c r="C15" s="128" t="str">
        <f t="shared" si="19"/>
        <v>F</v>
      </c>
      <c r="D15" s="129">
        <f t="shared" si="20"/>
        <v>0.79039999999999999</v>
      </c>
      <c r="E15" s="130">
        <f t="shared" si="21"/>
        <v>391</v>
      </c>
      <c r="F15" s="131" t="str">
        <f t="shared" si="22"/>
        <v>588</v>
      </c>
      <c r="G15" s="132" t="str">
        <f t="shared" si="23"/>
        <v>71바7089</v>
      </c>
      <c r="H15" s="133">
        <f t="shared" si="24"/>
        <v>1</v>
      </c>
      <c r="I15" s="134">
        <f t="shared" si="25"/>
        <v>3442.942</v>
      </c>
      <c r="J15" s="135">
        <f t="shared" si="26"/>
        <v>4.5727395586972579E-2</v>
      </c>
      <c r="K15" s="135">
        <f t="shared" si="27"/>
        <v>0.39312319368094234</v>
      </c>
      <c r="L15" s="135">
        <f t="shared" si="28"/>
        <v>0.1603279985547244</v>
      </c>
      <c r="M15" s="136">
        <f t="shared" si="29"/>
        <v>13.522</v>
      </c>
      <c r="N15" s="137">
        <f t="shared" si="30"/>
        <v>0.87134781823219798</v>
      </c>
      <c r="O15" s="137">
        <f t="shared" si="31"/>
        <v>21.957965019451386</v>
      </c>
      <c r="P15" s="219">
        <f t="shared" si="32"/>
        <v>100</v>
      </c>
      <c r="Q15" s="220">
        <f t="shared" si="33"/>
        <v>30</v>
      </c>
      <c r="R15" s="220">
        <f t="shared" si="34"/>
        <v>756</v>
      </c>
      <c r="T15">
        <v>518</v>
      </c>
      <c r="U15">
        <v>391</v>
      </c>
      <c r="V15" t="s">
        <v>220</v>
      </c>
      <c r="W15">
        <v>3442.942</v>
      </c>
      <c r="X15">
        <v>1742.115</v>
      </c>
      <c r="Y15">
        <v>1.976</v>
      </c>
      <c r="Z15">
        <v>13.522</v>
      </c>
      <c r="AA15">
        <v>285.90187200000003</v>
      </c>
      <c r="AB15">
        <v>13.073548000000001</v>
      </c>
      <c r="AC15">
        <v>112.394657</v>
      </c>
      <c r="AD15" s="1">
        <v>552</v>
      </c>
      <c r="AE15">
        <v>30</v>
      </c>
      <c r="AF15">
        <v>756</v>
      </c>
      <c r="AG15">
        <v>67</v>
      </c>
      <c r="AH15">
        <v>12.042389999999999</v>
      </c>
      <c r="AI15">
        <v>15.4</v>
      </c>
      <c r="AJ15">
        <v>0</v>
      </c>
      <c r="AK15">
        <v>100</v>
      </c>
      <c r="AL15">
        <v>21658</v>
      </c>
      <c r="AM15" t="s">
        <v>221</v>
      </c>
      <c r="AN15" t="s">
        <v>368</v>
      </c>
      <c r="AO15">
        <v>3442.942</v>
      </c>
      <c r="AR15" t="s">
        <v>117</v>
      </c>
      <c r="AS15" t="s">
        <v>121</v>
      </c>
      <c r="AT15" t="s">
        <v>222</v>
      </c>
      <c r="AU15" t="s">
        <v>220</v>
      </c>
      <c r="AV15" t="s">
        <v>48</v>
      </c>
      <c r="AW15">
        <v>1</v>
      </c>
      <c r="BB15">
        <v>0.79039999999999999</v>
      </c>
      <c r="BC15" t="s">
        <v>70</v>
      </c>
      <c r="BF15" t="s">
        <v>117</v>
      </c>
      <c r="BG15" t="s">
        <v>121</v>
      </c>
      <c r="BH15" t="s">
        <v>220</v>
      </c>
      <c r="BI15">
        <v>391</v>
      </c>
      <c r="BJ15">
        <v>1</v>
      </c>
      <c r="BK15" t="s">
        <v>222</v>
      </c>
      <c r="BL15" t="s">
        <v>174</v>
      </c>
      <c r="BM15">
        <v>0.79039999999999999</v>
      </c>
      <c r="BN15" t="s">
        <v>70</v>
      </c>
      <c r="BO15" t="s">
        <v>186</v>
      </c>
      <c r="BP15">
        <v>3442.942</v>
      </c>
    </row>
    <row r="16" spans="1:68" ht="16.5" x14ac:dyDescent="0.25">
      <c r="A16" s="109" t="str">
        <f t="shared" si="18"/>
        <v>성산여객</v>
      </c>
      <c r="B16" s="110" t="str">
        <f t="shared" si="1"/>
        <v>김태옥</v>
      </c>
      <c r="C16" s="111" t="str">
        <f t="shared" si="19"/>
        <v>S</v>
      </c>
      <c r="D16" s="112">
        <f t="shared" si="20"/>
        <v>1.0808</v>
      </c>
      <c r="E16" s="113">
        <f t="shared" si="21"/>
        <v>6670</v>
      </c>
      <c r="F16" s="114" t="str">
        <f t="shared" si="22"/>
        <v>586</v>
      </c>
      <c r="G16" s="115" t="str">
        <f t="shared" si="23"/>
        <v>71바7094</v>
      </c>
      <c r="H16" s="116">
        <f t="shared" si="24"/>
        <v>1</v>
      </c>
      <c r="I16" s="117">
        <f t="shared" si="25"/>
        <v>2108.5659999999998</v>
      </c>
      <c r="J16" s="118">
        <f t="shared" si="26"/>
        <v>7.9921086501284933E-2</v>
      </c>
      <c r="K16" s="118">
        <f t="shared" si="27"/>
        <v>0.39291137000171494</v>
      </c>
      <c r="L16" s="118">
        <f t="shared" si="28"/>
        <v>0.17168065879844407</v>
      </c>
      <c r="M16" s="119">
        <f t="shared" si="29"/>
        <v>9.1300000000000008</v>
      </c>
      <c r="N16" s="120">
        <f t="shared" si="30"/>
        <v>4.7425596353161348E-2</v>
      </c>
      <c r="O16" s="120">
        <f t="shared" si="31"/>
        <v>2.7032589921301966</v>
      </c>
      <c r="P16" s="221">
        <f t="shared" si="32"/>
        <v>100</v>
      </c>
      <c r="Q16" s="222">
        <f t="shared" si="33"/>
        <v>1</v>
      </c>
      <c r="R16" s="222">
        <f t="shared" si="34"/>
        <v>57</v>
      </c>
      <c r="T16">
        <v>518</v>
      </c>
      <c r="U16">
        <v>6670</v>
      </c>
      <c r="V16" t="s">
        <v>305</v>
      </c>
      <c r="W16">
        <v>2108.5659999999998</v>
      </c>
      <c r="X16">
        <v>780.37900000000002</v>
      </c>
      <c r="Y16">
        <v>2.702</v>
      </c>
      <c r="Z16">
        <v>9.1300000000000008</v>
      </c>
      <c r="AA16">
        <v>162.43051199999999</v>
      </c>
      <c r="AB16">
        <v>12.981623000000001</v>
      </c>
      <c r="AC16">
        <v>63.820794999999997</v>
      </c>
      <c r="AD16" s="1">
        <v>362</v>
      </c>
      <c r="AE16">
        <v>1</v>
      </c>
      <c r="AF16">
        <v>57</v>
      </c>
      <c r="AG16">
        <v>60</v>
      </c>
      <c r="AH16">
        <v>12.981341</v>
      </c>
      <c r="AI16">
        <v>0</v>
      </c>
      <c r="AJ16">
        <v>0</v>
      </c>
      <c r="AK16">
        <v>100</v>
      </c>
      <c r="AL16">
        <v>63326</v>
      </c>
      <c r="AM16" t="s">
        <v>306</v>
      </c>
      <c r="AN16" t="s">
        <v>369</v>
      </c>
      <c r="AO16">
        <v>2108.5659999999998</v>
      </c>
      <c r="AR16" t="s">
        <v>117</v>
      </c>
      <c r="AS16" t="s">
        <v>120</v>
      </c>
      <c r="AT16" t="s">
        <v>290</v>
      </c>
      <c r="AU16" t="s">
        <v>305</v>
      </c>
      <c r="AV16" t="s">
        <v>48</v>
      </c>
      <c r="AW16">
        <v>1</v>
      </c>
      <c r="BB16">
        <v>1.0808</v>
      </c>
      <c r="BC16" t="s">
        <v>71</v>
      </c>
      <c r="BF16" t="s">
        <v>117</v>
      </c>
      <c r="BG16" t="s">
        <v>120</v>
      </c>
      <c r="BH16" t="s">
        <v>305</v>
      </c>
      <c r="BI16">
        <v>6670</v>
      </c>
      <c r="BJ16">
        <v>1</v>
      </c>
      <c r="BK16" t="s">
        <v>290</v>
      </c>
      <c r="BL16" t="s">
        <v>174</v>
      </c>
      <c r="BM16">
        <v>1.0808</v>
      </c>
      <c r="BN16" t="s">
        <v>71</v>
      </c>
      <c r="BO16" t="s">
        <v>361</v>
      </c>
      <c r="BP16">
        <v>2108.5659999999998</v>
      </c>
    </row>
    <row r="17" spans="1:68" ht="16.5" x14ac:dyDescent="0.25">
      <c r="A17" s="126" t="str">
        <f t="shared" si="18"/>
        <v>성산여객</v>
      </c>
      <c r="B17" s="127" t="str">
        <f t="shared" si="1"/>
        <v>김형문</v>
      </c>
      <c r="C17" s="128" t="str">
        <f t="shared" si="19"/>
        <v>F</v>
      </c>
      <c r="D17" s="129">
        <f t="shared" si="20"/>
        <v>0.76239999999999997</v>
      </c>
      <c r="E17" s="130">
        <f t="shared" si="21"/>
        <v>2802</v>
      </c>
      <c r="F17" s="131" t="str">
        <f t="shared" si="22"/>
        <v>588</v>
      </c>
      <c r="G17" s="132" t="str">
        <f t="shared" si="23"/>
        <v>71바7069</v>
      </c>
      <c r="H17" s="133">
        <f t="shared" si="24"/>
        <v>1</v>
      </c>
      <c r="I17" s="134">
        <f t="shared" si="25"/>
        <v>4093.5039999999999</v>
      </c>
      <c r="J17" s="135">
        <f t="shared" si="26"/>
        <v>4.271064992950932E-2</v>
      </c>
      <c r="K17" s="135">
        <f t="shared" si="27"/>
        <v>0.40551217335294348</v>
      </c>
      <c r="L17" s="135">
        <f t="shared" si="28"/>
        <v>0.19030151185878896</v>
      </c>
      <c r="M17" s="136">
        <f t="shared" si="29"/>
        <v>15.821999999999999</v>
      </c>
      <c r="N17" s="137">
        <f t="shared" si="30"/>
        <v>0.75729741561263897</v>
      </c>
      <c r="O17" s="137">
        <f t="shared" si="31"/>
        <v>30.731617704538703</v>
      </c>
      <c r="P17" s="219">
        <f t="shared" si="32"/>
        <v>114</v>
      </c>
      <c r="Q17" s="220">
        <f t="shared" si="33"/>
        <v>31</v>
      </c>
      <c r="R17" s="220">
        <f t="shared" si="34"/>
        <v>1258</v>
      </c>
      <c r="T17">
        <v>518</v>
      </c>
      <c r="U17">
        <v>2802</v>
      </c>
      <c r="V17" t="s">
        <v>223</v>
      </c>
      <c r="W17">
        <v>4093.5039999999999</v>
      </c>
      <c r="X17">
        <v>2147.6179999999999</v>
      </c>
      <c r="Y17">
        <v>1.9059999999999999</v>
      </c>
      <c r="Z17">
        <v>15.821999999999999</v>
      </c>
      <c r="AA17">
        <v>337.70991600000002</v>
      </c>
      <c r="AB17">
        <v>14.42381</v>
      </c>
      <c r="AC17">
        <v>136.945482</v>
      </c>
      <c r="AD17" s="1">
        <v>779</v>
      </c>
      <c r="AE17">
        <v>31</v>
      </c>
      <c r="AF17">
        <v>1258</v>
      </c>
      <c r="AG17">
        <v>70</v>
      </c>
      <c r="AH17">
        <v>12.121361</v>
      </c>
      <c r="AI17">
        <v>36.1</v>
      </c>
      <c r="AJ17">
        <v>0</v>
      </c>
      <c r="AK17">
        <v>114</v>
      </c>
      <c r="AL17">
        <v>29718</v>
      </c>
      <c r="AM17" t="s">
        <v>224</v>
      </c>
      <c r="AN17" t="s">
        <v>370</v>
      </c>
      <c r="AO17">
        <v>4093.5039999999999</v>
      </c>
      <c r="AR17" t="s">
        <v>117</v>
      </c>
      <c r="AS17" t="s">
        <v>121</v>
      </c>
      <c r="AT17" t="s">
        <v>225</v>
      </c>
      <c r="AU17" t="s">
        <v>223</v>
      </c>
      <c r="AV17" t="s">
        <v>48</v>
      </c>
      <c r="AW17">
        <v>1</v>
      </c>
      <c r="BB17">
        <v>0.76239999999999997</v>
      </c>
      <c r="BC17" t="s">
        <v>70</v>
      </c>
      <c r="BF17" t="s">
        <v>117</v>
      </c>
      <c r="BG17" t="s">
        <v>121</v>
      </c>
      <c r="BH17" t="s">
        <v>223</v>
      </c>
      <c r="BI17">
        <v>2802</v>
      </c>
      <c r="BJ17">
        <v>1</v>
      </c>
      <c r="BK17" t="s">
        <v>225</v>
      </c>
      <c r="BL17" t="s">
        <v>174</v>
      </c>
      <c r="BM17">
        <v>0.76239999999999997</v>
      </c>
      <c r="BN17" t="s">
        <v>70</v>
      </c>
      <c r="BO17" t="s">
        <v>186</v>
      </c>
      <c r="BP17">
        <v>4093.5039999999999</v>
      </c>
    </row>
    <row r="18" spans="1:68" ht="16.5" x14ac:dyDescent="0.25">
      <c r="A18" s="109" t="str">
        <f t="shared" si="18"/>
        <v>성산여객</v>
      </c>
      <c r="B18" s="110" t="str">
        <f t="shared" si="1"/>
        <v>박기환</v>
      </c>
      <c r="C18" s="111" t="str">
        <f t="shared" si="19"/>
        <v>F</v>
      </c>
      <c r="D18" s="112">
        <f t="shared" si="20"/>
        <v>0.71961097633674687</v>
      </c>
      <c r="E18" s="113">
        <f t="shared" si="21"/>
        <v>3664</v>
      </c>
      <c r="F18" s="114" t="str">
        <f t="shared" si="22"/>
        <v>588</v>
      </c>
      <c r="G18" s="115" t="str">
        <f t="shared" si="23"/>
        <v>71바7091</v>
      </c>
      <c r="H18" s="116">
        <f t="shared" si="24"/>
        <v>7</v>
      </c>
      <c r="I18" s="117">
        <f t="shared" si="25"/>
        <v>18689.920999999998</v>
      </c>
      <c r="J18" s="118">
        <f t="shared" si="26"/>
        <v>3.9552029675009502E-2</v>
      </c>
      <c r="K18" s="118">
        <f t="shared" si="27"/>
        <v>0.40508081761944559</v>
      </c>
      <c r="L18" s="118">
        <f t="shared" si="28"/>
        <v>0.17463958247870606</v>
      </c>
      <c r="M18" s="119">
        <f t="shared" si="29"/>
        <v>14.525</v>
      </c>
      <c r="N18" s="120">
        <f t="shared" si="30"/>
        <v>0.59390299188530549</v>
      </c>
      <c r="O18" s="120">
        <f t="shared" si="31"/>
        <v>31.380549976642495</v>
      </c>
      <c r="P18" s="221">
        <f t="shared" si="32"/>
        <v>504</v>
      </c>
      <c r="Q18" s="222">
        <f t="shared" si="33"/>
        <v>111</v>
      </c>
      <c r="R18" s="222">
        <f t="shared" si="34"/>
        <v>5865</v>
      </c>
      <c r="T18">
        <v>518</v>
      </c>
      <c r="U18">
        <v>3664</v>
      </c>
      <c r="V18" t="s">
        <v>226</v>
      </c>
      <c r="W18">
        <v>18689.920999999998</v>
      </c>
      <c r="X18">
        <v>10492.896000000001</v>
      </c>
      <c r="Y18">
        <v>1.7809999999999999</v>
      </c>
      <c r="Z18">
        <v>14.525</v>
      </c>
      <c r="AA18">
        <v>1547.134534</v>
      </c>
      <c r="AB18">
        <v>61.192310999999997</v>
      </c>
      <c r="AC18">
        <v>626.71452199999999</v>
      </c>
      <c r="AD18" s="1">
        <v>3264</v>
      </c>
      <c r="AE18">
        <v>111</v>
      </c>
      <c r="AF18">
        <v>5865</v>
      </c>
      <c r="AG18">
        <v>71</v>
      </c>
      <c r="AH18">
        <v>12.080346</v>
      </c>
      <c r="AI18">
        <v>323.3</v>
      </c>
      <c r="AJ18">
        <v>0</v>
      </c>
      <c r="AK18">
        <v>504</v>
      </c>
      <c r="AL18">
        <v>179525</v>
      </c>
      <c r="AM18" t="s">
        <v>227</v>
      </c>
      <c r="AN18" t="s">
        <v>371</v>
      </c>
      <c r="AO18">
        <v>4094.306</v>
      </c>
      <c r="AR18" t="s">
        <v>117</v>
      </c>
      <c r="AS18" t="s">
        <v>121</v>
      </c>
      <c r="AT18" t="s">
        <v>229</v>
      </c>
      <c r="AU18" t="s">
        <v>226</v>
      </c>
      <c r="AV18" t="s">
        <v>48</v>
      </c>
      <c r="AW18">
        <v>7</v>
      </c>
      <c r="BB18">
        <v>0.71961097633674687</v>
      </c>
      <c r="BC18" t="s">
        <v>70</v>
      </c>
      <c r="BF18" t="s">
        <v>117</v>
      </c>
      <c r="BG18" t="s">
        <v>121</v>
      </c>
      <c r="BH18" t="s">
        <v>226</v>
      </c>
      <c r="BI18">
        <v>3664</v>
      </c>
      <c r="BJ18">
        <v>7</v>
      </c>
      <c r="BK18" t="s">
        <v>229</v>
      </c>
      <c r="BL18" t="s">
        <v>210</v>
      </c>
      <c r="BM18">
        <v>0.71961097633674687</v>
      </c>
      <c r="BN18" t="s">
        <v>70</v>
      </c>
      <c r="BO18" t="s">
        <v>186</v>
      </c>
      <c r="BP18">
        <v>18689.920999999998</v>
      </c>
    </row>
    <row r="19" spans="1:68" ht="16.5" x14ac:dyDescent="0.25">
      <c r="A19" s="126" t="str">
        <f t="shared" si="18"/>
        <v>성산여객</v>
      </c>
      <c r="B19" s="127" t="str">
        <f t="shared" si="1"/>
        <v>박명철</v>
      </c>
      <c r="C19" s="128" t="str">
        <f t="shared" si="19"/>
        <v>D</v>
      </c>
      <c r="D19" s="129">
        <f t="shared" si="20"/>
        <v>0.82819736860054882</v>
      </c>
      <c r="E19" s="130">
        <f t="shared" si="21"/>
        <v>87</v>
      </c>
      <c r="F19" s="131" t="str">
        <f t="shared" si="22"/>
        <v>521</v>
      </c>
      <c r="G19" s="132" t="str">
        <f t="shared" si="23"/>
        <v>71바7510</v>
      </c>
      <c r="H19" s="133">
        <f t="shared" si="24"/>
        <v>8</v>
      </c>
      <c r="I19" s="134">
        <f t="shared" si="25"/>
        <v>1740.4590000000001</v>
      </c>
      <c r="J19" s="135">
        <f t="shared" si="26"/>
        <v>2.2568007063451693E-2</v>
      </c>
      <c r="K19" s="135">
        <f t="shared" si="27"/>
        <v>0.35031310949978434</v>
      </c>
      <c r="L19" s="135">
        <f t="shared" si="28"/>
        <v>8.1587673136798974E-2</v>
      </c>
      <c r="M19" s="136">
        <f t="shared" si="29"/>
        <v>10.779</v>
      </c>
      <c r="N19" s="137">
        <f t="shared" si="30"/>
        <v>0</v>
      </c>
      <c r="O19" s="137">
        <f t="shared" si="31"/>
        <v>14.306570852861228</v>
      </c>
      <c r="P19" s="219">
        <f t="shared" si="32"/>
        <v>14</v>
      </c>
      <c r="Q19" s="220">
        <f t="shared" si="33"/>
        <v>0</v>
      </c>
      <c r="R19" s="220">
        <f t="shared" si="34"/>
        <v>249</v>
      </c>
      <c r="T19">
        <v>518</v>
      </c>
      <c r="U19">
        <v>87</v>
      </c>
      <c r="V19" t="s">
        <v>307</v>
      </c>
      <c r="W19">
        <v>1740.4590000000001</v>
      </c>
      <c r="X19">
        <v>842.69299999999998</v>
      </c>
      <c r="Y19">
        <v>2.0649999999999999</v>
      </c>
      <c r="Z19">
        <v>10.779</v>
      </c>
      <c r="AA19">
        <v>118.036342</v>
      </c>
      <c r="AB19">
        <v>2.6638449999999998</v>
      </c>
      <c r="AC19">
        <v>41.349677999999997</v>
      </c>
      <c r="AD19" s="1">
        <v>142</v>
      </c>
      <c r="AE19">
        <v>0</v>
      </c>
      <c r="AF19">
        <v>249</v>
      </c>
      <c r="AG19">
        <v>70</v>
      </c>
      <c r="AH19">
        <v>14.745111</v>
      </c>
      <c r="AI19">
        <v>273.2</v>
      </c>
      <c r="AJ19">
        <v>0</v>
      </c>
      <c r="AK19">
        <v>14</v>
      </c>
      <c r="AL19">
        <v>2665</v>
      </c>
      <c r="AM19" t="s">
        <v>308</v>
      </c>
      <c r="AN19" t="s">
        <v>372</v>
      </c>
      <c r="AO19">
        <v>360.09</v>
      </c>
      <c r="AR19" t="s">
        <v>117</v>
      </c>
      <c r="AS19" t="s">
        <v>118</v>
      </c>
      <c r="AT19" t="s">
        <v>301</v>
      </c>
      <c r="AU19" t="s">
        <v>307</v>
      </c>
      <c r="AV19" t="s">
        <v>198</v>
      </c>
      <c r="AW19">
        <v>8</v>
      </c>
      <c r="BB19">
        <v>0.82819736860054882</v>
      </c>
      <c r="BC19" t="s">
        <v>67</v>
      </c>
      <c r="BF19" t="s">
        <v>117</v>
      </c>
      <c r="BG19" t="s">
        <v>118</v>
      </c>
      <c r="BH19" t="s">
        <v>307</v>
      </c>
      <c r="BI19">
        <v>87</v>
      </c>
      <c r="BJ19">
        <v>8</v>
      </c>
      <c r="BK19" t="s">
        <v>301</v>
      </c>
      <c r="BL19" t="s">
        <v>206</v>
      </c>
      <c r="BM19">
        <v>0.82819736860054882</v>
      </c>
      <c r="BN19" t="s">
        <v>67</v>
      </c>
      <c r="BO19" t="s">
        <v>177</v>
      </c>
      <c r="BP19">
        <v>1740.4590000000001</v>
      </c>
    </row>
    <row r="20" spans="1:68" ht="16.5" x14ac:dyDescent="0.25">
      <c r="A20" s="109" t="str">
        <f t="shared" si="18"/>
        <v>성산여객</v>
      </c>
      <c r="B20" s="110" t="str">
        <f t="shared" si="1"/>
        <v>박용묵</v>
      </c>
      <c r="C20" s="111" t="str">
        <f t="shared" si="19"/>
        <v>F</v>
      </c>
      <c r="D20" s="112">
        <f t="shared" si="20"/>
        <v>0.695676807065851</v>
      </c>
      <c r="E20" s="113">
        <f t="shared" si="21"/>
        <v>1037</v>
      </c>
      <c r="F20" s="114" t="str">
        <f t="shared" si="22"/>
        <v>586</v>
      </c>
      <c r="G20" s="115" t="str">
        <f t="shared" si="23"/>
        <v>72바1404</v>
      </c>
      <c r="H20" s="116">
        <f t="shared" si="24"/>
        <v>4</v>
      </c>
      <c r="I20" s="117">
        <f t="shared" si="25"/>
        <v>14043.885</v>
      </c>
      <c r="J20" s="118">
        <f t="shared" si="26"/>
        <v>3.858288446555206E-2</v>
      </c>
      <c r="K20" s="118">
        <f t="shared" si="27"/>
        <v>0.39383793009886386</v>
      </c>
      <c r="L20" s="118">
        <f t="shared" si="28"/>
        <v>0.1607105156443534</v>
      </c>
      <c r="M20" s="119">
        <f t="shared" si="29"/>
        <v>10.141999999999999</v>
      </c>
      <c r="N20" s="120">
        <f t="shared" si="30"/>
        <v>1.3928882112693042</v>
      </c>
      <c r="O20" s="120">
        <f t="shared" si="31"/>
        <v>17.098413450581358</v>
      </c>
      <c r="P20" s="221">
        <f t="shared" si="32"/>
        <v>217</v>
      </c>
      <c r="Q20" s="222">
        <f t="shared" si="33"/>
        <v>196</v>
      </c>
      <c r="R20" s="222">
        <f t="shared" si="34"/>
        <v>2406</v>
      </c>
      <c r="T20">
        <v>518</v>
      </c>
      <c r="U20">
        <v>1037</v>
      </c>
      <c r="V20" t="s">
        <v>230</v>
      </c>
      <c r="W20">
        <v>14071.481</v>
      </c>
      <c r="X20">
        <v>8098.8670000000002</v>
      </c>
      <c r="Y20">
        <v>1.7370000000000001</v>
      </c>
      <c r="Z20">
        <v>10.141999999999999</v>
      </c>
      <c r="AA20">
        <v>1035.7112629999999</v>
      </c>
      <c r="AB20">
        <v>39.960728000000003</v>
      </c>
      <c r="AC20">
        <v>407.90237999999999</v>
      </c>
      <c r="AD20" s="1">
        <v>2257</v>
      </c>
      <c r="AE20">
        <v>196</v>
      </c>
      <c r="AF20">
        <v>2406</v>
      </c>
      <c r="AG20">
        <v>84</v>
      </c>
      <c r="AH20">
        <v>13.586297</v>
      </c>
      <c r="AI20">
        <v>2387.8000000000002</v>
      </c>
      <c r="AJ20">
        <v>0</v>
      </c>
      <c r="AK20">
        <v>217</v>
      </c>
      <c r="AL20">
        <v>100384</v>
      </c>
      <c r="AM20" t="s">
        <v>231</v>
      </c>
      <c r="AN20" t="s">
        <v>373</v>
      </c>
      <c r="AO20">
        <v>5083.5609999999997</v>
      </c>
      <c r="AR20" t="s">
        <v>117</v>
      </c>
      <c r="AS20" t="s">
        <v>120</v>
      </c>
      <c r="AT20" t="s">
        <v>219</v>
      </c>
      <c r="AU20" t="s">
        <v>230</v>
      </c>
      <c r="AV20" t="s">
        <v>198</v>
      </c>
      <c r="AW20">
        <v>4</v>
      </c>
      <c r="BB20">
        <v>0.695676807065851</v>
      </c>
      <c r="BC20" t="s">
        <v>70</v>
      </c>
      <c r="BF20" t="s">
        <v>117</v>
      </c>
      <c r="BG20" t="s">
        <v>120</v>
      </c>
      <c r="BH20" t="s">
        <v>230</v>
      </c>
      <c r="BI20">
        <v>1037</v>
      </c>
      <c r="BJ20">
        <v>4</v>
      </c>
      <c r="BK20" t="s">
        <v>219</v>
      </c>
      <c r="BL20" t="s">
        <v>232</v>
      </c>
      <c r="BM20">
        <v>0.695676807065851</v>
      </c>
      <c r="BN20" t="s">
        <v>70</v>
      </c>
      <c r="BO20" t="s">
        <v>186</v>
      </c>
      <c r="BP20">
        <v>14043.885</v>
      </c>
    </row>
    <row r="21" spans="1:68" ht="16.5" x14ac:dyDescent="0.25">
      <c r="A21" s="126" t="str">
        <f t="shared" si="18"/>
        <v>성산여객</v>
      </c>
      <c r="B21" s="127" t="str">
        <f t="shared" si="1"/>
        <v>송상호</v>
      </c>
      <c r="C21" s="128" t="str">
        <f t="shared" si="19"/>
        <v>D</v>
      </c>
      <c r="D21" s="129">
        <f t="shared" si="20"/>
        <v>0.84398810661022139</v>
      </c>
      <c r="E21" s="130">
        <f t="shared" si="21"/>
        <v>5885</v>
      </c>
      <c r="F21" s="131" t="str">
        <f t="shared" si="22"/>
        <v>521</v>
      </c>
      <c r="G21" s="132" t="str">
        <f t="shared" si="23"/>
        <v>71바7503</v>
      </c>
      <c r="H21" s="133">
        <f t="shared" si="24"/>
        <v>4</v>
      </c>
      <c r="I21" s="134">
        <f t="shared" si="25"/>
        <v>2094.3020000000001</v>
      </c>
      <c r="J21" s="135">
        <f t="shared" si="26"/>
        <v>2.1116095919637062E-2</v>
      </c>
      <c r="K21" s="135">
        <f t="shared" si="27"/>
        <v>0.33915252116281508</v>
      </c>
      <c r="L21" s="135">
        <f t="shared" si="28"/>
        <v>0.13274112329549415</v>
      </c>
      <c r="M21" s="136">
        <f t="shared" si="29"/>
        <v>7.5519999999999996</v>
      </c>
      <c r="N21" s="137">
        <f t="shared" si="30"/>
        <v>0.4774860550197631</v>
      </c>
      <c r="O21" s="137">
        <f t="shared" si="31"/>
        <v>1.0504693210434788</v>
      </c>
      <c r="P21" s="219">
        <f t="shared" si="32"/>
        <v>9</v>
      </c>
      <c r="Q21" s="220">
        <f t="shared" si="33"/>
        <v>10</v>
      </c>
      <c r="R21" s="220">
        <f t="shared" si="34"/>
        <v>22</v>
      </c>
      <c r="T21">
        <v>518</v>
      </c>
      <c r="U21">
        <v>5885</v>
      </c>
      <c r="V21" t="s">
        <v>309</v>
      </c>
      <c r="W21">
        <v>2094.3020000000001</v>
      </c>
      <c r="X21">
        <v>940.61</v>
      </c>
      <c r="Y21">
        <v>2.2269999999999999</v>
      </c>
      <c r="Z21">
        <v>7.5519999999999996</v>
      </c>
      <c r="AA21">
        <v>144.72661099999999</v>
      </c>
      <c r="AB21">
        <v>3.0560610000000001</v>
      </c>
      <c r="AC21">
        <v>49.084395000000001</v>
      </c>
      <c r="AD21" s="1">
        <v>278</v>
      </c>
      <c r="AE21">
        <v>10</v>
      </c>
      <c r="AF21">
        <v>22</v>
      </c>
      <c r="AG21">
        <v>63</v>
      </c>
      <c r="AH21">
        <v>14.470745000000001</v>
      </c>
      <c r="AI21">
        <v>11.9</v>
      </c>
      <c r="AJ21">
        <v>0</v>
      </c>
      <c r="AK21">
        <v>9</v>
      </c>
      <c r="AL21">
        <v>1095</v>
      </c>
      <c r="AM21" t="s">
        <v>310</v>
      </c>
      <c r="AN21" t="s">
        <v>374</v>
      </c>
      <c r="AO21">
        <v>1686.498</v>
      </c>
      <c r="AR21" t="s">
        <v>117</v>
      </c>
      <c r="AS21" t="s">
        <v>118</v>
      </c>
      <c r="AT21" t="s">
        <v>199</v>
      </c>
      <c r="AU21" t="s">
        <v>309</v>
      </c>
      <c r="AV21" t="s">
        <v>198</v>
      </c>
      <c r="AW21">
        <v>4</v>
      </c>
      <c r="BB21">
        <v>0.84398810661022139</v>
      </c>
      <c r="BC21" t="s">
        <v>67</v>
      </c>
      <c r="BF21" t="s">
        <v>117</v>
      </c>
      <c r="BG21" t="s">
        <v>118</v>
      </c>
      <c r="BH21" t="s">
        <v>309</v>
      </c>
      <c r="BI21">
        <v>5885</v>
      </c>
      <c r="BJ21">
        <v>4</v>
      </c>
      <c r="BK21" t="s">
        <v>199</v>
      </c>
      <c r="BL21" t="s">
        <v>302</v>
      </c>
      <c r="BM21">
        <v>0.84398810661022139</v>
      </c>
      <c r="BN21" t="s">
        <v>67</v>
      </c>
      <c r="BO21" t="s">
        <v>177</v>
      </c>
      <c r="BP21">
        <v>2094.3020000000001</v>
      </c>
    </row>
    <row r="22" spans="1:68" ht="16.5" x14ac:dyDescent="0.25">
      <c r="A22" s="109" t="str">
        <f t="shared" si="18"/>
        <v>성산여객</v>
      </c>
      <c r="B22" s="110" t="str">
        <f t="shared" si="1"/>
        <v>신경섭</v>
      </c>
      <c r="C22" s="111" t="str">
        <f t="shared" si="19"/>
        <v>F</v>
      </c>
      <c r="D22" s="112">
        <f t="shared" si="20"/>
        <v>0.74640000000000006</v>
      </c>
      <c r="E22" s="113">
        <f t="shared" si="21"/>
        <v>4051</v>
      </c>
      <c r="F22" s="114" t="str">
        <f t="shared" si="22"/>
        <v>588</v>
      </c>
      <c r="G22" s="115" t="str">
        <f t="shared" si="23"/>
        <v>71바7081</v>
      </c>
      <c r="H22" s="116">
        <f t="shared" si="24"/>
        <v>1</v>
      </c>
      <c r="I22" s="117">
        <f t="shared" si="25"/>
        <v>4035.5279999999998</v>
      </c>
      <c r="J22" s="118">
        <f t="shared" si="26"/>
        <v>3.1308187329623316E-2</v>
      </c>
      <c r="K22" s="118">
        <f t="shared" si="27"/>
        <v>0.41717416948114006</v>
      </c>
      <c r="L22" s="118">
        <f t="shared" si="28"/>
        <v>0.18014990851259116</v>
      </c>
      <c r="M22" s="119">
        <f t="shared" si="29"/>
        <v>15.045</v>
      </c>
      <c r="N22" s="120">
        <f t="shared" si="30"/>
        <v>0.54515790746588799</v>
      </c>
      <c r="O22" s="120">
        <f t="shared" si="31"/>
        <v>23.193990972185052</v>
      </c>
      <c r="P22" s="221">
        <f t="shared" si="32"/>
        <v>151</v>
      </c>
      <c r="Q22" s="222">
        <f t="shared" si="33"/>
        <v>22</v>
      </c>
      <c r="R22" s="222">
        <f t="shared" si="34"/>
        <v>936</v>
      </c>
      <c r="T22">
        <v>518</v>
      </c>
      <c r="U22">
        <v>4051</v>
      </c>
      <c r="V22" t="s">
        <v>234</v>
      </c>
      <c r="W22">
        <v>4035.5279999999998</v>
      </c>
      <c r="X22">
        <v>2162.1759999999999</v>
      </c>
      <c r="Y22">
        <v>1.8660000000000001</v>
      </c>
      <c r="Z22">
        <v>15.045</v>
      </c>
      <c r="AA22">
        <v>330.73297700000001</v>
      </c>
      <c r="AB22">
        <v>10.354649999999999</v>
      </c>
      <c r="AC22">
        <v>137.97325499999999</v>
      </c>
      <c r="AD22" s="1">
        <v>727</v>
      </c>
      <c r="AE22">
        <v>22</v>
      </c>
      <c r="AF22">
        <v>936</v>
      </c>
      <c r="AG22">
        <v>69</v>
      </c>
      <c r="AH22">
        <v>12.20177</v>
      </c>
      <c r="AI22">
        <v>32.6</v>
      </c>
      <c r="AJ22">
        <v>0</v>
      </c>
      <c r="AK22">
        <v>151</v>
      </c>
      <c r="AL22">
        <v>42792</v>
      </c>
      <c r="AM22" t="s">
        <v>235</v>
      </c>
      <c r="AN22" t="s">
        <v>375</v>
      </c>
      <c r="AO22">
        <v>4035.5279999999998</v>
      </c>
      <c r="AR22" t="s">
        <v>117</v>
      </c>
      <c r="AS22" t="s">
        <v>121</v>
      </c>
      <c r="AT22" t="s">
        <v>236</v>
      </c>
      <c r="AU22" t="s">
        <v>234</v>
      </c>
      <c r="AV22" t="s">
        <v>48</v>
      </c>
      <c r="AW22">
        <v>1</v>
      </c>
      <c r="BB22">
        <v>0.74640000000000006</v>
      </c>
      <c r="BC22" t="s">
        <v>70</v>
      </c>
      <c r="BF22" t="s">
        <v>117</v>
      </c>
      <c r="BG22" t="s">
        <v>121</v>
      </c>
      <c r="BH22" t="s">
        <v>234</v>
      </c>
      <c r="BI22">
        <v>4051</v>
      </c>
      <c r="BJ22">
        <v>1</v>
      </c>
      <c r="BK22" t="s">
        <v>236</v>
      </c>
      <c r="BL22" t="s">
        <v>174</v>
      </c>
      <c r="BM22">
        <v>0.74640000000000006</v>
      </c>
      <c r="BN22" t="s">
        <v>70</v>
      </c>
      <c r="BO22" t="s">
        <v>186</v>
      </c>
      <c r="BP22">
        <v>4035.5279999999998</v>
      </c>
    </row>
    <row r="23" spans="1:68" ht="16.5" x14ac:dyDescent="0.25">
      <c r="A23" s="126" t="str">
        <f t="shared" si="18"/>
        <v>성산여객</v>
      </c>
      <c r="B23" s="127" t="str">
        <f t="shared" si="1"/>
        <v>신은준</v>
      </c>
      <c r="C23" s="128" t="str">
        <f t="shared" si="19"/>
        <v>D</v>
      </c>
      <c r="D23" s="129">
        <f t="shared" si="20"/>
        <v>0.8458464909410528</v>
      </c>
      <c r="E23" s="130">
        <f t="shared" si="21"/>
        <v>3282</v>
      </c>
      <c r="F23" s="131" t="str">
        <f t="shared" si="22"/>
        <v>521</v>
      </c>
      <c r="G23" s="132" t="str">
        <f t="shared" si="23"/>
        <v>71바7505</v>
      </c>
      <c r="H23" s="133">
        <f t="shared" si="24"/>
        <v>4</v>
      </c>
      <c r="I23" s="134">
        <f t="shared" si="25"/>
        <v>1523.2949999999998</v>
      </c>
      <c r="J23" s="135">
        <f t="shared" si="26"/>
        <v>4.2679232982053124E-2</v>
      </c>
      <c r="K23" s="135">
        <f t="shared" si="27"/>
        <v>0.42665652048416286</v>
      </c>
      <c r="L23" s="135">
        <f t="shared" si="28"/>
        <v>0.19956738517490047</v>
      </c>
      <c r="M23" s="136">
        <f t="shared" si="29"/>
        <v>14.242000000000001</v>
      </c>
      <c r="N23" s="137">
        <f t="shared" si="30"/>
        <v>55.143619587801439</v>
      </c>
      <c r="O23" s="137">
        <f t="shared" si="31"/>
        <v>7.549424110234721</v>
      </c>
      <c r="P23" s="219">
        <f t="shared" si="32"/>
        <v>35</v>
      </c>
      <c r="Q23" s="220">
        <f t="shared" si="33"/>
        <v>840</v>
      </c>
      <c r="R23" s="220">
        <f t="shared" si="34"/>
        <v>115</v>
      </c>
      <c r="T23">
        <v>518</v>
      </c>
      <c r="U23">
        <v>3282</v>
      </c>
      <c r="V23" t="s">
        <v>237</v>
      </c>
      <c r="W23">
        <v>1523.2950000000001</v>
      </c>
      <c r="X23">
        <v>820.08500000000004</v>
      </c>
      <c r="Y23">
        <v>1.857</v>
      </c>
      <c r="Z23">
        <v>14.242000000000001</v>
      </c>
      <c r="AA23">
        <v>120.536632</v>
      </c>
      <c r="AB23">
        <v>5.1444109999999998</v>
      </c>
      <c r="AC23">
        <v>51.42774</v>
      </c>
      <c r="AD23" s="1">
        <v>304</v>
      </c>
      <c r="AE23">
        <v>840</v>
      </c>
      <c r="AF23">
        <v>115</v>
      </c>
      <c r="AG23">
        <v>116</v>
      </c>
      <c r="AH23">
        <v>12.63761</v>
      </c>
      <c r="AI23">
        <v>280.60000000000002</v>
      </c>
      <c r="AJ23">
        <v>0</v>
      </c>
      <c r="AK23">
        <v>35</v>
      </c>
      <c r="AL23">
        <v>6971</v>
      </c>
      <c r="AM23" t="s">
        <v>238</v>
      </c>
      <c r="AN23" t="s">
        <v>376</v>
      </c>
      <c r="AO23">
        <v>1211.559</v>
      </c>
      <c r="AR23" t="s">
        <v>117</v>
      </c>
      <c r="AS23" t="s">
        <v>118</v>
      </c>
      <c r="AT23" t="s">
        <v>281</v>
      </c>
      <c r="AU23" t="s">
        <v>237</v>
      </c>
      <c r="AV23" t="s">
        <v>198</v>
      </c>
      <c r="AW23">
        <v>4</v>
      </c>
      <c r="BB23">
        <v>0.8458464909410528</v>
      </c>
      <c r="BC23" t="s">
        <v>67</v>
      </c>
      <c r="BF23" t="s">
        <v>117</v>
      </c>
      <c r="BG23" t="s">
        <v>118</v>
      </c>
      <c r="BH23" t="s">
        <v>237</v>
      </c>
      <c r="BI23">
        <v>3282</v>
      </c>
      <c r="BJ23">
        <v>4</v>
      </c>
      <c r="BK23" t="s">
        <v>281</v>
      </c>
      <c r="BL23" t="s">
        <v>255</v>
      </c>
      <c r="BM23">
        <v>0.8458464909410528</v>
      </c>
      <c r="BN23" t="s">
        <v>67</v>
      </c>
      <c r="BO23" t="s">
        <v>177</v>
      </c>
      <c r="BP23">
        <v>1523.2949999999998</v>
      </c>
    </row>
    <row r="24" spans="1:68" ht="16.5" x14ac:dyDescent="0.25">
      <c r="A24" s="109" t="str">
        <f t="shared" si="18"/>
        <v>성산여객</v>
      </c>
      <c r="B24" s="110" t="str">
        <f t="shared" si="1"/>
        <v>양기원</v>
      </c>
      <c r="C24" s="111" t="str">
        <f t="shared" si="19"/>
        <v>C</v>
      </c>
      <c r="D24" s="112">
        <f t="shared" si="20"/>
        <v>0.86129128993856696</v>
      </c>
      <c r="E24" s="113">
        <f t="shared" si="21"/>
        <v>4785</v>
      </c>
      <c r="F24" s="114" t="str">
        <f t="shared" si="22"/>
        <v>521</v>
      </c>
      <c r="G24" s="115" t="str">
        <f t="shared" si="23"/>
        <v>71바7507</v>
      </c>
      <c r="H24" s="116">
        <f t="shared" si="24"/>
        <v>2</v>
      </c>
      <c r="I24" s="117">
        <f t="shared" si="25"/>
        <v>2196.1019999999999</v>
      </c>
      <c r="J24" s="118">
        <f t="shared" si="26"/>
        <v>2.2750433208404346E-2</v>
      </c>
      <c r="K24" s="118">
        <f t="shared" si="27"/>
        <v>0.33137522613593295</v>
      </c>
      <c r="L24" s="118">
        <f t="shared" si="28"/>
        <v>0.12476651813076078</v>
      </c>
      <c r="M24" s="119">
        <f t="shared" si="29"/>
        <v>8.5559999999999992</v>
      </c>
      <c r="N24" s="120">
        <f t="shared" si="30"/>
        <v>0</v>
      </c>
      <c r="O24" s="120">
        <f t="shared" si="31"/>
        <v>1.8214090238067269</v>
      </c>
      <c r="P24" s="221">
        <f t="shared" si="32"/>
        <v>31</v>
      </c>
      <c r="Q24" s="222">
        <f t="shared" si="33"/>
        <v>0</v>
      </c>
      <c r="R24" s="222">
        <f t="shared" si="34"/>
        <v>40</v>
      </c>
      <c r="T24">
        <v>518</v>
      </c>
      <c r="U24">
        <v>4785</v>
      </c>
      <c r="V24" t="s">
        <v>239</v>
      </c>
      <c r="W24">
        <v>2196.1019999999999</v>
      </c>
      <c r="X24">
        <v>1031.319</v>
      </c>
      <c r="Y24">
        <v>2.129</v>
      </c>
      <c r="Z24">
        <v>8.5559999999999992</v>
      </c>
      <c r="AA24">
        <v>142.68132700000001</v>
      </c>
      <c r="AB24">
        <v>3.2460619999999998</v>
      </c>
      <c r="AC24">
        <v>47.281056999999997</v>
      </c>
      <c r="AD24" s="1">
        <v>274</v>
      </c>
      <c r="AE24">
        <v>0</v>
      </c>
      <c r="AF24">
        <v>40</v>
      </c>
      <c r="AG24">
        <v>68</v>
      </c>
      <c r="AH24">
        <v>15.391655999999999</v>
      </c>
      <c r="AI24">
        <v>195.4</v>
      </c>
      <c r="AJ24">
        <v>0</v>
      </c>
      <c r="AK24">
        <v>31</v>
      </c>
      <c r="AL24">
        <v>4486</v>
      </c>
      <c r="AM24" t="s">
        <v>240</v>
      </c>
      <c r="AN24" t="s">
        <v>377</v>
      </c>
      <c r="AO24">
        <v>1941.4269999999999</v>
      </c>
      <c r="AR24" t="s">
        <v>117</v>
      </c>
      <c r="AS24" t="s">
        <v>118</v>
      </c>
      <c r="AT24" t="s">
        <v>233</v>
      </c>
      <c r="AU24" t="s">
        <v>239</v>
      </c>
      <c r="AV24" t="s">
        <v>48</v>
      </c>
      <c r="AW24">
        <v>2</v>
      </c>
      <c r="BB24">
        <v>0.86129128993856696</v>
      </c>
      <c r="BC24" t="s">
        <v>69</v>
      </c>
      <c r="BF24" t="s">
        <v>117</v>
      </c>
      <c r="BG24" t="s">
        <v>118</v>
      </c>
      <c r="BH24" t="s">
        <v>239</v>
      </c>
      <c r="BI24">
        <v>4785</v>
      </c>
      <c r="BJ24">
        <v>2</v>
      </c>
      <c r="BK24" t="s">
        <v>233</v>
      </c>
      <c r="BL24" t="s">
        <v>302</v>
      </c>
      <c r="BM24">
        <v>0.86129128993856696</v>
      </c>
      <c r="BN24" t="s">
        <v>69</v>
      </c>
      <c r="BO24" t="s">
        <v>176</v>
      </c>
      <c r="BP24">
        <v>2196.1019999999999</v>
      </c>
    </row>
    <row r="25" spans="1:68" ht="16.5" x14ac:dyDescent="0.25">
      <c r="A25" s="126" t="str">
        <f t="shared" si="18"/>
        <v>성산여객</v>
      </c>
      <c r="B25" s="127" t="str">
        <f t="shared" si="1"/>
        <v>오대근</v>
      </c>
      <c r="C25" s="128" t="str">
        <f t="shared" si="19"/>
        <v>C</v>
      </c>
      <c r="D25" s="129">
        <f t="shared" si="20"/>
        <v>0.89223025823530588</v>
      </c>
      <c r="E25" s="130">
        <f t="shared" si="21"/>
        <v>6494</v>
      </c>
      <c r="F25" s="131" t="str">
        <f t="shared" si="22"/>
        <v>521</v>
      </c>
      <c r="G25" s="132" t="str">
        <f t="shared" si="23"/>
        <v>71바7505</v>
      </c>
      <c r="H25" s="133">
        <f t="shared" si="24"/>
        <v>8</v>
      </c>
      <c r="I25" s="134">
        <f t="shared" si="25"/>
        <v>1400.902</v>
      </c>
      <c r="J25" s="135">
        <f t="shared" si="26"/>
        <v>2.6822534892305423E-2</v>
      </c>
      <c r="K25" s="135">
        <f t="shared" si="27"/>
        <v>0.35408033409934137</v>
      </c>
      <c r="L25" s="135">
        <f t="shared" si="28"/>
        <v>6.2102845166899609E-2</v>
      </c>
      <c r="M25" s="136">
        <f t="shared" si="29"/>
        <v>12.286</v>
      </c>
      <c r="N25" s="137">
        <f t="shared" si="30"/>
        <v>14.347898710973357</v>
      </c>
      <c r="O25" s="137">
        <f t="shared" si="31"/>
        <v>7.2810232264640922</v>
      </c>
      <c r="P25" s="219">
        <f t="shared" si="32"/>
        <v>4</v>
      </c>
      <c r="Q25" s="220">
        <f t="shared" si="33"/>
        <v>201</v>
      </c>
      <c r="R25" s="220">
        <f t="shared" si="34"/>
        <v>102</v>
      </c>
      <c r="T25">
        <v>518</v>
      </c>
      <c r="U25">
        <v>6494</v>
      </c>
      <c r="V25" t="s">
        <v>241</v>
      </c>
      <c r="W25">
        <v>1400.902</v>
      </c>
      <c r="X25">
        <v>670.39499999999998</v>
      </c>
      <c r="Y25">
        <v>2.09</v>
      </c>
      <c r="Z25">
        <v>12.286</v>
      </c>
      <c r="AA25">
        <v>91.546903</v>
      </c>
      <c r="AB25">
        <v>2.4555199999999999</v>
      </c>
      <c r="AC25">
        <v>32.414957999999999</v>
      </c>
      <c r="AD25" s="1">
        <v>87</v>
      </c>
      <c r="AE25">
        <v>201</v>
      </c>
      <c r="AF25">
        <v>102</v>
      </c>
      <c r="AG25">
        <v>74</v>
      </c>
      <c r="AH25">
        <v>15.30256</v>
      </c>
      <c r="AI25">
        <v>217.5</v>
      </c>
      <c r="AJ25">
        <v>0</v>
      </c>
      <c r="AK25">
        <v>4</v>
      </c>
      <c r="AL25">
        <v>122</v>
      </c>
      <c r="AM25" t="s">
        <v>242</v>
      </c>
      <c r="AN25" t="s">
        <v>378</v>
      </c>
      <c r="AO25">
        <v>252.34</v>
      </c>
      <c r="AR25" t="s">
        <v>117</v>
      </c>
      <c r="AS25" t="s">
        <v>118</v>
      </c>
      <c r="AT25" t="s">
        <v>281</v>
      </c>
      <c r="AU25" t="s">
        <v>241</v>
      </c>
      <c r="AV25" t="s">
        <v>198</v>
      </c>
      <c r="AW25">
        <v>8</v>
      </c>
      <c r="BB25">
        <v>0.89223025823530588</v>
      </c>
      <c r="BC25" t="s">
        <v>69</v>
      </c>
      <c r="BF25" t="s">
        <v>117</v>
      </c>
      <c r="BG25" t="s">
        <v>118</v>
      </c>
      <c r="BH25" t="s">
        <v>241</v>
      </c>
      <c r="BI25">
        <v>6494</v>
      </c>
      <c r="BJ25">
        <v>8</v>
      </c>
      <c r="BK25" t="s">
        <v>281</v>
      </c>
      <c r="BL25" t="s">
        <v>213</v>
      </c>
      <c r="BM25">
        <v>0.89223025823530588</v>
      </c>
      <c r="BN25" t="s">
        <v>69</v>
      </c>
      <c r="BO25" t="s">
        <v>176</v>
      </c>
      <c r="BP25">
        <v>1400.902</v>
      </c>
    </row>
    <row r="26" spans="1:68" ht="16.5" x14ac:dyDescent="0.25">
      <c r="A26" s="109" t="str">
        <f t="shared" si="18"/>
        <v>성산여객</v>
      </c>
      <c r="B26" s="110" t="str">
        <f t="shared" si="1"/>
        <v>유관용</v>
      </c>
      <c r="C26" s="111" t="str">
        <f t="shared" si="19"/>
        <v>F</v>
      </c>
      <c r="D26" s="112">
        <f t="shared" si="20"/>
        <v>0.65959999999999996</v>
      </c>
      <c r="E26" s="113">
        <f t="shared" si="21"/>
        <v>2170</v>
      </c>
      <c r="F26" s="114" t="str">
        <f t="shared" si="22"/>
        <v>586</v>
      </c>
      <c r="G26" s="115" t="str">
        <f t="shared" si="23"/>
        <v>71바7068</v>
      </c>
      <c r="H26" s="116">
        <f t="shared" si="24"/>
        <v>1</v>
      </c>
      <c r="I26" s="117">
        <f t="shared" si="25"/>
        <v>853.66099999999994</v>
      </c>
      <c r="J26" s="118">
        <f t="shared" si="26"/>
        <v>4.074034684458254E-2</v>
      </c>
      <c r="K26" s="118">
        <f t="shared" si="27"/>
        <v>0.33922997406431971</v>
      </c>
      <c r="L26" s="118">
        <f t="shared" si="28"/>
        <v>0.13119962139537827</v>
      </c>
      <c r="M26" s="119">
        <f t="shared" si="29"/>
        <v>12.334</v>
      </c>
      <c r="N26" s="120">
        <f t="shared" si="30"/>
        <v>0.70285511461809791</v>
      </c>
      <c r="O26" s="120">
        <f t="shared" si="31"/>
        <v>13.471389696846876</v>
      </c>
      <c r="P26" s="221">
        <f t="shared" si="32"/>
        <v>7</v>
      </c>
      <c r="Q26" s="222">
        <f t="shared" si="33"/>
        <v>6</v>
      </c>
      <c r="R26" s="222">
        <f t="shared" si="34"/>
        <v>115</v>
      </c>
      <c r="T26">
        <v>518</v>
      </c>
      <c r="U26">
        <v>2170</v>
      </c>
      <c r="V26" t="s">
        <v>333</v>
      </c>
      <c r="W26">
        <v>853.66099999999994</v>
      </c>
      <c r="X26">
        <v>517.72400000000005</v>
      </c>
      <c r="Y26">
        <v>1.649</v>
      </c>
      <c r="Z26">
        <v>12.334</v>
      </c>
      <c r="AA26">
        <v>58.315801999999998</v>
      </c>
      <c r="AB26">
        <v>2.3758059999999999</v>
      </c>
      <c r="AC26">
        <v>19.782468000000001</v>
      </c>
      <c r="AD26" s="1">
        <v>112</v>
      </c>
      <c r="AE26">
        <v>6</v>
      </c>
      <c r="AF26">
        <v>115</v>
      </c>
      <c r="AG26">
        <v>65</v>
      </c>
      <c r="AH26">
        <v>14.638588</v>
      </c>
      <c r="AI26">
        <v>7.6</v>
      </c>
      <c r="AJ26">
        <v>0</v>
      </c>
      <c r="AK26">
        <v>7</v>
      </c>
      <c r="AL26">
        <v>1011</v>
      </c>
      <c r="AM26" t="s">
        <v>379</v>
      </c>
      <c r="AN26" t="s">
        <v>380</v>
      </c>
      <c r="AO26">
        <v>853.66099999999994</v>
      </c>
      <c r="AR26" t="s">
        <v>117</v>
      </c>
      <c r="AS26" t="s">
        <v>120</v>
      </c>
      <c r="AT26" t="s">
        <v>288</v>
      </c>
      <c r="AU26" t="s">
        <v>333</v>
      </c>
      <c r="AV26" t="s">
        <v>198</v>
      </c>
      <c r="AW26">
        <v>1</v>
      </c>
      <c r="BB26">
        <v>0.65959999999999996</v>
      </c>
      <c r="BC26" t="s">
        <v>70</v>
      </c>
      <c r="BF26" t="s">
        <v>117</v>
      </c>
      <c r="BG26" t="s">
        <v>120</v>
      </c>
      <c r="BH26" t="s">
        <v>333</v>
      </c>
      <c r="BI26">
        <v>2170</v>
      </c>
      <c r="BJ26">
        <v>1</v>
      </c>
      <c r="BK26" t="s">
        <v>288</v>
      </c>
      <c r="BL26" t="s">
        <v>174</v>
      </c>
      <c r="BM26">
        <v>0.65959999999999996</v>
      </c>
      <c r="BN26" t="s">
        <v>70</v>
      </c>
      <c r="BO26" t="s">
        <v>186</v>
      </c>
      <c r="BP26">
        <v>853.66099999999994</v>
      </c>
    </row>
    <row r="27" spans="1:68" ht="16.5" x14ac:dyDescent="0.25">
      <c r="A27" s="126" t="str">
        <f t="shared" si="18"/>
        <v>성산여객</v>
      </c>
      <c r="B27" s="127" t="str">
        <f t="shared" si="1"/>
        <v>유충상</v>
      </c>
      <c r="C27" s="128" t="str">
        <f t="shared" si="19"/>
        <v>D</v>
      </c>
      <c r="D27" s="129">
        <f t="shared" si="20"/>
        <v>0.8075</v>
      </c>
      <c r="E27" s="130">
        <f t="shared" si="21"/>
        <v>384</v>
      </c>
      <c r="F27" s="131" t="str">
        <f t="shared" si="22"/>
        <v>521</v>
      </c>
      <c r="G27" s="132" t="str">
        <f t="shared" si="23"/>
        <v>71바7509</v>
      </c>
      <c r="H27" s="133">
        <f t="shared" si="24"/>
        <v>1</v>
      </c>
      <c r="I27" s="134">
        <f t="shared" si="25"/>
        <v>1921.9760000000001</v>
      </c>
      <c r="J27" s="135">
        <f t="shared" si="26"/>
        <v>2.130562447124492E-2</v>
      </c>
      <c r="K27" s="135">
        <f t="shared" si="27"/>
        <v>0.41916898059332802</v>
      </c>
      <c r="L27" s="135">
        <f t="shared" si="28"/>
        <v>0.15869084733628305</v>
      </c>
      <c r="M27" s="136">
        <f t="shared" si="29"/>
        <v>16.895</v>
      </c>
      <c r="N27" s="137">
        <f t="shared" si="30"/>
        <v>0</v>
      </c>
      <c r="O27" s="137">
        <f t="shared" si="31"/>
        <v>27.783905730352512</v>
      </c>
      <c r="P27" s="219">
        <f t="shared" si="32"/>
        <v>60</v>
      </c>
      <c r="Q27" s="220">
        <f t="shared" si="33"/>
        <v>0</v>
      </c>
      <c r="R27" s="220">
        <f t="shared" si="34"/>
        <v>534</v>
      </c>
      <c r="T27">
        <v>518</v>
      </c>
      <c r="U27">
        <v>384</v>
      </c>
      <c r="V27" t="s">
        <v>243</v>
      </c>
      <c r="W27">
        <v>1921.9760000000001</v>
      </c>
      <c r="X27">
        <v>991.80799999999999</v>
      </c>
      <c r="Y27">
        <v>1.9379999999999999</v>
      </c>
      <c r="Z27">
        <v>16.895</v>
      </c>
      <c r="AA27">
        <v>131.30133799999999</v>
      </c>
      <c r="AB27">
        <v>2.7974570000000001</v>
      </c>
      <c r="AC27">
        <v>55.037447999999998</v>
      </c>
      <c r="AD27" s="1">
        <v>305</v>
      </c>
      <c r="AE27">
        <v>0</v>
      </c>
      <c r="AF27">
        <v>534</v>
      </c>
      <c r="AG27">
        <v>69</v>
      </c>
      <c r="AH27">
        <v>14.637900999999999</v>
      </c>
      <c r="AI27">
        <v>190.3</v>
      </c>
      <c r="AJ27">
        <v>0</v>
      </c>
      <c r="AK27">
        <v>60</v>
      </c>
      <c r="AL27">
        <v>20586</v>
      </c>
      <c r="AM27" t="s">
        <v>244</v>
      </c>
      <c r="AN27" t="s">
        <v>381</v>
      </c>
      <c r="AO27">
        <v>1921.9760000000001</v>
      </c>
      <c r="AR27" t="s">
        <v>117</v>
      </c>
      <c r="AS27" t="s">
        <v>118</v>
      </c>
      <c r="AT27" t="s">
        <v>213</v>
      </c>
      <c r="AU27" t="s">
        <v>243</v>
      </c>
      <c r="AV27" t="s">
        <v>48</v>
      </c>
      <c r="AW27">
        <v>1</v>
      </c>
      <c r="BB27">
        <v>0.8075</v>
      </c>
      <c r="BC27" t="s">
        <v>67</v>
      </c>
      <c r="BF27" t="s">
        <v>117</v>
      </c>
      <c r="BG27" t="s">
        <v>118</v>
      </c>
      <c r="BH27" t="s">
        <v>243</v>
      </c>
      <c r="BI27">
        <v>384</v>
      </c>
      <c r="BJ27">
        <v>1</v>
      </c>
      <c r="BK27" t="s">
        <v>213</v>
      </c>
      <c r="BL27" t="s">
        <v>174</v>
      </c>
      <c r="BM27">
        <v>0.8075</v>
      </c>
      <c r="BN27" t="s">
        <v>67</v>
      </c>
      <c r="BO27" t="s">
        <v>177</v>
      </c>
      <c r="BP27">
        <v>1921.9760000000001</v>
      </c>
    </row>
    <row r="28" spans="1:68" ht="16.5" x14ac:dyDescent="0.25">
      <c r="A28" s="109" t="str">
        <f t="shared" si="18"/>
        <v>성산여객</v>
      </c>
      <c r="B28" s="110" t="str">
        <f t="shared" si="1"/>
        <v>이성재</v>
      </c>
      <c r="C28" s="111" t="str">
        <f t="shared" si="19"/>
        <v>F</v>
      </c>
      <c r="D28" s="112">
        <f t="shared" si="20"/>
        <v>0.72640000000000005</v>
      </c>
      <c r="E28" s="113">
        <f t="shared" si="21"/>
        <v>8869</v>
      </c>
      <c r="F28" s="114" t="str">
        <f t="shared" si="22"/>
        <v>588</v>
      </c>
      <c r="G28" s="115" t="str">
        <f t="shared" si="23"/>
        <v>71바7085</v>
      </c>
      <c r="H28" s="116">
        <f t="shared" si="24"/>
        <v>1</v>
      </c>
      <c r="I28" s="117">
        <f t="shared" si="25"/>
        <v>4103.0870000000004</v>
      </c>
      <c r="J28" s="118">
        <f t="shared" si="26"/>
        <v>4.0394336474290728E-2</v>
      </c>
      <c r="K28" s="118">
        <f t="shared" si="27"/>
        <v>0.39673157854229091</v>
      </c>
      <c r="L28" s="118">
        <f t="shared" si="28"/>
        <v>0.22495257838793081</v>
      </c>
      <c r="M28" s="119">
        <f t="shared" si="29"/>
        <v>15.090999999999999</v>
      </c>
      <c r="N28" s="120">
        <f t="shared" si="30"/>
        <v>0.70678491584506975</v>
      </c>
      <c r="O28" s="120">
        <f t="shared" si="31"/>
        <v>32.244015298725081</v>
      </c>
      <c r="P28" s="221">
        <f t="shared" si="32"/>
        <v>137</v>
      </c>
      <c r="Q28" s="222">
        <f t="shared" si="33"/>
        <v>29</v>
      </c>
      <c r="R28" s="222">
        <f t="shared" si="34"/>
        <v>1323</v>
      </c>
      <c r="T28">
        <v>518</v>
      </c>
      <c r="U28">
        <v>8869</v>
      </c>
      <c r="V28" t="s">
        <v>245</v>
      </c>
      <c r="W28">
        <v>4103.0870000000004</v>
      </c>
      <c r="X28">
        <v>2259.4490000000001</v>
      </c>
      <c r="Y28">
        <v>1.8160000000000001</v>
      </c>
      <c r="Z28">
        <v>15.090999999999999</v>
      </c>
      <c r="AA28">
        <v>337.99906600000003</v>
      </c>
      <c r="AB28">
        <v>13.653248</v>
      </c>
      <c r="AC28">
        <v>134.09490299999999</v>
      </c>
      <c r="AD28" s="1">
        <v>923</v>
      </c>
      <c r="AE28">
        <v>29</v>
      </c>
      <c r="AF28">
        <v>1323</v>
      </c>
      <c r="AG28">
        <v>72</v>
      </c>
      <c r="AH28">
        <v>12.139343999999999</v>
      </c>
      <c r="AI28">
        <v>94.1</v>
      </c>
      <c r="AJ28">
        <v>0</v>
      </c>
      <c r="AK28">
        <v>137</v>
      </c>
      <c r="AL28">
        <v>40631</v>
      </c>
      <c r="AM28" t="s">
        <v>246</v>
      </c>
      <c r="AN28" t="s">
        <v>382</v>
      </c>
      <c r="AO28">
        <v>4103.0870000000004</v>
      </c>
      <c r="AR28" t="s">
        <v>117</v>
      </c>
      <c r="AS28" t="s">
        <v>121</v>
      </c>
      <c r="AT28" t="s">
        <v>267</v>
      </c>
      <c r="AU28" t="s">
        <v>245</v>
      </c>
      <c r="AV28" t="s">
        <v>48</v>
      </c>
      <c r="AW28">
        <v>1</v>
      </c>
      <c r="BB28">
        <v>0.72640000000000005</v>
      </c>
      <c r="BC28" t="s">
        <v>70</v>
      </c>
      <c r="BF28" t="s">
        <v>117</v>
      </c>
      <c r="BG28" t="s">
        <v>121</v>
      </c>
      <c r="BH28" t="s">
        <v>245</v>
      </c>
      <c r="BI28">
        <v>8869</v>
      </c>
      <c r="BJ28">
        <v>1</v>
      </c>
      <c r="BK28" t="s">
        <v>267</v>
      </c>
      <c r="BL28" t="s">
        <v>174</v>
      </c>
      <c r="BM28">
        <v>0.72640000000000005</v>
      </c>
      <c r="BN28" t="s">
        <v>70</v>
      </c>
      <c r="BO28" t="s">
        <v>186</v>
      </c>
      <c r="BP28">
        <v>4103.0870000000004</v>
      </c>
    </row>
    <row r="29" spans="1:68" ht="16.5" x14ac:dyDescent="0.25">
      <c r="A29" s="126" t="str">
        <f t="shared" si="18"/>
        <v>성산여객</v>
      </c>
      <c r="B29" s="127" t="str">
        <f t="shared" si="1"/>
        <v>이용호</v>
      </c>
      <c r="C29" s="128" t="str">
        <f t="shared" si="19"/>
        <v>F</v>
      </c>
      <c r="D29" s="129">
        <f t="shared" si="20"/>
        <v>0.74592592592592577</v>
      </c>
      <c r="E29" s="130">
        <f t="shared" si="21"/>
        <v>319</v>
      </c>
      <c r="F29" s="131" t="str">
        <f t="shared" si="22"/>
        <v>551</v>
      </c>
      <c r="G29" s="132" t="str">
        <f t="shared" si="23"/>
        <v>71바7054</v>
      </c>
      <c r="H29" s="133">
        <f t="shared" si="24"/>
        <v>1</v>
      </c>
      <c r="I29" s="134">
        <f t="shared" si="25"/>
        <v>3873.85</v>
      </c>
      <c r="J29" s="135">
        <f t="shared" si="26"/>
        <v>5.3254599783898397E-2</v>
      </c>
      <c r="K29" s="135">
        <f t="shared" si="27"/>
        <v>0.38119820948710698</v>
      </c>
      <c r="L29" s="135">
        <f t="shared" si="28"/>
        <v>0.11951934122384708</v>
      </c>
      <c r="M29" s="136">
        <f t="shared" si="29"/>
        <v>7.1449999999999996</v>
      </c>
      <c r="N29" s="137">
        <f t="shared" si="30"/>
        <v>0.64535281438362357</v>
      </c>
      <c r="O29" s="137">
        <f t="shared" si="31"/>
        <v>9.809362778631078</v>
      </c>
      <c r="P29" s="219">
        <f t="shared" si="32"/>
        <v>53</v>
      </c>
      <c r="Q29" s="220">
        <f t="shared" si="33"/>
        <v>25</v>
      </c>
      <c r="R29" s="220">
        <f t="shared" si="34"/>
        <v>380</v>
      </c>
      <c r="T29">
        <v>518</v>
      </c>
      <c r="U29">
        <v>319</v>
      </c>
      <c r="V29" t="s">
        <v>247</v>
      </c>
      <c r="W29">
        <v>3873.85</v>
      </c>
      <c r="X29">
        <v>1923.655</v>
      </c>
      <c r="Y29">
        <v>2.0139999999999998</v>
      </c>
      <c r="Z29">
        <v>7.1449999999999996</v>
      </c>
      <c r="AA29">
        <v>346.300997</v>
      </c>
      <c r="AB29">
        <v>18.442121</v>
      </c>
      <c r="AC29">
        <v>132.00932</v>
      </c>
      <c r="AD29" s="1">
        <v>463</v>
      </c>
      <c r="AE29">
        <v>25</v>
      </c>
      <c r="AF29">
        <v>380</v>
      </c>
      <c r="AG29">
        <v>67</v>
      </c>
      <c r="AH29">
        <v>11.186366</v>
      </c>
      <c r="AI29">
        <v>32.1</v>
      </c>
      <c r="AJ29">
        <v>0</v>
      </c>
      <c r="AK29">
        <v>53</v>
      </c>
      <c r="AL29">
        <v>31683</v>
      </c>
      <c r="AM29" t="s">
        <v>248</v>
      </c>
      <c r="AN29" t="s">
        <v>383</v>
      </c>
      <c r="AO29">
        <v>3873.85</v>
      </c>
      <c r="AR29" t="s">
        <v>117</v>
      </c>
      <c r="AS29" t="s">
        <v>119</v>
      </c>
      <c r="AT29" t="s">
        <v>249</v>
      </c>
      <c r="AU29" t="s">
        <v>247</v>
      </c>
      <c r="AV29" t="s">
        <v>198</v>
      </c>
      <c r="AW29">
        <v>1</v>
      </c>
      <c r="BB29">
        <v>0.74592592592592577</v>
      </c>
      <c r="BC29" t="s">
        <v>70</v>
      </c>
      <c r="BF29" t="s">
        <v>117</v>
      </c>
      <c r="BG29" t="s">
        <v>119</v>
      </c>
      <c r="BH29" t="s">
        <v>247</v>
      </c>
      <c r="BI29">
        <v>319</v>
      </c>
      <c r="BJ29">
        <v>1</v>
      </c>
      <c r="BK29" t="s">
        <v>249</v>
      </c>
      <c r="BL29" t="s">
        <v>174</v>
      </c>
      <c r="BM29">
        <v>0.74592592592592577</v>
      </c>
      <c r="BN29" t="s">
        <v>70</v>
      </c>
      <c r="BO29" t="s">
        <v>186</v>
      </c>
      <c r="BP29">
        <v>3873.85</v>
      </c>
    </row>
    <row r="30" spans="1:68" ht="16.5" x14ac:dyDescent="0.25">
      <c r="A30" s="109" t="str">
        <f t="shared" si="18"/>
        <v>성산여객</v>
      </c>
      <c r="B30" s="110" t="str">
        <f t="shared" si="1"/>
        <v>이종봉</v>
      </c>
      <c r="C30" s="111" t="str">
        <f t="shared" si="19"/>
        <v>S</v>
      </c>
      <c r="D30" s="112">
        <f t="shared" si="20"/>
        <v>1.1304166666666668</v>
      </c>
      <c r="E30" s="113">
        <f t="shared" si="21"/>
        <v>415</v>
      </c>
      <c r="F30" s="114" t="str">
        <f t="shared" si="22"/>
        <v>521</v>
      </c>
      <c r="G30" s="115" t="str">
        <f t="shared" si="23"/>
        <v>75아1152</v>
      </c>
      <c r="H30" s="116">
        <f t="shared" si="24"/>
        <v>1</v>
      </c>
      <c r="I30" s="117">
        <f t="shared" si="25"/>
        <v>435.64299999999997</v>
      </c>
      <c r="J30" s="118">
        <f t="shared" si="26"/>
        <v>0.12003138080586409</v>
      </c>
      <c r="K30" s="118">
        <f t="shared" si="27"/>
        <v>0.27861440287048483</v>
      </c>
      <c r="L30" s="118">
        <f t="shared" si="28"/>
        <v>8.9522843245501485E-2</v>
      </c>
      <c r="M30" s="119">
        <f t="shared" si="29"/>
        <v>8.8780000000000001</v>
      </c>
      <c r="N30" s="120">
        <f t="shared" si="30"/>
        <v>0</v>
      </c>
      <c r="O30" s="120">
        <f t="shared" si="31"/>
        <v>2.5250032710269648</v>
      </c>
      <c r="P30" s="221">
        <f t="shared" si="32"/>
        <v>2</v>
      </c>
      <c r="Q30" s="222">
        <f t="shared" si="33"/>
        <v>0</v>
      </c>
      <c r="R30" s="222">
        <f t="shared" si="34"/>
        <v>11</v>
      </c>
      <c r="T30">
        <v>518</v>
      </c>
      <c r="U30">
        <v>415</v>
      </c>
      <c r="V30" t="s">
        <v>384</v>
      </c>
      <c r="W30">
        <v>435.64299999999997</v>
      </c>
      <c r="X30">
        <v>160.54900000000001</v>
      </c>
      <c r="Y30">
        <v>2.7130000000000001</v>
      </c>
      <c r="Z30">
        <v>8.8780000000000001</v>
      </c>
      <c r="AA30">
        <v>29.758317999999999</v>
      </c>
      <c r="AB30">
        <v>3.5719319999999999</v>
      </c>
      <c r="AC30">
        <v>8.2910959999999996</v>
      </c>
      <c r="AD30" s="1">
        <v>39</v>
      </c>
      <c r="AE30">
        <v>0</v>
      </c>
      <c r="AF30">
        <v>11</v>
      </c>
      <c r="AG30">
        <v>60</v>
      </c>
      <c r="AH30">
        <v>14.639369</v>
      </c>
      <c r="AI30">
        <v>0</v>
      </c>
      <c r="AJ30">
        <v>0</v>
      </c>
      <c r="AK30">
        <v>2</v>
      </c>
      <c r="AL30">
        <v>921</v>
      </c>
      <c r="AM30" t="s">
        <v>385</v>
      </c>
      <c r="AN30" t="s">
        <v>386</v>
      </c>
      <c r="AO30">
        <v>435.64299999999997</v>
      </c>
      <c r="AR30" t="s">
        <v>117</v>
      </c>
      <c r="AS30" t="s">
        <v>118</v>
      </c>
      <c r="AT30" t="s">
        <v>302</v>
      </c>
      <c r="AU30" t="s">
        <v>384</v>
      </c>
      <c r="AV30" t="s">
        <v>48</v>
      </c>
      <c r="AW30">
        <v>1</v>
      </c>
      <c r="BB30">
        <v>1.1304166666666668</v>
      </c>
      <c r="BC30" t="s">
        <v>71</v>
      </c>
      <c r="BF30" t="s">
        <v>117</v>
      </c>
      <c r="BG30" t="s">
        <v>118</v>
      </c>
      <c r="BH30" t="s">
        <v>384</v>
      </c>
      <c r="BI30">
        <v>415</v>
      </c>
      <c r="BJ30">
        <v>1</v>
      </c>
      <c r="BK30" t="s">
        <v>302</v>
      </c>
      <c r="BL30" t="s">
        <v>174</v>
      </c>
      <c r="BM30">
        <v>1.1304166666666668</v>
      </c>
      <c r="BN30" t="s">
        <v>71</v>
      </c>
      <c r="BO30" t="s">
        <v>361</v>
      </c>
      <c r="BP30">
        <v>435.64299999999997</v>
      </c>
    </row>
    <row r="31" spans="1:68" ht="16.5" x14ac:dyDescent="0.25">
      <c r="A31" s="126" t="str">
        <f t="shared" si="18"/>
        <v>성산여객</v>
      </c>
      <c r="B31" s="127" t="str">
        <f t="shared" si="1"/>
        <v>이종원</v>
      </c>
      <c r="C31" s="128" t="str">
        <f t="shared" si="19"/>
        <v>F</v>
      </c>
      <c r="D31" s="129">
        <f t="shared" si="20"/>
        <v>0.79200000000000004</v>
      </c>
      <c r="E31" s="130">
        <f t="shared" si="21"/>
        <v>8913</v>
      </c>
      <c r="F31" s="131" t="str">
        <f t="shared" si="22"/>
        <v>521</v>
      </c>
      <c r="G31" s="132" t="str">
        <f t="shared" si="23"/>
        <v>71바7506</v>
      </c>
      <c r="H31" s="133">
        <f t="shared" si="24"/>
        <v>1</v>
      </c>
      <c r="I31" s="134">
        <f t="shared" si="25"/>
        <v>1616.7380000000001</v>
      </c>
      <c r="J31" s="135">
        <f t="shared" si="26"/>
        <v>4.0927989091877216E-3</v>
      </c>
      <c r="K31" s="135">
        <f t="shared" si="27"/>
        <v>0.37357025355226348</v>
      </c>
      <c r="L31" s="135">
        <f t="shared" si="28"/>
        <v>0.15772499935054413</v>
      </c>
      <c r="M31" s="136">
        <f t="shared" si="29"/>
        <v>15.455</v>
      </c>
      <c r="N31" s="137">
        <f t="shared" si="30"/>
        <v>6.1852940921782007E-2</v>
      </c>
      <c r="O31" s="137">
        <f t="shared" si="31"/>
        <v>3.7730293962287025</v>
      </c>
      <c r="P31" s="219">
        <f t="shared" si="32"/>
        <v>19</v>
      </c>
      <c r="Q31" s="220">
        <f t="shared" si="33"/>
        <v>1</v>
      </c>
      <c r="R31" s="220">
        <f t="shared" si="34"/>
        <v>61</v>
      </c>
      <c r="T31">
        <v>518</v>
      </c>
      <c r="U31">
        <v>8913</v>
      </c>
      <c r="V31" t="s">
        <v>251</v>
      </c>
      <c r="W31">
        <v>1616.7380000000001</v>
      </c>
      <c r="X31">
        <v>816.40499999999997</v>
      </c>
      <c r="Y31">
        <v>1.98</v>
      </c>
      <c r="Z31">
        <v>15.455</v>
      </c>
      <c r="AA31">
        <v>103.423845</v>
      </c>
      <c r="AB31">
        <v>0.42329299999999997</v>
      </c>
      <c r="AC31">
        <v>38.636071999999999</v>
      </c>
      <c r="AD31" s="1">
        <v>255</v>
      </c>
      <c r="AE31">
        <v>1</v>
      </c>
      <c r="AF31">
        <v>61</v>
      </c>
      <c r="AG31">
        <v>64</v>
      </c>
      <c r="AH31">
        <v>15.632159</v>
      </c>
      <c r="AI31">
        <v>4.5999999999999996</v>
      </c>
      <c r="AJ31">
        <v>0</v>
      </c>
      <c r="AK31">
        <v>19</v>
      </c>
      <c r="AL31">
        <v>3279</v>
      </c>
      <c r="AM31" t="s">
        <v>252</v>
      </c>
      <c r="AN31" t="s">
        <v>387</v>
      </c>
      <c r="AO31">
        <v>1616.7380000000001</v>
      </c>
      <c r="AR31" t="s">
        <v>117</v>
      </c>
      <c r="AS31" t="s">
        <v>118</v>
      </c>
      <c r="AT31" t="s">
        <v>202</v>
      </c>
      <c r="AU31" t="s">
        <v>251</v>
      </c>
      <c r="AV31" t="s">
        <v>48</v>
      </c>
      <c r="AW31">
        <v>1</v>
      </c>
      <c r="BB31">
        <v>0.79200000000000004</v>
      </c>
      <c r="BC31" t="s">
        <v>70</v>
      </c>
      <c r="BF31" t="s">
        <v>117</v>
      </c>
      <c r="BG31" t="s">
        <v>118</v>
      </c>
      <c r="BH31" t="s">
        <v>251</v>
      </c>
      <c r="BI31">
        <v>8913</v>
      </c>
      <c r="BJ31">
        <v>1</v>
      </c>
      <c r="BK31" t="s">
        <v>202</v>
      </c>
      <c r="BL31" t="s">
        <v>174</v>
      </c>
      <c r="BM31">
        <v>0.79200000000000004</v>
      </c>
      <c r="BN31" t="s">
        <v>70</v>
      </c>
      <c r="BO31" t="s">
        <v>186</v>
      </c>
      <c r="BP31">
        <v>1616.7380000000001</v>
      </c>
    </row>
    <row r="32" spans="1:68" ht="16.5" x14ac:dyDescent="0.25">
      <c r="A32" s="109" t="str">
        <f t="shared" si="18"/>
        <v>성산여객</v>
      </c>
      <c r="B32" s="110" t="str">
        <f t="shared" si="1"/>
        <v>이흥규</v>
      </c>
      <c r="C32" s="111" t="str">
        <f t="shared" si="19"/>
        <v>D</v>
      </c>
      <c r="D32" s="112">
        <f t="shared" si="20"/>
        <v>0.83491231610851191</v>
      </c>
      <c r="E32" s="113">
        <f t="shared" si="21"/>
        <v>6551</v>
      </c>
      <c r="F32" s="114" t="str">
        <f t="shared" si="22"/>
        <v>586</v>
      </c>
      <c r="G32" s="115" t="str">
        <f t="shared" si="23"/>
        <v>71바7094</v>
      </c>
      <c r="H32" s="116">
        <f t="shared" si="24"/>
        <v>5</v>
      </c>
      <c r="I32" s="117">
        <f t="shared" si="25"/>
        <v>715.97</v>
      </c>
      <c r="J32" s="118">
        <f t="shared" si="26"/>
        <v>1.4340080084542762E-2</v>
      </c>
      <c r="K32" s="118">
        <f t="shared" si="27"/>
        <v>0.42980587128119507</v>
      </c>
      <c r="L32" s="118">
        <f t="shared" si="28"/>
        <v>0.18017514700336607</v>
      </c>
      <c r="M32" s="119">
        <f t="shared" si="29"/>
        <v>12.384</v>
      </c>
      <c r="N32" s="120">
        <f t="shared" si="30"/>
        <v>0</v>
      </c>
      <c r="O32" s="120">
        <f t="shared" si="31"/>
        <v>11.732335153707558</v>
      </c>
      <c r="P32" s="221">
        <f t="shared" si="32"/>
        <v>41</v>
      </c>
      <c r="Q32" s="222">
        <f t="shared" si="33"/>
        <v>0</v>
      </c>
      <c r="R32" s="222">
        <f t="shared" si="34"/>
        <v>84</v>
      </c>
      <c r="T32">
        <v>518</v>
      </c>
      <c r="U32">
        <v>6551</v>
      </c>
      <c r="V32" t="s">
        <v>253</v>
      </c>
      <c r="W32">
        <v>715.97</v>
      </c>
      <c r="X32">
        <v>356.54399999999998</v>
      </c>
      <c r="Y32">
        <v>2.008</v>
      </c>
      <c r="Z32">
        <v>12.384</v>
      </c>
      <c r="AA32">
        <v>54.838048000000001</v>
      </c>
      <c r="AB32">
        <v>0.78638200000000003</v>
      </c>
      <c r="AC32">
        <v>23.569714999999999</v>
      </c>
      <c r="AD32" s="1">
        <v>129</v>
      </c>
      <c r="AE32">
        <v>0</v>
      </c>
      <c r="AF32">
        <v>84</v>
      </c>
      <c r="AG32">
        <v>72</v>
      </c>
      <c r="AH32">
        <v>13.056081000000001</v>
      </c>
      <c r="AI32">
        <v>160.30000000000001</v>
      </c>
      <c r="AJ32">
        <v>0</v>
      </c>
      <c r="AK32">
        <v>41</v>
      </c>
      <c r="AL32">
        <v>17975</v>
      </c>
      <c r="AM32" t="s">
        <v>254</v>
      </c>
      <c r="AN32" t="s">
        <v>388</v>
      </c>
      <c r="AO32">
        <v>296.79399999999998</v>
      </c>
      <c r="AR32" t="s">
        <v>117</v>
      </c>
      <c r="AS32" t="s">
        <v>120</v>
      </c>
      <c r="AT32" t="s">
        <v>290</v>
      </c>
      <c r="AU32" t="s">
        <v>253</v>
      </c>
      <c r="AV32" t="s">
        <v>48</v>
      </c>
      <c r="AW32">
        <v>5</v>
      </c>
      <c r="BB32">
        <v>0.83491231610851191</v>
      </c>
      <c r="BC32" t="s">
        <v>67</v>
      </c>
      <c r="BF32" t="s">
        <v>117</v>
      </c>
      <c r="BG32" t="s">
        <v>120</v>
      </c>
      <c r="BH32" t="s">
        <v>253</v>
      </c>
      <c r="BI32">
        <v>6551</v>
      </c>
      <c r="BJ32">
        <v>5</v>
      </c>
      <c r="BK32" t="s">
        <v>290</v>
      </c>
      <c r="BL32" t="s">
        <v>255</v>
      </c>
      <c r="BM32">
        <v>0.83491231610851191</v>
      </c>
      <c r="BN32" t="s">
        <v>67</v>
      </c>
      <c r="BO32" t="s">
        <v>177</v>
      </c>
      <c r="BP32">
        <v>715.97</v>
      </c>
    </row>
    <row r="33" spans="1:68" ht="16.5" x14ac:dyDescent="0.25">
      <c r="A33" s="126" t="str">
        <f t="shared" si="18"/>
        <v>성산여객</v>
      </c>
      <c r="B33" s="127" t="str">
        <f t="shared" si="1"/>
        <v>정언교</v>
      </c>
      <c r="C33" s="128" t="str">
        <f t="shared" si="19"/>
        <v>D</v>
      </c>
      <c r="D33" s="129">
        <f t="shared" si="20"/>
        <v>0.81120000000000003</v>
      </c>
      <c r="E33" s="130">
        <f t="shared" si="21"/>
        <v>4600</v>
      </c>
      <c r="F33" s="131" t="str">
        <f t="shared" si="22"/>
        <v>521</v>
      </c>
      <c r="G33" s="132" t="str">
        <f t="shared" si="23"/>
        <v>71바7506</v>
      </c>
      <c r="H33" s="133">
        <f t="shared" si="24"/>
        <v>1</v>
      </c>
      <c r="I33" s="134">
        <f t="shared" si="25"/>
        <v>2107.248</v>
      </c>
      <c r="J33" s="135">
        <f t="shared" si="26"/>
        <v>3.9898102197233894E-2</v>
      </c>
      <c r="K33" s="135">
        <f t="shared" si="27"/>
        <v>0.37374559765549181</v>
      </c>
      <c r="L33" s="135">
        <f t="shared" si="28"/>
        <v>0.13809480421858272</v>
      </c>
      <c r="M33" s="136">
        <f t="shared" si="29"/>
        <v>14.291</v>
      </c>
      <c r="N33" s="137">
        <f t="shared" si="30"/>
        <v>0</v>
      </c>
      <c r="O33" s="137">
        <f t="shared" si="31"/>
        <v>13.572204125950053</v>
      </c>
      <c r="P33" s="219">
        <f t="shared" si="32"/>
        <v>43</v>
      </c>
      <c r="Q33" s="220">
        <f t="shared" si="33"/>
        <v>0</v>
      </c>
      <c r="R33" s="220">
        <f t="shared" si="34"/>
        <v>286</v>
      </c>
      <c r="T33">
        <v>518</v>
      </c>
      <c r="U33">
        <v>4600</v>
      </c>
      <c r="V33" t="s">
        <v>256</v>
      </c>
      <c r="W33">
        <v>2107.248</v>
      </c>
      <c r="X33">
        <v>1039.098</v>
      </c>
      <c r="Y33">
        <v>2.028</v>
      </c>
      <c r="Z33">
        <v>14.291</v>
      </c>
      <c r="AA33">
        <v>147.33938900000001</v>
      </c>
      <c r="AB33">
        <v>5.8785619999999996</v>
      </c>
      <c r="AC33">
        <v>55.067447999999999</v>
      </c>
      <c r="AD33" s="1">
        <v>291</v>
      </c>
      <c r="AE33">
        <v>0</v>
      </c>
      <c r="AF33">
        <v>286</v>
      </c>
      <c r="AG33">
        <v>70</v>
      </c>
      <c r="AH33">
        <v>14.302</v>
      </c>
      <c r="AI33">
        <v>265.5</v>
      </c>
      <c r="AJ33">
        <v>0</v>
      </c>
      <c r="AK33">
        <v>43</v>
      </c>
      <c r="AL33">
        <v>12443</v>
      </c>
      <c r="AM33" t="s">
        <v>257</v>
      </c>
      <c r="AN33" t="s">
        <v>389</v>
      </c>
      <c r="AO33">
        <v>2107.248</v>
      </c>
      <c r="AR33" t="s">
        <v>117</v>
      </c>
      <c r="AS33" t="s">
        <v>118</v>
      </c>
      <c r="AT33" t="s">
        <v>202</v>
      </c>
      <c r="AU33" t="s">
        <v>256</v>
      </c>
      <c r="AV33" t="s">
        <v>48</v>
      </c>
      <c r="AW33">
        <v>1</v>
      </c>
      <c r="BB33">
        <v>0.81120000000000003</v>
      </c>
      <c r="BC33" t="s">
        <v>67</v>
      </c>
      <c r="BF33" t="s">
        <v>117</v>
      </c>
      <c r="BG33" t="s">
        <v>118</v>
      </c>
      <c r="BH33" t="s">
        <v>256</v>
      </c>
      <c r="BI33">
        <v>4600</v>
      </c>
      <c r="BJ33">
        <v>1</v>
      </c>
      <c r="BK33" t="s">
        <v>202</v>
      </c>
      <c r="BL33" t="s">
        <v>174</v>
      </c>
      <c r="BM33">
        <v>0.81120000000000003</v>
      </c>
      <c r="BN33" t="s">
        <v>67</v>
      </c>
      <c r="BO33" t="s">
        <v>177</v>
      </c>
      <c r="BP33">
        <v>2107.248</v>
      </c>
    </row>
    <row r="34" spans="1:68" ht="16.5" x14ac:dyDescent="0.25">
      <c r="A34" s="109" t="str">
        <f t="shared" si="18"/>
        <v>성산여객</v>
      </c>
      <c r="B34" s="110" t="str">
        <f t="shared" si="1"/>
        <v>정재길</v>
      </c>
      <c r="C34" s="111" t="str">
        <f t="shared" si="19"/>
        <v>F</v>
      </c>
      <c r="D34" s="112">
        <f t="shared" si="20"/>
        <v>0.66962962962962957</v>
      </c>
      <c r="E34" s="113">
        <f t="shared" si="21"/>
        <v>7544</v>
      </c>
      <c r="F34" s="114" t="str">
        <f t="shared" si="22"/>
        <v>551</v>
      </c>
      <c r="G34" s="115" t="str">
        <f t="shared" si="23"/>
        <v>71바7058</v>
      </c>
      <c r="H34" s="116">
        <f t="shared" si="24"/>
        <v>1</v>
      </c>
      <c r="I34" s="117">
        <f t="shared" si="25"/>
        <v>4010.2809999999999</v>
      </c>
      <c r="J34" s="118">
        <f t="shared" si="26"/>
        <v>4.3195233817607273E-2</v>
      </c>
      <c r="K34" s="118">
        <f t="shared" si="27"/>
        <v>0.40316551335457168</v>
      </c>
      <c r="L34" s="118">
        <f t="shared" si="28"/>
        <v>0.18003725923445266</v>
      </c>
      <c r="M34" s="119">
        <f t="shared" si="29"/>
        <v>9.8510000000000009</v>
      </c>
      <c r="N34" s="120">
        <f t="shared" si="30"/>
        <v>0.64833362051187937</v>
      </c>
      <c r="O34" s="120">
        <f t="shared" si="31"/>
        <v>17.579815479264422</v>
      </c>
      <c r="P34" s="221">
        <f t="shared" si="32"/>
        <v>29</v>
      </c>
      <c r="Q34" s="222">
        <f t="shared" si="33"/>
        <v>26</v>
      </c>
      <c r="R34" s="222">
        <f t="shared" si="34"/>
        <v>705</v>
      </c>
      <c r="T34">
        <v>518</v>
      </c>
      <c r="U34">
        <v>7544</v>
      </c>
      <c r="V34" t="s">
        <v>311</v>
      </c>
      <c r="W34">
        <v>4010.2809999999999</v>
      </c>
      <c r="X34">
        <v>2217.9229999999998</v>
      </c>
      <c r="Y34">
        <v>1.8080000000000001</v>
      </c>
      <c r="Z34">
        <v>9.8510000000000009</v>
      </c>
      <c r="AA34">
        <v>342.34459900000002</v>
      </c>
      <c r="AB34">
        <v>14.787655000000001</v>
      </c>
      <c r="AC34">
        <v>138.021536</v>
      </c>
      <c r="AD34" s="1">
        <v>722</v>
      </c>
      <c r="AE34">
        <v>26</v>
      </c>
      <c r="AF34">
        <v>705</v>
      </c>
      <c r="AG34">
        <v>70</v>
      </c>
      <c r="AH34">
        <v>11.714164</v>
      </c>
      <c r="AI34">
        <v>130.30000000000001</v>
      </c>
      <c r="AJ34">
        <v>0</v>
      </c>
      <c r="AK34">
        <v>29</v>
      </c>
      <c r="AL34">
        <v>14790</v>
      </c>
      <c r="AM34" t="s">
        <v>312</v>
      </c>
      <c r="AN34" t="s">
        <v>390</v>
      </c>
      <c r="AO34">
        <v>4010.2809999999999</v>
      </c>
      <c r="AR34" t="s">
        <v>117</v>
      </c>
      <c r="AS34" t="s">
        <v>119</v>
      </c>
      <c r="AT34" t="s">
        <v>285</v>
      </c>
      <c r="AU34" t="s">
        <v>311</v>
      </c>
      <c r="AV34" t="s">
        <v>198</v>
      </c>
      <c r="AW34">
        <v>1</v>
      </c>
      <c r="BB34">
        <v>0.66962962962962957</v>
      </c>
      <c r="BC34" t="s">
        <v>70</v>
      </c>
      <c r="BF34" t="s">
        <v>117</v>
      </c>
      <c r="BG34" t="s">
        <v>119</v>
      </c>
      <c r="BH34" t="s">
        <v>311</v>
      </c>
      <c r="BI34">
        <v>7544</v>
      </c>
      <c r="BJ34">
        <v>1</v>
      </c>
      <c r="BK34" t="s">
        <v>285</v>
      </c>
      <c r="BL34" t="s">
        <v>174</v>
      </c>
      <c r="BM34">
        <v>0.66962962962962957</v>
      </c>
      <c r="BN34" t="s">
        <v>70</v>
      </c>
      <c r="BO34" t="s">
        <v>186</v>
      </c>
      <c r="BP34">
        <v>4010.2809999999999</v>
      </c>
    </row>
    <row r="35" spans="1:68" ht="16.5" x14ac:dyDescent="0.25">
      <c r="A35" s="126" t="str">
        <f t="shared" si="18"/>
        <v>성산여객</v>
      </c>
      <c r="B35" s="127" t="str">
        <f t="shared" si="1"/>
        <v>정지택</v>
      </c>
      <c r="C35" s="128" t="str">
        <f t="shared" si="19"/>
        <v>F</v>
      </c>
      <c r="D35" s="129">
        <f t="shared" si="20"/>
        <v>0.79720000000000002</v>
      </c>
      <c r="E35" s="130">
        <f t="shared" si="21"/>
        <v>1944</v>
      </c>
      <c r="F35" s="131" t="str">
        <f t="shared" si="22"/>
        <v>521</v>
      </c>
      <c r="G35" s="132" t="str">
        <f t="shared" si="23"/>
        <v>71바7093</v>
      </c>
      <c r="H35" s="133">
        <f t="shared" si="24"/>
        <v>1</v>
      </c>
      <c r="I35" s="134">
        <f t="shared" si="25"/>
        <v>1875.857</v>
      </c>
      <c r="J35" s="135">
        <f t="shared" si="26"/>
        <v>8.7918842267116493E-3</v>
      </c>
      <c r="K35" s="135">
        <f t="shared" si="27"/>
        <v>0.35274145494159831</v>
      </c>
      <c r="L35" s="135">
        <f t="shared" si="28"/>
        <v>0.13593786733210475</v>
      </c>
      <c r="M35" s="136">
        <f t="shared" si="29"/>
        <v>9.9619999999999997</v>
      </c>
      <c r="N35" s="137">
        <f t="shared" si="30"/>
        <v>0.10661793516243509</v>
      </c>
      <c r="O35" s="137">
        <f t="shared" si="31"/>
        <v>2.0790497356674842</v>
      </c>
      <c r="P35" s="219">
        <f t="shared" si="32"/>
        <v>15</v>
      </c>
      <c r="Q35" s="220">
        <f t="shared" si="33"/>
        <v>2</v>
      </c>
      <c r="R35" s="220">
        <f t="shared" si="34"/>
        <v>39</v>
      </c>
      <c r="T35">
        <v>518</v>
      </c>
      <c r="U35">
        <v>1944</v>
      </c>
      <c r="V35" t="s">
        <v>258</v>
      </c>
      <c r="W35">
        <v>1875.857</v>
      </c>
      <c r="X35">
        <v>941.048</v>
      </c>
      <c r="Y35">
        <v>1.9930000000000001</v>
      </c>
      <c r="Z35">
        <v>9.9619999999999997</v>
      </c>
      <c r="AA35">
        <v>125.14188900000001</v>
      </c>
      <c r="AB35">
        <v>1.100233</v>
      </c>
      <c r="AC35">
        <v>44.142732000000002</v>
      </c>
      <c r="AD35" s="1">
        <v>255</v>
      </c>
      <c r="AE35">
        <v>2</v>
      </c>
      <c r="AF35">
        <v>39</v>
      </c>
      <c r="AG35">
        <v>65</v>
      </c>
      <c r="AH35">
        <v>14.989839999999999</v>
      </c>
      <c r="AI35">
        <v>36.799999999999997</v>
      </c>
      <c r="AJ35">
        <v>0</v>
      </c>
      <c r="AK35">
        <v>15</v>
      </c>
      <c r="AL35">
        <v>1080</v>
      </c>
      <c r="AM35" t="s">
        <v>259</v>
      </c>
      <c r="AN35" t="s">
        <v>391</v>
      </c>
      <c r="AO35">
        <v>1875.857</v>
      </c>
      <c r="AR35" t="s">
        <v>117</v>
      </c>
      <c r="AS35" t="s">
        <v>118</v>
      </c>
      <c r="AT35" t="s">
        <v>206</v>
      </c>
      <c r="AU35" t="s">
        <v>258</v>
      </c>
      <c r="AV35" t="s">
        <v>48</v>
      </c>
      <c r="AW35">
        <v>1</v>
      </c>
      <c r="BB35">
        <v>0.79720000000000002</v>
      </c>
      <c r="BC35" t="s">
        <v>70</v>
      </c>
      <c r="BF35" t="s">
        <v>117</v>
      </c>
      <c r="BG35" t="s">
        <v>118</v>
      </c>
      <c r="BH35" t="s">
        <v>258</v>
      </c>
      <c r="BI35">
        <v>1944</v>
      </c>
      <c r="BJ35">
        <v>1</v>
      </c>
      <c r="BK35" t="s">
        <v>206</v>
      </c>
      <c r="BL35" t="s">
        <v>174</v>
      </c>
      <c r="BM35">
        <v>0.79720000000000002</v>
      </c>
      <c r="BN35" t="s">
        <v>70</v>
      </c>
      <c r="BO35" t="s">
        <v>186</v>
      </c>
      <c r="BP35">
        <v>1875.857</v>
      </c>
    </row>
    <row r="36" spans="1:68" ht="16.5" x14ac:dyDescent="0.25">
      <c r="A36" s="109" t="str">
        <f t="shared" si="18"/>
        <v>성산여객</v>
      </c>
      <c r="B36" s="110" t="str">
        <f t="shared" si="1"/>
        <v>정태화</v>
      </c>
      <c r="C36" s="111" t="str">
        <f t="shared" si="19"/>
        <v>C</v>
      </c>
      <c r="D36" s="112">
        <f t="shared" si="20"/>
        <v>0.85333896602119119</v>
      </c>
      <c r="E36" s="113">
        <f t="shared" si="21"/>
        <v>93</v>
      </c>
      <c r="F36" s="114" t="str">
        <f t="shared" si="22"/>
        <v>521</v>
      </c>
      <c r="G36" s="115" t="str">
        <f t="shared" si="23"/>
        <v>71바7510</v>
      </c>
      <c r="H36" s="116">
        <f t="shared" si="24"/>
        <v>2</v>
      </c>
      <c r="I36" s="117">
        <f t="shared" si="25"/>
        <v>1581.9859999999999</v>
      </c>
      <c r="J36" s="118">
        <f t="shared" si="26"/>
        <v>1.4417197075184747E-2</v>
      </c>
      <c r="K36" s="118">
        <f t="shared" si="27"/>
        <v>0.33463602409724602</v>
      </c>
      <c r="L36" s="118">
        <f t="shared" si="28"/>
        <v>0.1485474587006459</v>
      </c>
      <c r="M36" s="119">
        <f t="shared" si="29"/>
        <v>7.2489999999999997</v>
      </c>
      <c r="N36" s="120">
        <f t="shared" si="30"/>
        <v>0.75854021464159604</v>
      </c>
      <c r="O36" s="120">
        <f t="shared" si="31"/>
        <v>14.728322500957656</v>
      </c>
      <c r="P36" s="221">
        <f t="shared" si="32"/>
        <v>15</v>
      </c>
      <c r="Q36" s="222">
        <f t="shared" si="33"/>
        <v>12</v>
      </c>
      <c r="R36" s="222">
        <f t="shared" si="34"/>
        <v>233</v>
      </c>
      <c r="T36">
        <v>518</v>
      </c>
      <c r="U36">
        <v>93</v>
      </c>
      <c r="V36" t="s">
        <v>260</v>
      </c>
      <c r="W36">
        <v>1581.9860000000001</v>
      </c>
      <c r="X36">
        <v>670.52599999999995</v>
      </c>
      <c r="Y36">
        <v>2.359</v>
      </c>
      <c r="Z36">
        <v>7.2489999999999997</v>
      </c>
      <c r="AA36">
        <v>99.415509999999998</v>
      </c>
      <c r="AB36">
        <v>1.4332929999999999</v>
      </c>
      <c r="AC36">
        <v>33.268011000000001</v>
      </c>
      <c r="AD36" s="1">
        <v>235</v>
      </c>
      <c r="AE36">
        <v>12</v>
      </c>
      <c r="AF36">
        <v>233</v>
      </c>
      <c r="AG36">
        <v>72</v>
      </c>
      <c r="AH36">
        <v>15.912869000000001</v>
      </c>
      <c r="AI36">
        <v>526.4</v>
      </c>
      <c r="AJ36">
        <v>0</v>
      </c>
      <c r="AK36">
        <v>15</v>
      </c>
      <c r="AL36">
        <v>2085</v>
      </c>
      <c r="AM36" t="s">
        <v>261</v>
      </c>
      <c r="AN36" t="s">
        <v>392</v>
      </c>
      <c r="AO36">
        <v>1477.943</v>
      </c>
      <c r="AR36" t="s">
        <v>117</v>
      </c>
      <c r="AS36" t="s">
        <v>118</v>
      </c>
      <c r="AT36" t="s">
        <v>301</v>
      </c>
      <c r="AU36" t="s">
        <v>260</v>
      </c>
      <c r="AV36" t="s">
        <v>198</v>
      </c>
      <c r="AW36">
        <v>2</v>
      </c>
      <c r="BB36">
        <v>0.85333896602119119</v>
      </c>
      <c r="BC36" t="s">
        <v>69</v>
      </c>
      <c r="BF36" t="s">
        <v>117</v>
      </c>
      <c r="BG36" t="s">
        <v>118</v>
      </c>
      <c r="BH36" t="s">
        <v>260</v>
      </c>
      <c r="BI36">
        <v>93</v>
      </c>
      <c r="BJ36">
        <v>2</v>
      </c>
      <c r="BK36" t="s">
        <v>301</v>
      </c>
      <c r="BL36" t="s">
        <v>302</v>
      </c>
      <c r="BM36">
        <v>0.85333896602119119</v>
      </c>
      <c r="BN36" t="s">
        <v>69</v>
      </c>
      <c r="BO36" t="s">
        <v>176</v>
      </c>
      <c r="BP36">
        <v>1581.9859999999999</v>
      </c>
    </row>
    <row r="37" spans="1:68" ht="16.5" x14ac:dyDescent="0.25">
      <c r="A37" s="126" t="str">
        <f t="shared" si="18"/>
        <v>성산여객</v>
      </c>
      <c r="B37" s="127" t="str">
        <f t="shared" si="1"/>
        <v>제갈민</v>
      </c>
      <c r="C37" s="128" t="str">
        <f t="shared" si="19"/>
        <v>D</v>
      </c>
      <c r="D37" s="129">
        <f t="shared" si="20"/>
        <v>0.82406635279856533</v>
      </c>
      <c r="E37" s="130">
        <f t="shared" si="21"/>
        <v>8253</v>
      </c>
      <c r="F37" s="131" t="str">
        <f t="shared" si="22"/>
        <v>521</v>
      </c>
      <c r="G37" s="132" t="str">
        <f t="shared" si="23"/>
        <v>71바7503</v>
      </c>
      <c r="H37" s="133">
        <f t="shared" si="24"/>
        <v>4</v>
      </c>
      <c r="I37" s="134">
        <f t="shared" si="25"/>
        <v>1984.037</v>
      </c>
      <c r="J37" s="135">
        <f t="shared" si="26"/>
        <v>3.9326081252519622E-2</v>
      </c>
      <c r="K37" s="135">
        <f t="shared" si="27"/>
        <v>0.36273987781157335</v>
      </c>
      <c r="L37" s="135">
        <f t="shared" si="28"/>
        <v>0.11894939459294358</v>
      </c>
      <c r="M37" s="136">
        <f t="shared" si="29"/>
        <v>9.5719999999999992</v>
      </c>
      <c r="N37" s="137">
        <f t="shared" si="30"/>
        <v>0.15120685753340285</v>
      </c>
      <c r="O37" s="137">
        <f t="shared" si="31"/>
        <v>4.4858034401576177</v>
      </c>
      <c r="P37" s="219">
        <f t="shared" si="32"/>
        <v>41</v>
      </c>
      <c r="Q37" s="220">
        <f t="shared" si="33"/>
        <v>3</v>
      </c>
      <c r="R37" s="220">
        <f t="shared" si="34"/>
        <v>89</v>
      </c>
      <c r="T37">
        <v>518</v>
      </c>
      <c r="U37">
        <v>8253</v>
      </c>
      <c r="V37" t="s">
        <v>262</v>
      </c>
      <c r="W37">
        <v>1984.037</v>
      </c>
      <c r="X37">
        <v>916.95399999999995</v>
      </c>
      <c r="Y37">
        <v>2.1640000000000001</v>
      </c>
      <c r="Z37">
        <v>9.5719999999999992</v>
      </c>
      <c r="AA37">
        <v>135.41217</v>
      </c>
      <c r="AB37">
        <v>5.3252300000000004</v>
      </c>
      <c r="AC37">
        <v>49.119394</v>
      </c>
      <c r="AD37" s="1">
        <v>236</v>
      </c>
      <c r="AE37">
        <v>3</v>
      </c>
      <c r="AF37">
        <v>89</v>
      </c>
      <c r="AG37">
        <v>73</v>
      </c>
      <c r="AH37">
        <v>14.651835999999999</v>
      </c>
      <c r="AI37">
        <v>130.6</v>
      </c>
      <c r="AJ37">
        <v>0</v>
      </c>
      <c r="AK37">
        <v>41</v>
      </c>
      <c r="AL37">
        <v>13066</v>
      </c>
      <c r="AM37" t="s">
        <v>263</v>
      </c>
      <c r="AN37" t="s">
        <v>393</v>
      </c>
      <c r="AO37">
        <v>1501.4870000000001</v>
      </c>
      <c r="AR37" t="s">
        <v>117</v>
      </c>
      <c r="AS37" t="s">
        <v>118</v>
      </c>
      <c r="AT37" t="s">
        <v>199</v>
      </c>
      <c r="AU37" t="s">
        <v>262</v>
      </c>
      <c r="AV37" t="s">
        <v>198</v>
      </c>
      <c r="AW37">
        <v>4</v>
      </c>
      <c r="BB37">
        <v>0.82406635279856533</v>
      </c>
      <c r="BC37" t="s">
        <v>67</v>
      </c>
      <c r="BF37" t="s">
        <v>117</v>
      </c>
      <c r="BG37" t="s">
        <v>118</v>
      </c>
      <c r="BH37" t="s">
        <v>262</v>
      </c>
      <c r="BI37">
        <v>8253</v>
      </c>
      <c r="BJ37">
        <v>4</v>
      </c>
      <c r="BK37" t="s">
        <v>199</v>
      </c>
      <c r="BL37" t="s">
        <v>213</v>
      </c>
      <c r="BM37">
        <v>0.82406635279856533</v>
      </c>
      <c r="BN37" t="s">
        <v>67</v>
      </c>
      <c r="BO37" t="s">
        <v>177</v>
      </c>
      <c r="BP37">
        <v>1984.037</v>
      </c>
    </row>
    <row r="38" spans="1:68" ht="16.5" x14ac:dyDescent="0.25">
      <c r="A38" s="109" t="str">
        <f t="shared" si="18"/>
        <v>성산여객</v>
      </c>
      <c r="B38" s="110" t="str">
        <f t="shared" si="1"/>
        <v>최건우</v>
      </c>
      <c r="C38" s="111" t="str">
        <f t="shared" si="19"/>
        <v>F</v>
      </c>
      <c r="D38" s="112">
        <f t="shared" si="20"/>
        <v>0.71831598192841017</v>
      </c>
      <c r="E38" s="113">
        <f t="shared" si="21"/>
        <v>5826</v>
      </c>
      <c r="F38" s="114" t="str">
        <f t="shared" si="22"/>
        <v>521</v>
      </c>
      <c r="G38" s="115" t="str">
        <f t="shared" si="23"/>
        <v>71바7507</v>
      </c>
      <c r="H38" s="116">
        <f t="shared" si="24"/>
        <v>3</v>
      </c>
      <c r="I38" s="117">
        <f t="shared" si="25"/>
        <v>1869.011</v>
      </c>
      <c r="J38" s="118">
        <f t="shared" si="26"/>
        <v>3.0914365722769708E-2</v>
      </c>
      <c r="K38" s="118">
        <f t="shared" si="27"/>
        <v>0.39123915819013172</v>
      </c>
      <c r="L38" s="118">
        <f t="shared" si="28"/>
        <v>0.21936735524831047</v>
      </c>
      <c r="M38" s="119">
        <f t="shared" si="29"/>
        <v>12.151999999999999</v>
      </c>
      <c r="N38" s="120">
        <f t="shared" si="30"/>
        <v>5.3504232987392798E-2</v>
      </c>
      <c r="O38" s="120">
        <f t="shared" si="31"/>
        <v>5.1364063667897089</v>
      </c>
      <c r="P38" s="221">
        <f t="shared" si="32"/>
        <v>69</v>
      </c>
      <c r="Q38" s="222">
        <f t="shared" si="33"/>
        <v>1</v>
      </c>
      <c r="R38" s="222">
        <f t="shared" si="34"/>
        <v>96</v>
      </c>
      <c r="T38">
        <v>518</v>
      </c>
      <c r="U38">
        <v>5826</v>
      </c>
      <c r="V38" t="s">
        <v>265</v>
      </c>
      <c r="W38">
        <v>1869.011</v>
      </c>
      <c r="X38">
        <v>1047.2929999999999</v>
      </c>
      <c r="Y38">
        <v>1.7849999999999999</v>
      </c>
      <c r="Z38">
        <v>12.151999999999999</v>
      </c>
      <c r="AA38">
        <v>134.35718</v>
      </c>
      <c r="AB38">
        <v>4.1535669999999998</v>
      </c>
      <c r="AC38">
        <v>52.56579</v>
      </c>
      <c r="AD38" s="1">
        <v>410</v>
      </c>
      <c r="AE38">
        <v>1</v>
      </c>
      <c r="AF38">
        <v>96</v>
      </c>
      <c r="AG38">
        <v>70</v>
      </c>
      <c r="AH38">
        <v>13.910762999999999</v>
      </c>
      <c r="AI38">
        <v>231.9</v>
      </c>
      <c r="AJ38">
        <v>0</v>
      </c>
      <c r="AK38">
        <v>69</v>
      </c>
      <c r="AL38">
        <v>31393</v>
      </c>
      <c r="AM38" t="s">
        <v>266</v>
      </c>
      <c r="AN38" t="s">
        <v>394</v>
      </c>
      <c r="AO38">
        <v>1535.3219999999999</v>
      </c>
      <c r="AR38" t="s">
        <v>117</v>
      </c>
      <c r="AS38" t="s">
        <v>118</v>
      </c>
      <c r="AT38" t="s">
        <v>233</v>
      </c>
      <c r="AU38" t="s">
        <v>265</v>
      </c>
      <c r="AV38" t="s">
        <v>48</v>
      </c>
      <c r="AW38">
        <v>3</v>
      </c>
      <c r="BB38">
        <v>0.71831598192841017</v>
      </c>
      <c r="BC38" t="s">
        <v>70</v>
      </c>
      <c r="BF38" t="s">
        <v>117</v>
      </c>
      <c r="BG38" t="s">
        <v>118</v>
      </c>
      <c r="BH38" t="s">
        <v>265</v>
      </c>
      <c r="BI38">
        <v>5826</v>
      </c>
      <c r="BJ38">
        <v>3</v>
      </c>
      <c r="BK38" t="s">
        <v>233</v>
      </c>
      <c r="BL38" t="s">
        <v>302</v>
      </c>
      <c r="BM38">
        <v>0.71831598192841017</v>
      </c>
      <c r="BN38" t="s">
        <v>70</v>
      </c>
      <c r="BO38" t="s">
        <v>186</v>
      </c>
      <c r="BP38">
        <v>1869.011</v>
      </c>
    </row>
    <row r="39" spans="1:68" ht="16.5" x14ac:dyDescent="0.25">
      <c r="A39" s="126" t="str">
        <f t="shared" si="18"/>
        <v>성산여객</v>
      </c>
      <c r="B39" s="127" t="str">
        <f t="shared" si="1"/>
        <v>하상신</v>
      </c>
      <c r="C39" s="128" t="str">
        <f t="shared" si="19"/>
        <v>F</v>
      </c>
      <c r="D39" s="129">
        <f t="shared" si="20"/>
        <v>0.75472897620773516</v>
      </c>
      <c r="E39" s="130">
        <f t="shared" si="21"/>
        <v>6282</v>
      </c>
      <c r="F39" s="131" t="str">
        <f t="shared" si="22"/>
        <v>521</v>
      </c>
      <c r="G39" s="132" t="str">
        <f t="shared" si="23"/>
        <v>71바7505</v>
      </c>
      <c r="H39" s="133">
        <f t="shared" si="24"/>
        <v>3</v>
      </c>
      <c r="I39" s="134">
        <f t="shared" si="25"/>
        <v>964.76</v>
      </c>
      <c r="J39" s="135">
        <f t="shared" si="26"/>
        <v>7.1045877285276934E-2</v>
      </c>
      <c r="K39" s="135">
        <f t="shared" si="27"/>
        <v>0.42409170666616353</v>
      </c>
      <c r="L39" s="135">
        <f t="shared" si="28"/>
        <v>0.11401799411252539</v>
      </c>
      <c r="M39" s="136">
        <f t="shared" si="29"/>
        <v>17.097999999999999</v>
      </c>
      <c r="N39" s="137">
        <f t="shared" si="30"/>
        <v>54.935942617853144</v>
      </c>
      <c r="O39" s="137">
        <f t="shared" si="31"/>
        <v>17.413657282640241</v>
      </c>
      <c r="P39" s="219">
        <f t="shared" si="32"/>
        <v>30</v>
      </c>
      <c r="Q39" s="220">
        <f t="shared" si="33"/>
        <v>530</v>
      </c>
      <c r="R39" s="220">
        <f t="shared" si="34"/>
        <v>168</v>
      </c>
      <c r="T39">
        <v>518</v>
      </c>
      <c r="U39">
        <v>6282</v>
      </c>
      <c r="V39" t="s">
        <v>268</v>
      </c>
      <c r="W39">
        <v>964.76</v>
      </c>
      <c r="X39">
        <v>537.726</v>
      </c>
      <c r="Y39">
        <v>1.794</v>
      </c>
      <c r="Z39">
        <v>17.097999999999999</v>
      </c>
      <c r="AA39">
        <v>74.732190000000003</v>
      </c>
      <c r="AB39">
        <v>5.3094140000000003</v>
      </c>
      <c r="AC39">
        <v>31.693301999999999</v>
      </c>
      <c r="AD39" s="1">
        <v>110</v>
      </c>
      <c r="AE39">
        <v>530</v>
      </c>
      <c r="AF39">
        <v>168</v>
      </c>
      <c r="AG39">
        <v>80</v>
      </c>
      <c r="AH39">
        <v>12.909564</v>
      </c>
      <c r="AI39">
        <v>514.79999999999995</v>
      </c>
      <c r="AJ39">
        <v>0</v>
      </c>
      <c r="AK39">
        <v>30</v>
      </c>
      <c r="AL39">
        <v>10847</v>
      </c>
      <c r="AM39" t="s">
        <v>269</v>
      </c>
      <c r="AN39" t="s">
        <v>395</v>
      </c>
      <c r="AO39">
        <v>731.61699999999996</v>
      </c>
      <c r="AR39" t="s">
        <v>117</v>
      </c>
      <c r="AS39" t="s">
        <v>118</v>
      </c>
      <c r="AT39" t="s">
        <v>281</v>
      </c>
      <c r="AU39" t="s">
        <v>268</v>
      </c>
      <c r="AV39" t="s">
        <v>198</v>
      </c>
      <c r="AW39">
        <v>3</v>
      </c>
      <c r="BB39">
        <v>0.75472897620773516</v>
      </c>
      <c r="BC39" t="s">
        <v>70</v>
      </c>
      <c r="BF39" t="s">
        <v>117</v>
      </c>
      <c r="BG39" t="s">
        <v>118</v>
      </c>
      <c r="BH39" t="s">
        <v>268</v>
      </c>
      <c r="BI39">
        <v>6282</v>
      </c>
      <c r="BJ39">
        <v>3</v>
      </c>
      <c r="BK39" t="s">
        <v>281</v>
      </c>
      <c r="BL39" t="s">
        <v>213</v>
      </c>
      <c r="BM39">
        <v>0.75472897620773516</v>
      </c>
      <c r="BN39" t="s">
        <v>70</v>
      </c>
      <c r="BO39" t="s">
        <v>186</v>
      </c>
      <c r="BP39">
        <v>964.76</v>
      </c>
    </row>
    <row r="40" spans="1:68" ht="16.5" x14ac:dyDescent="0.25">
      <c r="A40" s="109" t="str">
        <f t="shared" si="18"/>
        <v>성산여객</v>
      </c>
      <c r="B40" s="110" t="str">
        <f t="shared" si="1"/>
        <v>홍능표</v>
      </c>
      <c r="C40" s="111" t="str">
        <f t="shared" si="19"/>
        <v>F</v>
      </c>
      <c r="D40" s="112">
        <f t="shared" si="20"/>
        <v>0.7792</v>
      </c>
      <c r="E40" s="113">
        <f t="shared" si="21"/>
        <v>1078</v>
      </c>
      <c r="F40" s="114" t="str">
        <f t="shared" si="22"/>
        <v>521</v>
      </c>
      <c r="G40" s="115" t="str">
        <f t="shared" si="23"/>
        <v>71바7088</v>
      </c>
      <c r="H40" s="116">
        <f t="shared" si="24"/>
        <v>1</v>
      </c>
      <c r="I40" s="117">
        <f t="shared" si="25"/>
        <v>1264.2719999999999</v>
      </c>
      <c r="J40" s="118">
        <f t="shared" si="26"/>
        <v>1.870516085602052E-2</v>
      </c>
      <c r="K40" s="118">
        <f t="shared" si="27"/>
        <v>0.45889612351414422</v>
      </c>
      <c r="L40" s="118">
        <f t="shared" si="28"/>
        <v>0.18271384638748625</v>
      </c>
      <c r="M40" s="119">
        <f t="shared" si="29"/>
        <v>16.818999999999999</v>
      </c>
      <c r="N40" s="120">
        <f t="shared" si="30"/>
        <v>0</v>
      </c>
      <c r="O40" s="120">
        <f t="shared" si="31"/>
        <v>10.203500512547933</v>
      </c>
      <c r="P40" s="221">
        <f t="shared" si="32"/>
        <v>80</v>
      </c>
      <c r="Q40" s="222">
        <f t="shared" si="33"/>
        <v>0</v>
      </c>
      <c r="R40" s="222">
        <f t="shared" si="34"/>
        <v>129</v>
      </c>
      <c r="T40">
        <v>518</v>
      </c>
      <c r="U40">
        <v>1078</v>
      </c>
      <c r="V40" t="s">
        <v>270</v>
      </c>
      <c r="W40">
        <v>1264.2719999999999</v>
      </c>
      <c r="X40">
        <v>648.89300000000003</v>
      </c>
      <c r="Y40">
        <v>1.948</v>
      </c>
      <c r="Z40">
        <v>16.818999999999999</v>
      </c>
      <c r="AA40">
        <v>98.531096000000005</v>
      </c>
      <c r="AB40">
        <v>1.84304</v>
      </c>
      <c r="AC40">
        <v>45.215538000000002</v>
      </c>
      <c r="AD40" s="1">
        <v>231</v>
      </c>
      <c r="AE40">
        <v>0</v>
      </c>
      <c r="AF40">
        <v>129</v>
      </c>
      <c r="AG40">
        <v>64</v>
      </c>
      <c r="AH40">
        <v>12.831197</v>
      </c>
      <c r="AI40">
        <v>0</v>
      </c>
      <c r="AJ40">
        <v>0</v>
      </c>
      <c r="AK40">
        <v>80</v>
      </c>
      <c r="AL40">
        <v>33222</v>
      </c>
      <c r="AM40" t="s">
        <v>271</v>
      </c>
      <c r="AN40" t="s">
        <v>396</v>
      </c>
      <c r="AO40">
        <v>1264.2719999999999</v>
      </c>
      <c r="AR40" t="s">
        <v>117</v>
      </c>
      <c r="AS40" t="s">
        <v>118</v>
      </c>
      <c r="AT40" t="s">
        <v>255</v>
      </c>
      <c r="AU40" t="s">
        <v>270</v>
      </c>
      <c r="AV40" t="s">
        <v>48</v>
      </c>
      <c r="AW40">
        <v>1</v>
      </c>
      <c r="BB40">
        <v>0.7792</v>
      </c>
      <c r="BC40" t="s">
        <v>70</v>
      </c>
      <c r="BF40" t="s">
        <v>117</v>
      </c>
      <c r="BG40" t="s">
        <v>118</v>
      </c>
      <c r="BH40" t="s">
        <v>270</v>
      </c>
      <c r="BI40">
        <v>1078</v>
      </c>
      <c r="BJ40">
        <v>1</v>
      </c>
      <c r="BK40" t="s">
        <v>255</v>
      </c>
      <c r="BL40" t="s">
        <v>174</v>
      </c>
      <c r="BM40">
        <v>0.7792</v>
      </c>
      <c r="BN40" t="s">
        <v>70</v>
      </c>
      <c r="BO40" t="s">
        <v>186</v>
      </c>
      <c r="BP40">
        <v>1264.2719999999999</v>
      </c>
    </row>
    <row r="41" spans="1:68" ht="16.5" x14ac:dyDescent="0.25">
      <c r="A41" s="126" t="str">
        <f t="shared" si="18"/>
        <v>성산여객</v>
      </c>
      <c r="B41" s="127" t="str">
        <f t="shared" si="1"/>
        <v>홍화련</v>
      </c>
      <c r="C41" s="128" t="str">
        <f t="shared" si="19"/>
        <v>B</v>
      </c>
      <c r="D41" s="129">
        <f t="shared" si="20"/>
        <v>0.94715045073373638</v>
      </c>
      <c r="E41" s="130">
        <f t="shared" si="21"/>
        <v>949</v>
      </c>
      <c r="F41" s="131" t="str">
        <f t="shared" si="22"/>
        <v>586</v>
      </c>
      <c r="G41" s="132" t="str">
        <f t="shared" si="23"/>
        <v>71바7094</v>
      </c>
      <c r="H41" s="133">
        <f t="shared" si="24"/>
        <v>6</v>
      </c>
      <c r="I41" s="134">
        <f t="shared" si="25"/>
        <v>1743.6489999999999</v>
      </c>
      <c r="J41" s="135">
        <f t="shared" si="26"/>
        <v>4.212242395021399E-2</v>
      </c>
      <c r="K41" s="135">
        <f t="shared" si="27"/>
        <v>0.3575321974844039</v>
      </c>
      <c r="L41" s="135">
        <f t="shared" si="28"/>
        <v>0.10954039488452091</v>
      </c>
      <c r="M41" s="136">
        <f t="shared" si="29"/>
        <v>8.9580000000000002</v>
      </c>
      <c r="N41" s="137">
        <f t="shared" si="30"/>
        <v>9.9790726229877702</v>
      </c>
      <c r="O41" s="137">
        <f t="shared" si="31"/>
        <v>5.4483442481829778</v>
      </c>
      <c r="P41" s="219">
        <f t="shared" si="32"/>
        <v>31</v>
      </c>
      <c r="Q41" s="220">
        <f t="shared" si="33"/>
        <v>174</v>
      </c>
      <c r="R41" s="220">
        <f t="shared" si="34"/>
        <v>95</v>
      </c>
      <c r="T41">
        <v>518</v>
      </c>
      <c r="U41">
        <v>949</v>
      </c>
      <c r="V41" t="s">
        <v>272</v>
      </c>
      <c r="W41">
        <v>1743.6489999999999</v>
      </c>
      <c r="X41">
        <v>745.11900000000003</v>
      </c>
      <c r="Y41">
        <v>2.34</v>
      </c>
      <c r="Z41">
        <v>8.9580000000000002</v>
      </c>
      <c r="AA41">
        <v>123.290222</v>
      </c>
      <c r="AB41">
        <v>5.1932830000000001</v>
      </c>
      <c r="AC41">
        <v>44.080224000000001</v>
      </c>
      <c r="AD41" s="1">
        <v>191</v>
      </c>
      <c r="AE41">
        <v>174</v>
      </c>
      <c r="AF41">
        <v>95</v>
      </c>
      <c r="AG41">
        <v>73</v>
      </c>
      <c r="AH41">
        <v>14.142638</v>
      </c>
      <c r="AI41">
        <v>252.3</v>
      </c>
      <c r="AJ41">
        <v>0</v>
      </c>
      <c r="AK41">
        <v>31</v>
      </c>
      <c r="AL41">
        <v>7232</v>
      </c>
      <c r="AM41" t="s">
        <v>273</v>
      </c>
      <c r="AN41" t="s">
        <v>397</v>
      </c>
      <c r="AO41">
        <v>800.101</v>
      </c>
      <c r="AR41" t="s">
        <v>117</v>
      </c>
      <c r="AS41" t="s">
        <v>120</v>
      </c>
      <c r="AT41" t="s">
        <v>290</v>
      </c>
      <c r="AU41" t="s">
        <v>272</v>
      </c>
      <c r="AV41" t="s">
        <v>48</v>
      </c>
      <c r="AW41">
        <v>6</v>
      </c>
      <c r="BB41">
        <v>0.94715045073373638</v>
      </c>
      <c r="BC41" t="s">
        <v>68</v>
      </c>
      <c r="BF41" t="s">
        <v>117</v>
      </c>
      <c r="BG41" t="s">
        <v>120</v>
      </c>
      <c r="BH41" t="s">
        <v>272</v>
      </c>
      <c r="BI41">
        <v>949</v>
      </c>
      <c r="BJ41">
        <v>6</v>
      </c>
      <c r="BK41" t="s">
        <v>290</v>
      </c>
      <c r="BL41" t="s">
        <v>199</v>
      </c>
      <c r="BM41">
        <v>0.94715045073373638</v>
      </c>
      <c r="BN41" t="s">
        <v>68</v>
      </c>
      <c r="BO41" t="s">
        <v>175</v>
      </c>
      <c r="BP41">
        <v>1743.6489999999999</v>
      </c>
    </row>
    <row r="42" spans="1:68" ht="16.5" x14ac:dyDescent="0.25">
      <c r="A42" s="109" t="str">
        <f t="shared" si="18"/>
        <v>성산여객</v>
      </c>
      <c r="B42" s="110" t="str">
        <f t="shared" si="1"/>
        <v>황준하</v>
      </c>
      <c r="C42" s="111" t="str">
        <f t="shared" si="19"/>
        <v>D</v>
      </c>
      <c r="D42" s="112">
        <f t="shared" si="20"/>
        <v>0.80554573932174089</v>
      </c>
      <c r="E42" s="113">
        <f t="shared" si="21"/>
        <v>7199</v>
      </c>
      <c r="F42" s="114" t="str">
        <f t="shared" si="22"/>
        <v>521</v>
      </c>
      <c r="G42" s="115" t="str">
        <f t="shared" si="23"/>
        <v>71바7501</v>
      </c>
      <c r="H42" s="116">
        <f t="shared" si="24"/>
        <v>4</v>
      </c>
      <c r="I42" s="117">
        <f t="shared" si="25"/>
        <v>1046.7539999999999</v>
      </c>
      <c r="J42" s="118">
        <f t="shared" si="26"/>
        <v>2.3701205477426664E-2</v>
      </c>
      <c r="K42" s="118">
        <f t="shared" si="27"/>
        <v>0.32779439514336761</v>
      </c>
      <c r="L42" s="118">
        <f t="shared" si="28"/>
        <v>6.4962732408951868E-2</v>
      </c>
      <c r="M42" s="119">
        <f t="shared" si="29"/>
        <v>8.8610000000000007</v>
      </c>
      <c r="N42" s="120">
        <f t="shared" si="30"/>
        <v>0</v>
      </c>
      <c r="O42" s="120">
        <f t="shared" si="31"/>
        <v>2.6749360403686064</v>
      </c>
      <c r="P42" s="221">
        <f t="shared" si="32"/>
        <v>11</v>
      </c>
      <c r="Q42" s="222">
        <f t="shared" si="33"/>
        <v>0</v>
      </c>
      <c r="R42" s="222">
        <f t="shared" si="34"/>
        <v>28</v>
      </c>
      <c r="T42">
        <v>518</v>
      </c>
      <c r="U42">
        <v>7199</v>
      </c>
      <c r="V42" t="s">
        <v>274</v>
      </c>
      <c r="W42">
        <v>1046.7539999999999</v>
      </c>
      <c r="X42">
        <v>501.738</v>
      </c>
      <c r="Y42">
        <v>2.0859999999999999</v>
      </c>
      <c r="Z42">
        <v>8.8610000000000007</v>
      </c>
      <c r="AA42">
        <v>71.584417999999999</v>
      </c>
      <c r="AB42">
        <v>1.696637</v>
      </c>
      <c r="AC42">
        <v>23.464970999999998</v>
      </c>
      <c r="AD42" s="1">
        <v>68</v>
      </c>
      <c r="AE42">
        <v>0</v>
      </c>
      <c r="AF42">
        <v>28</v>
      </c>
      <c r="AG42">
        <v>75</v>
      </c>
      <c r="AH42">
        <v>14.622650999999999</v>
      </c>
      <c r="AI42">
        <v>337.9</v>
      </c>
      <c r="AJ42">
        <v>0</v>
      </c>
      <c r="AK42">
        <v>11</v>
      </c>
      <c r="AL42">
        <v>2496</v>
      </c>
      <c r="AM42" t="s">
        <v>275</v>
      </c>
      <c r="AN42" t="s">
        <v>398</v>
      </c>
      <c r="AO42">
        <v>338.173</v>
      </c>
      <c r="AR42" t="s">
        <v>117</v>
      </c>
      <c r="AS42" t="s">
        <v>118</v>
      </c>
      <c r="AT42" t="s">
        <v>216</v>
      </c>
      <c r="AU42" t="s">
        <v>274</v>
      </c>
      <c r="AV42" t="s">
        <v>198</v>
      </c>
      <c r="AW42">
        <v>4</v>
      </c>
      <c r="BB42">
        <v>0.80554573932174089</v>
      </c>
      <c r="BC42" t="s">
        <v>67</v>
      </c>
      <c r="BF42" t="s">
        <v>117</v>
      </c>
      <c r="BG42" t="s">
        <v>118</v>
      </c>
      <c r="BH42" t="s">
        <v>274</v>
      </c>
      <c r="BI42">
        <v>7199</v>
      </c>
      <c r="BJ42">
        <v>4</v>
      </c>
      <c r="BK42" t="s">
        <v>216</v>
      </c>
      <c r="BL42" t="s">
        <v>213</v>
      </c>
      <c r="BM42">
        <v>0.80554573932174089</v>
      </c>
      <c r="BN42" t="s">
        <v>67</v>
      </c>
      <c r="BO42" t="s">
        <v>177</v>
      </c>
      <c r="BP42">
        <v>1046.7539999999999</v>
      </c>
    </row>
  </sheetData>
  <sortState xmlns:xlrd2="http://schemas.microsoft.com/office/spreadsheetml/2017/richdata2" ref="T4:AN42">
    <sortCondition ref="AB4:AB42"/>
    <sortCondition descending="1" ref="AD4:AD42"/>
  </sortState>
  <phoneticPr fontId="2" type="noConversion"/>
  <conditionalFormatting sqref="C5:D42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3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81" t="s">
        <v>328</v>
      </c>
      <c r="B2" s="282"/>
      <c r="C2" s="283"/>
      <c r="D2" s="284"/>
      <c r="E2" s="281"/>
      <c r="F2" s="285"/>
      <c r="G2" s="281"/>
      <c r="H2" s="281"/>
      <c r="I2" s="281"/>
      <c r="J2" s="281"/>
      <c r="K2" s="255"/>
      <c r="L2" s="255"/>
      <c r="M2" s="255"/>
      <c r="N2" s="255"/>
      <c r="O2" s="255"/>
      <c r="P2" s="255"/>
      <c r="Q2" s="255"/>
      <c r="R2" s="255"/>
    </row>
    <row r="3" spans="1:18" x14ac:dyDescent="0.25">
      <c r="A3" s="255"/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</row>
    <row r="4" spans="1:18" ht="26.25" x14ac:dyDescent="0.25">
      <c r="A4" s="286" t="s">
        <v>329</v>
      </c>
      <c r="B4" s="287"/>
      <c r="C4" s="288"/>
      <c r="D4" s="289"/>
      <c r="E4" s="290"/>
      <c r="F4" s="291"/>
      <c r="G4" s="255"/>
      <c r="H4" s="290"/>
      <c r="I4" s="255"/>
      <c r="J4" s="255"/>
      <c r="K4" s="255"/>
      <c r="L4" s="255"/>
      <c r="M4" s="255"/>
      <c r="N4" s="255"/>
      <c r="O4" s="255"/>
      <c r="P4" s="255"/>
      <c r="Q4" s="255"/>
      <c r="R4" s="255"/>
    </row>
    <row r="5" spans="1:18" ht="26.25" x14ac:dyDescent="0.25">
      <c r="A5" s="258" t="s">
        <v>330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</row>
    <row r="6" spans="1:18" ht="17.25" x14ac:dyDescent="0.25">
      <c r="A6" s="259" t="s">
        <v>331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</row>
    <row r="7" spans="1:18" ht="17.25" x14ac:dyDescent="0.25">
      <c r="A7" s="259"/>
      <c r="B7" s="25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</row>
    <row r="8" spans="1:18" ht="17.25" x14ac:dyDescent="0.25">
      <c r="A8" s="256" t="s">
        <v>190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</row>
    <row r="9" spans="1:18" x14ac:dyDescent="0.25">
      <c r="A9" s="257"/>
      <c r="B9" s="257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</row>
    <row r="10" spans="1:18" x14ac:dyDescent="0.25">
      <c r="A10" s="257" t="s">
        <v>332</v>
      </c>
      <c r="B10" s="257"/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</row>
    <row r="11" spans="1:18" x14ac:dyDescent="0.25">
      <c r="A11" s="257"/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</row>
    <row r="12" spans="1:18" x14ac:dyDescent="0.25">
      <c r="A12" s="255"/>
      <c r="B12" s="255"/>
      <c r="C12" s="255"/>
      <c r="D12" s="255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</row>
    <row r="13" spans="1:18" ht="37.5" customHeight="1" x14ac:dyDescent="0.25">
      <c r="A13" s="292" t="s">
        <v>0</v>
      </c>
      <c r="B13" s="293" t="s">
        <v>74</v>
      </c>
      <c r="C13" s="294" t="s">
        <v>65</v>
      </c>
      <c r="D13" s="294" t="s">
        <v>158</v>
      </c>
      <c r="E13" s="295" t="s">
        <v>144</v>
      </c>
      <c r="F13" s="293" t="s">
        <v>149</v>
      </c>
      <c r="G13" s="295" t="s">
        <v>147</v>
      </c>
      <c r="H13" s="295" t="s">
        <v>151</v>
      </c>
      <c r="I13" s="239" t="s">
        <v>153</v>
      </c>
      <c r="J13" s="295" t="s">
        <v>11</v>
      </c>
      <c r="K13" s="295" t="s">
        <v>12</v>
      </c>
      <c r="L13" s="295" t="s">
        <v>13</v>
      </c>
      <c r="M13" s="295" t="s">
        <v>105</v>
      </c>
      <c r="N13" s="295" t="s">
        <v>6</v>
      </c>
      <c r="O13" s="295" t="s">
        <v>7</v>
      </c>
      <c r="P13" s="295" t="s">
        <v>178</v>
      </c>
      <c r="Q13" s="296" t="s">
        <v>180</v>
      </c>
      <c r="R13" s="296" t="s">
        <v>181</v>
      </c>
    </row>
    <row r="14" spans="1:18" ht="16.5" x14ac:dyDescent="0.25">
      <c r="A14" s="297" t="s">
        <v>117</v>
      </c>
      <c r="B14" s="298">
        <v>2922</v>
      </c>
      <c r="C14" s="299" t="s">
        <v>67</v>
      </c>
      <c r="D14" s="300">
        <v>0.82708333333333339</v>
      </c>
      <c r="E14" s="301">
        <v>2922</v>
      </c>
      <c r="F14" s="245" t="s">
        <v>121</v>
      </c>
      <c r="G14" s="302" t="s">
        <v>203</v>
      </c>
      <c r="H14" s="303">
        <v>1</v>
      </c>
      <c r="I14" s="247">
        <v>4734.7839999999997</v>
      </c>
      <c r="J14" s="304">
        <v>3.4280174393668914E-2</v>
      </c>
      <c r="K14" s="304">
        <v>0.3948007769458825</v>
      </c>
      <c r="L14" s="304">
        <v>0.13516984090509726</v>
      </c>
      <c r="M14" s="305">
        <v>8.1189999999999998</v>
      </c>
      <c r="N14" s="306">
        <v>6.336086292426435E-2</v>
      </c>
      <c r="O14" s="306">
        <v>5.0688690339411471</v>
      </c>
      <c r="P14" s="307">
        <v>173</v>
      </c>
      <c r="Q14" s="308">
        <v>3</v>
      </c>
      <c r="R14" s="308">
        <v>240</v>
      </c>
    </row>
    <row r="15" spans="1:18" ht="16.5" x14ac:dyDescent="0.25">
      <c r="A15" s="297" t="s">
        <v>117</v>
      </c>
      <c r="B15" s="298" t="s">
        <v>193</v>
      </c>
      <c r="C15" s="299" t="s">
        <v>70</v>
      </c>
      <c r="D15" s="300">
        <v>0.78239999999999998</v>
      </c>
      <c r="E15" s="301">
        <v>4</v>
      </c>
      <c r="F15" s="245" t="s">
        <v>119</v>
      </c>
      <c r="G15" s="302" t="s">
        <v>195</v>
      </c>
      <c r="H15" s="303">
        <v>1</v>
      </c>
      <c r="I15" s="247">
        <v>2343.306</v>
      </c>
      <c r="J15" s="304">
        <v>2.9655706224600262E-2</v>
      </c>
      <c r="K15" s="304">
        <v>0.38186569621109889</v>
      </c>
      <c r="L15" s="304">
        <v>0.18862239929398891</v>
      </c>
      <c r="M15" s="305">
        <v>13.31</v>
      </c>
      <c r="N15" s="306">
        <v>0.17069900388596282</v>
      </c>
      <c r="O15" s="306">
        <v>14.082667820591933</v>
      </c>
      <c r="P15" s="307">
        <v>58</v>
      </c>
      <c r="Q15" s="308">
        <v>4</v>
      </c>
      <c r="R15" s="308">
        <v>330</v>
      </c>
    </row>
    <row r="16" spans="1:18" ht="16.5" x14ac:dyDescent="0.25">
      <c r="A16" s="297" t="s">
        <v>117</v>
      </c>
      <c r="B16" s="298" t="s">
        <v>196</v>
      </c>
      <c r="C16" s="299" t="s">
        <v>67</v>
      </c>
      <c r="D16" s="300">
        <v>0.80373243079958745</v>
      </c>
      <c r="E16" s="301">
        <v>5804</v>
      </c>
      <c r="F16" s="245" t="s">
        <v>118</v>
      </c>
      <c r="G16" s="302" t="s">
        <v>301</v>
      </c>
      <c r="H16" s="303">
        <v>4</v>
      </c>
      <c r="I16" s="247">
        <v>1695.4349999999999</v>
      </c>
      <c r="J16" s="304">
        <v>4.3365693282999947E-2</v>
      </c>
      <c r="K16" s="304">
        <v>0.38215017390643313</v>
      </c>
      <c r="L16" s="304">
        <v>8.6703412398587976E-2</v>
      </c>
      <c r="M16" s="305">
        <v>8.4120000000000008</v>
      </c>
      <c r="N16" s="306">
        <v>5.8981913196318354E-2</v>
      </c>
      <c r="O16" s="306">
        <v>3.7158605313680559</v>
      </c>
      <c r="P16" s="307">
        <v>48</v>
      </c>
      <c r="Q16" s="308">
        <v>1</v>
      </c>
      <c r="R16" s="308">
        <v>63</v>
      </c>
    </row>
    <row r="17" spans="1:18" ht="16.5" x14ac:dyDescent="0.25">
      <c r="A17" s="297" t="s">
        <v>117</v>
      </c>
      <c r="B17" s="298" t="s">
        <v>204</v>
      </c>
      <c r="C17" s="299" t="s">
        <v>70</v>
      </c>
      <c r="D17" s="300">
        <v>0.77213647636960558</v>
      </c>
      <c r="E17" s="301">
        <v>547</v>
      </c>
      <c r="F17" s="245" t="s">
        <v>118</v>
      </c>
      <c r="G17" s="302" t="s">
        <v>206</v>
      </c>
      <c r="H17" s="303">
        <v>2</v>
      </c>
      <c r="I17" s="247">
        <v>1813.5330000000001</v>
      </c>
      <c r="J17" s="304">
        <v>2.14997141668253E-2</v>
      </c>
      <c r="K17" s="304">
        <v>0.36636859355358958</v>
      </c>
      <c r="L17" s="304">
        <v>0.18582512697590836</v>
      </c>
      <c r="M17" s="305">
        <v>11.29</v>
      </c>
      <c r="N17" s="306">
        <v>0</v>
      </c>
      <c r="O17" s="306">
        <v>9.5393907913448501</v>
      </c>
      <c r="P17" s="307">
        <v>22</v>
      </c>
      <c r="Q17" s="308">
        <v>0</v>
      </c>
      <c r="R17" s="308">
        <v>173</v>
      </c>
    </row>
    <row r="18" spans="1:18" ht="16.5" x14ac:dyDescent="0.25">
      <c r="A18" s="297" t="s">
        <v>117</v>
      </c>
      <c r="B18" s="298" t="s">
        <v>207</v>
      </c>
      <c r="C18" s="299" t="s">
        <v>70</v>
      </c>
      <c r="D18" s="300">
        <v>0.7712</v>
      </c>
      <c r="E18" s="301">
        <v>3153</v>
      </c>
      <c r="F18" s="245" t="s">
        <v>121</v>
      </c>
      <c r="G18" s="302" t="s">
        <v>209</v>
      </c>
      <c r="H18" s="303">
        <v>1</v>
      </c>
      <c r="I18" s="247">
        <v>4173.5339999999997</v>
      </c>
      <c r="J18" s="304">
        <v>4.5565639789534859E-2</v>
      </c>
      <c r="K18" s="304">
        <v>0.39469946534951506</v>
      </c>
      <c r="L18" s="304">
        <v>0.22666641747737051</v>
      </c>
      <c r="M18" s="305">
        <v>14.63</v>
      </c>
      <c r="N18" s="306">
        <v>0.40732865720034872</v>
      </c>
      <c r="O18" s="306">
        <v>21.27693221140645</v>
      </c>
      <c r="P18" s="307">
        <v>136</v>
      </c>
      <c r="Q18" s="308">
        <v>17</v>
      </c>
      <c r="R18" s="308">
        <v>888</v>
      </c>
    </row>
    <row r="19" spans="1:18" ht="16.5" x14ac:dyDescent="0.25">
      <c r="A19" s="297" t="s">
        <v>117</v>
      </c>
      <c r="B19" s="298" t="s">
        <v>211</v>
      </c>
      <c r="C19" s="299" t="s">
        <v>70</v>
      </c>
      <c r="D19" s="300">
        <v>0.7689805228225679</v>
      </c>
      <c r="E19" s="301">
        <v>4264</v>
      </c>
      <c r="F19" s="245" t="s">
        <v>118</v>
      </c>
      <c r="G19" s="302" t="s">
        <v>281</v>
      </c>
      <c r="H19" s="303">
        <v>10</v>
      </c>
      <c r="I19" s="247">
        <v>1579.3490000000002</v>
      </c>
      <c r="J19" s="304">
        <v>4.3541426621613859E-2</v>
      </c>
      <c r="K19" s="304">
        <v>0.41034587621335428</v>
      </c>
      <c r="L19" s="304">
        <v>0.15322769064975506</v>
      </c>
      <c r="M19" s="305">
        <v>12.916</v>
      </c>
      <c r="N19" s="306">
        <v>0.12663445508244217</v>
      </c>
      <c r="O19" s="306">
        <v>7.4714328498640885</v>
      </c>
      <c r="P19" s="307">
        <v>75</v>
      </c>
      <c r="Q19" s="308">
        <v>208</v>
      </c>
      <c r="R19" s="308">
        <v>153</v>
      </c>
    </row>
    <row r="20" spans="1:18" ht="16.5" x14ac:dyDescent="0.25">
      <c r="A20" s="297" t="s">
        <v>117</v>
      </c>
      <c r="B20" s="298" t="s">
        <v>214</v>
      </c>
      <c r="C20" s="299" t="s">
        <v>70</v>
      </c>
      <c r="D20" s="300">
        <v>0.786026753111018</v>
      </c>
      <c r="E20" s="301">
        <v>9878</v>
      </c>
      <c r="F20" s="245" t="s">
        <v>118</v>
      </c>
      <c r="G20" s="302" t="s">
        <v>216</v>
      </c>
      <c r="H20" s="303">
        <v>4</v>
      </c>
      <c r="I20" s="247">
        <v>630.87900000000002</v>
      </c>
      <c r="J20" s="304">
        <v>3.0268360989620775E-2</v>
      </c>
      <c r="K20" s="304">
        <v>0.36788837587540207</v>
      </c>
      <c r="L20" s="304">
        <v>9.8275580578843169E-2</v>
      </c>
      <c r="M20" s="305">
        <v>13.326000000000001</v>
      </c>
      <c r="N20" s="306">
        <v>0</v>
      </c>
      <c r="O20" s="306">
        <v>11.571157068154115</v>
      </c>
      <c r="P20" s="307">
        <v>18</v>
      </c>
      <c r="Q20" s="308">
        <v>0</v>
      </c>
      <c r="R20" s="308">
        <v>73</v>
      </c>
    </row>
    <row r="21" spans="1:18" ht="16.5" x14ac:dyDescent="0.25">
      <c r="A21" s="297" t="s">
        <v>117</v>
      </c>
      <c r="B21" s="298" t="s">
        <v>217</v>
      </c>
      <c r="C21" s="299" t="s">
        <v>70</v>
      </c>
      <c r="D21" s="300">
        <v>0.78166666666666662</v>
      </c>
      <c r="E21" s="301">
        <v>6250</v>
      </c>
      <c r="F21" s="245" t="s">
        <v>118</v>
      </c>
      <c r="G21" s="302" t="s">
        <v>213</v>
      </c>
      <c r="H21" s="303">
        <v>1</v>
      </c>
      <c r="I21" s="247">
        <v>2085.2600000000002</v>
      </c>
      <c r="J21" s="304">
        <v>2.532484542305655E-2</v>
      </c>
      <c r="K21" s="304">
        <v>0.4240693792100822</v>
      </c>
      <c r="L21" s="304">
        <v>0.13653805409731867</v>
      </c>
      <c r="M21" s="305">
        <v>17.437999999999999</v>
      </c>
      <c r="N21" s="306">
        <v>0</v>
      </c>
      <c r="O21" s="306">
        <v>41.76937168506565</v>
      </c>
      <c r="P21" s="307">
        <v>103</v>
      </c>
      <c r="Q21" s="308">
        <v>0</v>
      </c>
      <c r="R21" s="308">
        <v>874</v>
      </c>
    </row>
    <row r="22" spans="1:18" ht="16.5" x14ac:dyDescent="0.25">
      <c r="A22" s="297" t="s">
        <v>117</v>
      </c>
      <c r="B22" s="298" t="s">
        <v>220</v>
      </c>
      <c r="C22" s="299" t="s">
        <v>70</v>
      </c>
      <c r="D22" s="300">
        <v>0.79039999999999999</v>
      </c>
      <c r="E22" s="301">
        <v>391</v>
      </c>
      <c r="F22" s="245" t="s">
        <v>121</v>
      </c>
      <c r="G22" s="302" t="s">
        <v>222</v>
      </c>
      <c r="H22" s="303">
        <v>1</v>
      </c>
      <c r="I22" s="247">
        <v>3442.942</v>
      </c>
      <c r="J22" s="304">
        <v>4.5727395586972579E-2</v>
      </c>
      <c r="K22" s="304">
        <v>0.39312319368094234</v>
      </c>
      <c r="L22" s="304">
        <v>0.1603279985547244</v>
      </c>
      <c r="M22" s="305">
        <v>13.522</v>
      </c>
      <c r="N22" s="306">
        <v>0.87134781823219798</v>
      </c>
      <c r="O22" s="306">
        <v>21.957965019451386</v>
      </c>
      <c r="P22" s="307">
        <v>100</v>
      </c>
      <c r="Q22" s="308">
        <v>30</v>
      </c>
      <c r="R22" s="308">
        <v>756</v>
      </c>
    </row>
    <row r="23" spans="1:18" ht="16.5" x14ac:dyDescent="0.25">
      <c r="A23" s="297" t="s">
        <v>117</v>
      </c>
      <c r="B23" s="298" t="s">
        <v>223</v>
      </c>
      <c r="C23" s="299" t="s">
        <v>70</v>
      </c>
      <c r="D23" s="300">
        <v>0.76239999999999997</v>
      </c>
      <c r="E23" s="301">
        <v>2802</v>
      </c>
      <c r="F23" s="245" t="s">
        <v>121</v>
      </c>
      <c r="G23" s="302" t="s">
        <v>225</v>
      </c>
      <c r="H23" s="303">
        <v>1</v>
      </c>
      <c r="I23" s="247">
        <v>4093.5039999999999</v>
      </c>
      <c r="J23" s="304">
        <v>4.271064992950932E-2</v>
      </c>
      <c r="K23" s="304">
        <v>0.40551217335294348</v>
      </c>
      <c r="L23" s="304">
        <v>0.19030151185878896</v>
      </c>
      <c r="M23" s="305">
        <v>15.821999999999999</v>
      </c>
      <c r="N23" s="306">
        <v>0.75729741561263897</v>
      </c>
      <c r="O23" s="306">
        <v>30.731617704538703</v>
      </c>
      <c r="P23" s="307">
        <v>114</v>
      </c>
      <c r="Q23" s="308">
        <v>31</v>
      </c>
      <c r="R23" s="308">
        <v>1258</v>
      </c>
    </row>
    <row r="24" spans="1:18" ht="16.5" x14ac:dyDescent="0.25">
      <c r="A24" s="297" t="s">
        <v>117</v>
      </c>
      <c r="B24" s="298" t="s">
        <v>226</v>
      </c>
      <c r="C24" s="299" t="s">
        <v>70</v>
      </c>
      <c r="D24" s="300">
        <v>0.71961097633674687</v>
      </c>
      <c r="E24" s="301">
        <v>3664</v>
      </c>
      <c r="F24" s="245" t="s">
        <v>121</v>
      </c>
      <c r="G24" s="302" t="s">
        <v>229</v>
      </c>
      <c r="H24" s="303">
        <v>7</v>
      </c>
      <c r="I24" s="247">
        <v>18689.920999999998</v>
      </c>
      <c r="J24" s="304">
        <v>3.9552029675009502E-2</v>
      </c>
      <c r="K24" s="304">
        <v>0.40508081761944559</v>
      </c>
      <c r="L24" s="304">
        <v>0.17463958247870606</v>
      </c>
      <c r="M24" s="305">
        <v>14.525</v>
      </c>
      <c r="N24" s="306">
        <v>0.59390299188530549</v>
      </c>
      <c r="O24" s="306">
        <v>31.380549976642495</v>
      </c>
      <c r="P24" s="307">
        <v>504</v>
      </c>
      <c r="Q24" s="308">
        <v>111</v>
      </c>
      <c r="R24" s="308">
        <v>5865</v>
      </c>
    </row>
    <row r="25" spans="1:18" ht="16.5" x14ac:dyDescent="0.25">
      <c r="A25" s="297" t="s">
        <v>117</v>
      </c>
      <c r="B25" s="298" t="s">
        <v>307</v>
      </c>
      <c r="C25" s="299" t="s">
        <v>67</v>
      </c>
      <c r="D25" s="300">
        <v>0.82819736860054882</v>
      </c>
      <c r="E25" s="301">
        <v>87</v>
      </c>
      <c r="F25" s="245" t="s">
        <v>118</v>
      </c>
      <c r="G25" s="302" t="s">
        <v>301</v>
      </c>
      <c r="H25" s="303">
        <v>8</v>
      </c>
      <c r="I25" s="247">
        <v>1740.4590000000001</v>
      </c>
      <c r="J25" s="304">
        <v>2.2568007063451693E-2</v>
      </c>
      <c r="K25" s="304">
        <v>0.35031310949978434</v>
      </c>
      <c r="L25" s="304">
        <v>8.1587673136798974E-2</v>
      </c>
      <c r="M25" s="305">
        <v>10.779</v>
      </c>
      <c r="N25" s="306">
        <v>0</v>
      </c>
      <c r="O25" s="306">
        <v>14.306570852861228</v>
      </c>
      <c r="P25" s="307">
        <v>14</v>
      </c>
      <c r="Q25" s="308">
        <v>0</v>
      </c>
      <c r="R25" s="308">
        <v>249</v>
      </c>
    </row>
    <row r="26" spans="1:18" ht="16.5" customHeight="1" x14ac:dyDescent="0.25">
      <c r="A26" s="297" t="s">
        <v>117</v>
      </c>
      <c r="B26" s="298" t="s">
        <v>230</v>
      </c>
      <c r="C26" s="299" t="s">
        <v>70</v>
      </c>
      <c r="D26" s="300">
        <v>0.695676807065851</v>
      </c>
      <c r="E26" s="301">
        <v>1037</v>
      </c>
      <c r="F26" s="245" t="s">
        <v>120</v>
      </c>
      <c r="G26" s="302" t="s">
        <v>219</v>
      </c>
      <c r="H26" s="303">
        <v>4</v>
      </c>
      <c r="I26" s="247">
        <v>14043.885</v>
      </c>
      <c r="J26" s="304">
        <v>3.858288446555206E-2</v>
      </c>
      <c r="K26" s="304">
        <v>0.39383793009886386</v>
      </c>
      <c r="L26" s="304">
        <v>0.16039534147116427</v>
      </c>
      <c r="M26" s="305">
        <v>10.141999999999999</v>
      </c>
      <c r="N26" s="306">
        <v>1.3885046765905589</v>
      </c>
      <c r="O26" s="306">
        <v>17.124891011283559</v>
      </c>
      <c r="P26" s="307">
        <v>217</v>
      </c>
      <c r="Q26" s="308">
        <v>196</v>
      </c>
      <c r="R26" s="308">
        <v>2406</v>
      </c>
    </row>
    <row r="27" spans="1:18" ht="16.5" x14ac:dyDescent="0.25">
      <c r="A27" s="297" t="s">
        <v>117</v>
      </c>
      <c r="B27" s="298" t="s">
        <v>309</v>
      </c>
      <c r="C27" s="299" t="s">
        <v>67</v>
      </c>
      <c r="D27" s="300">
        <v>0.84398810661022139</v>
      </c>
      <c r="E27" s="301">
        <v>5885</v>
      </c>
      <c r="F27" s="245" t="s">
        <v>118</v>
      </c>
      <c r="G27" s="302" t="s">
        <v>199</v>
      </c>
      <c r="H27" s="303">
        <v>4</v>
      </c>
      <c r="I27" s="247">
        <v>2094.3020000000001</v>
      </c>
      <c r="J27" s="304">
        <v>2.1116095919637062E-2</v>
      </c>
      <c r="K27" s="304">
        <v>0.33915252116281508</v>
      </c>
      <c r="L27" s="304">
        <v>0.13274112329549415</v>
      </c>
      <c r="M27" s="305">
        <v>7.5519999999999996</v>
      </c>
      <c r="N27" s="306">
        <v>0.4774860550197631</v>
      </c>
      <c r="O27" s="306">
        <v>1.0504693210434788</v>
      </c>
      <c r="P27" s="307">
        <v>9</v>
      </c>
      <c r="Q27" s="308">
        <v>10</v>
      </c>
      <c r="R27" s="308">
        <v>22</v>
      </c>
    </row>
    <row r="28" spans="1:18" ht="16.5" x14ac:dyDescent="0.25">
      <c r="A28" s="297" t="s">
        <v>117</v>
      </c>
      <c r="B28" s="298" t="s">
        <v>234</v>
      </c>
      <c r="C28" s="299" t="s">
        <v>70</v>
      </c>
      <c r="D28" s="300">
        <v>0.74640000000000006</v>
      </c>
      <c r="E28" s="301">
        <v>4051</v>
      </c>
      <c r="F28" s="245" t="s">
        <v>121</v>
      </c>
      <c r="G28" s="302" t="s">
        <v>236</v>
      </c>
      <c r="H28" s="303">
        <v>1</v>
      </c>
      <c r="I28" s="247">
        <v>4035.5279999999998</v>
      </c>
      <c r="J28" s="304">
        <v>3.1308187329623316E-2</v>
      </c>
      <c r="K28" s="304">
        <v>0.41717416948114006</v>
      </c>
      <c r="L28" s="304">
        <v>0.18014990851259116</v>
      </c>
      <c r="M28" s="305">
        <v>15.045</v>
      </c>
      <c r="N28" s="306">
        <v>0.54515790746588799</v>
      </c>
      <c r="O28" s="306">
        <v>23.193990972185052</v>
      </c>
      <c r="P28" s="307">
        <v>151</v>
      </c>
      <c r="Q28" s="308">
        <v>22</v>
      </c>
      <c r="R28" s="308">
        <v>936</v>
      </c>
    </row>
    <row r="29" spans="1:18" ht="16.5" x14ac:dyDescent="0.25">
      <c r="A29" s="297" t="s">
        <v>117</v>
      </c>
      <c r="B29" s="298" t="s">
        <v>237</v>
      </c>
      <c r="C29" s="299" t="s">
        <v>67</v>
      </c>
      <c r="D29" s="300">
        <v>0.8458464909410528</v>
      </c>
      <c r="E29" s="301">
        <v>3282</v>
      </c>
      <c r="F29" s="245" t="s">
        <v>118</v>
      </c>
      <c r="G29" s="302" t="s">
        <v>281</v>
      </c>
      <c r="H29" s="303">
        <v>4</v>
      </c>
      <c r="I29" s="247">
        <v>1523.2949999999998</v>
      </c>
      <c r="J29" s="304">
        <v>4.2679232982053124E-2</v>
      </c>
      <c r="K29" s="304">
        <v>0.42665652048416286</v>
      </c>
      <c r="L29" s="304">
        <v>0.19956738517490044</v>
      </c>
      <c r="M29" s="305">
        <v>14.242000000000001</v>
      </c>
      <c r="N29" s="306">
        <v>0</v>
      </c>
      <c r="O29" s="306">
        <v>0.7221188279354952</v>
      </c>
      <c r="P29" s="307">
        <v>35</v>
      </c>
      <c r="Q29" s="308">
        <v>840</v>
      </c>
      <c r="R29" s="308">
        <v>115</v>
      </c>
    </row>
    <row r="30" spans="1:18" ht="16.5" x14ac:dyDescent="0.25">
      <c r="A30" s="297" t="s">
        <v>117</v>
      </c>
      <c r="B30" s="298" t="s">
        <v>333</v>
      </c>
      <c r="C30" s="299" t="s">
        <v>70</v>
      </c>
      <c r="D30" s="300">
        <v>0.65959999999999996</v>
      </c>
      <c r="E30" s="301">
        <v>2170</v>
      </c>
      <c r="F30" s="245" t="s">
        <v>120</v>
      </c>
      <c r="G30" s="302" t="s">
        <v>288</v>
      </c>
      <c r="H30" s="303">
        <v>1</v>
      </c>
      <c r="I30" s="247">
        <v>853.66099999999994</v>
      </c>
      <c r="J30" s="304">
        <v>4.074034684458254E-2</v>
      </c>
      <c r="K30" s="304">
        <v>0.33922997406431971</v>
      </c>
      <c r="L30" s="304">
        <v>0.13119962139537827</v>
      </c>
      <c r="M30" s="305">
        <v>12.334</v>
      </c>
      <c r="N30" s="306">
        <v>0.70285511461809791</v>
      </c>
      <c r="O30" s="306">
        <v>13.471389696846876</v>
      </c>
      <c r="P30" s="307">
        <v>7</v>
      </c>
      <c r="Q30" s="308">
        <v>6</v>
      </c>
      <c r="R30" s="308">
        <v>115</v>
      </c>
    </row>
    <row r="31" spans="1:18" ht="16.5" x14ac:dyDescent="0.25">
      <c r="A31" s="297" t="s">
        <v>117</v>
      </c>
      <c r="B31" s="298" t="s">
        <v>243</v>
      </c>
      <c r="C31" s="299" t="s">
        <v>67</v>
      </c>
      <c r="D31" s="300">
        <v>0.8075</v>
      </c>
      <c r="E31" s="301">
        <v>384</v>
      </c>
      <c r="F31" s="245" t="s">
        <v>118</v>
      </c>
      <c r="G31" s="302" t="s">
        <v>213</v>
      </c>
      <c r="H31" s="303">
        <v>1</v>
      </c>
      <c r="I31" s="247">
        <v>1921.9760000000001</v>
      </c>
      <c r="J31" s="304">
        <v>2.130562447124492E-2</v>
      </c>
      <c r="K31" s="304">
        <v>0.41916898059332802</v>
      </c>
      <c r="L31" s="304">
        <v>0.15869084733628305</v>
      </c>
      <c r="M31" s="305">
        <v>16.895</v>
      </c>
      <c r="N31" s="306">
        <v>0</v>
      </c>
      <c r="O31" s="306">
        <v>27.783905730352512</v>
      </c>
      <c r="P31" s="307">
        <v>60</v>
      </c>
      <c r="Q31" s="308">
        <v>0</v>
      </c>
      <c r="R31" s="308">
        <v>534</v>
      </c>
    </row>
    <row r="32" spans="1:18" ht="16.5" x14ac:dyDescent="0.25">
      <c r="A32" s="297" t="s">
        <v>117</v>
      </c>
      <c r="B32" s="298" t="s">
        <v>245</v>
      </c>
      <c r="C32" s="299" t="s">
        <v>70</v>
      </c>
      <c r="D32" s="300">
        <v>0.72640000000000005</v>
      </c>
      <c r="E32" s="301">
        <v>8869</v>
      </c>
      <c r="F32" s="245" t="s">
        <v>121</v>
      </c>
      <c r="G32" s="302" t="s">
        <v>267</v>
      </c>
      <c r="H32" s="303">
        <v>1</v>
      </c>
      <c r="I32" s="247">
        <v>4103.0870000000004</v>
      </c>
      <c r="J32" s="304">
        <v>4.0394336474290728E-2</v>
      </c>
      <c r="K32" s="304">
        <v>0.39673157854229091</v>
      </c>
      <c r="L32" s="304">
        <v>0.22495257838793081</v>
      </c>
      <c r="M32" s="305">
        <v>15.090999999999999</v>
      </c>
      <c r="N32" s="306">
        <v>0.70678491584506975</v>
      </c>
      <c r="O32" s="306">
        <v>32.244015298725081</v>
      </c>
      <c r="P32" s="307">
        <v>137</v>
      </c>
      <c r="Q32" s="308">
        <v>29</v>
      </c>
      <c r="R32" s="308">
        <v>1323</v>
      </c>
    </row>
    <row r="33" spans="1:18" ht="16.5" x14ac:dyDescent="0.25">
      <c r="A33" s="297" t="s">
        <v>117</v>
      </c>
      <c r="B33" s="298" t="s">
        <v>247</v>
      </c>
      <c r="C33" s="299" t="s">
        <v>70</v>
      </c>
      <c r="D33" s="300">
        <v>0.74592592592592577</v>
      </c>
      <c r="E33" s="301">
        <v>319</v>
      </c>
      <c r="F33" s="245" t="s">
        <v>119</v>
      </c>
      <c r="G33" s="302" t="s">
        <v>249</v>
      </c>
      <c r="H33" s="303">
        <v>1</v>
      </c>
      <c r="I33" s="247">
        <v>3873.85</v>
      </c>
      <c r="J33" s="304">
        <v>5.3254599783898397E-2</v>
      </c>
      <c r="K33" s="304">
        <v>0.38119820948710698</v>
      </c>
      <c r="L33" s="304">
        <v>0.11951934122384708</v>
      </c>
      <c r="M33" s="305">
        <v>7.1449999999999996</v>
      </c>
      <c r="N33" s="306">
        <v>0.64535281438362357</v>
      </c>
      <c r="O33" s="306">
        <v>9.809362778631078</v>
      </c>
      <c r="P33" s="307">
        <v>53</v>
      </c>
      <c r="Q33" s="308">
        <v>25</v>
      </c>
      <c r="R33" s="308">
        <v>380</v>
      </c>
    </row>
    <row r="34" spans="1:18" ht="16.5" x14ac:dyDescent="0.25">
      <c r="A34" s="297" t="s">
        <v>117</v>
      </c>
      <c r="B34" s="298" t="s">
        <v>251</v>
      </c>
      <c r="C34" s="299" t="s">
        <v>70</v>
      </c>
      <c r="D34" s="300">
        <v>0.79200000000000004</v>
      </c>
      <c r="E34" s="301">
        <v>8913</v>
      </c>
      <c r="F34" s="245" t="s">
        <v>118</v>
      </c>
      <c r="G34" s="302" t="s">
        <v>202</v>
      </c>
      <c r="H34" s="303">
        <v>1</v>
      </c>
      <c r="I34" s="247">
        <v>1616.7380000000001</v>
      </c>
      <c r="J34" s="304">
        <v>4.0927989091877216E-3</v>
      </c>
      <c r="K34" s="304">
        <v>0.37357025355226348</v>
      </c>
      <c r="L34" s="304">
        <v>0.15772499935054413</v>
      </c>
      <c r="M34" s="305">
        <v>15.455</v>
      </c>
      <c r="N34" s="306">
        <v>6.1852940921782007E-2</v>
      </c>
      <c r="O34" s="306">
        <v>3.7730293962287025</v>
      </c>
      <c r="P34" s="307">
        <v>19</v>
      </c>
      <c r="Q34" s="308">
        <v>1</v>
      </c>
      <c r="R34" s="308">
        <v>61</v>
      </c>
    </row>
    <row r="35" spans="1:18" ht="16.5" x14ac:dyDescent="0.25">
      <c r="A35" s="297" t="s">
        <v>117</v>
      </c>
      <c r="B35" s="298" t="s">
        <v>253</v>
      </c>
      <c r="C35" s="299" t="s">
        <v>67</v>
      </c>
      <c r="D35" s="300">
        <v>0.83491231610851191</v>
      </c>
      <c r="E35" s="301">
        <v>6551</v>
      </c>
      <c r="F35" s="245" t="s">
        <v>120</v>
      </c>
      <c r="G35" s="302" t="s">
        <v>290</v>
      </c>
      <c r="H35" s="303">
        <v>5</v>
      </c>
      <c r="I35" s="247">
        <v>715.97</v>
      </c>
      <c r="J35" s="304">
        <v>1.4340080084542762E-2</v>
      </c>
      <c r="K35" s="304">
        <v>0.42980587128119507</v>
      </c>
      <c r="L35" s="304">
        <v>0.18017514700336607</v>
      </c>
      <c r="M35" s="305">
        <v>12.384</v>
      </c>
      <c r="N35" s="306">
        <v>0</v>
      </c>
      <c r="O35" s="306">
        <v>9.0785926784641813</v>
      </c>
      <c r="P35" s="307">
        <v>41</v>
      </c>
      <c r="Q35" s="308">
        <v>0</v>
      </c>
      <c r="R35" s="308">
        <v>84</v>
      </c>
    </row>
    <row r="36" spans="1:18" ht="16.5" x14ac:dyDescent="0.25">
      <c r="A36" s="297" t="s">
        <v>117</v>
      </c>
      <c r="B36" s="298" t="s">
        <v>256</v>
      </c>
      <c r="C36" s="299" t="s">
        <v>67</v>
      </c>
      <c r="D36" s="300">
        <v>0.81120000000000003</v>
      </c>
      <c r="E36" s="301">
        <v>4600</v>
      </c>
      <c r="F36" s="245" t="s">
        <v>118</v>
      </c>
      <c r="G36" s="302" t="s">
        <v>202</v>
      </c>
      <c r="H36" s="303">
        <v>1</v>
      </c>
      <c r="I36" s="247">
        <v>2107.248</v>
      </c>
      <c r="J36" s="304">
        <v>3.9898102197233894E-2</v>
      </c>
      <c r="K36" s="304">
        <v>0.37374559765549181</v>
      </c>
      <c r="L36" s="304">
        <v>0.13809480421858272</v>
      </c>
      <c r="M36" s="305">
        <v>14.291</v>
      </c>
      <c r="N36" s="306">
        <v>0</v>
      </c>
      <c r="O36" s="306">
        <v>13.572204125950053</v>
      </c>
      <c r="P36" s="307">
        <v>43</v>
      </c>
      <c r="Q36" s="308">
        <v>0</v>
      </c>
      <c r="R36" s="308">
        <v>286</v>
      </c>
    </row>
    <row r="37" spans="1:18" ht="16.5" x14ac:dyDescent="0.25">
      <c r="A37" s="297" t="s">
        <v>117</v>
      </c>
      <c r="B37" s="298" t="s">
        <v>311</v>
      </c>
      <c r="C37" s="299" t="s">
        <v>70</v>
      </c>
      <c r="D37" s="300">
        <v>0.66962962962962957</v>
      </c>
      <c r="E37" s="301">
        <v>7544</v>
      </c>
      <c r="F37" s="245" t="s">
        <v>119</v>
      </c>
      <c r="G37" s="302" t="s">
        <v>285</v>
      </c>
      <c r="H37" s="303">
        <v>1</v>
      </c>
      <c r="I37" s="247">
        <v>4010.2809999999999</v>
      </c>
      <c r="J37" s="304">
        <v>4.3195233817607273E-2</v>
      </c>
      <c r="K37" s="304">
        <v>0.40316551335457168</v>
      </c>
      <c r="L37" s="304">
        <v>0.18003725923445266</v>
      </c>
      <c r="M37" s="305">
        <v>9.8510000000000009</v>
      </c>
      <c r="N37" s="306">
        <v>0.64833362051187937</v>
      </c>
      <c r="O37" s="306">
        <v>17.579815479264422</v>
      </c>
      <c r="P37" s="307">
        <v>29</v>
      </c>
      <c r="Q37" s="308">
        <v>26</v>
      </c>
      <c r="R37" s="308">
        <v>705</v>
      </c>
    </row>
    <row r="38" spans="1:18" ht="16.5" x14ac:dyDescent="0.25">
      <c r="A38" s="297" t="s">
        <v>117</v>
      </c>
      <c r="B38" s="298" t="s">
        <v>258</v>
      </c>
      <c r="C38" s="299" t="s">
        <v>70</v>
      </c>
      <c r="D38" s="300">
        <v>0.79720000000000002</v>
      </c>
      <c r="E38" s="301">
        <v>1944</v>
      </c>
      <c r="F38" s="245" t="s">
        <v>118</v>
      </c>
      <c r="G38" s="302" t="s">
        <v>206</v>
      </c>
      <c r="H38" s="303">
        <v>1</v>
      </c>
      <c r="I38" s="247">
        <v>1875.857</v>
      </c>
      <c r="J38" s="304">
        <v>8.7918842267116493E-3</v>
      </c>
      <c r="K38" s="304">
        <v>0.35274145494159831</v>
      </c>
      <c r="L38" s="304">
        <v>0.13593786733210475</v>
      </c>
      <c r="M38" s="305">
        <v>9.9619999999999997</v>
      </c>
      <c r="N38" s="306">
        <v>0.10661793516243509</v>
      </c>
      <c r="O38" s="306">
        <v>2.0790497356674842</v>
      </c>
      <c r="P38" s="307">
        <v>15</v>
      </c>
      <c r="Q38" s="308">
        <v>2</v>
      </c>
      <c r="R38" s="308">
        <v>39</v>
      </c>
    </row>
    <row r="39" spans="1:18" ht="16.5" x14ac:dyDescent="0.25">
      <c r="A39" s="297" t="s">
        <v>117</v>
      </c>
      <c r="B39" s="298" t="s">
        <v>262</v>
      </c>
      <c r="C39" s="299" t="s">
        <v>67</v>
      </c>
      <c r="D39" s="300">
        <v>0.82406635279856533</v>
      </c>
      <c r="E39" s="301">
        <v>8253</v>
      </c>
      <c r="F39" s="245" t="s">
        <v>118</v>
      </c>
      <c r="G39" s="302" t="s">
        <v>199</v>
      </c>
      <c r="H39" s="303">
        <v>4</v>
      </c>
      <c r="I39" s="247">
        <v>1984.037</v>
      </c>
      <c r="J39" s="304">
        <v>3.9326081252519622E-2</v>
      </c>
      <c r="K39" s="304">
        <v>0.36273987781157335</v>
      </c>
      <c r="L39" s="304">
        <v>0.11894939459294358</v>
      </c>
      <c r="M39" s="305">
        <v>9.5719999999999992</v>
      </c>
      <c r="N39" s="306">
        <v>0.15120685753340285</v>
      </c>
      <c r="O39" s="306">
        <v>4.4858034401576177</v>
      </c>
      <c r="P39" s="307">
        <v>41</v>
      </c>
      <c r="Q39" s="308">
        <v>3</v>
      </c>
      <c r="R39" s="308">
        <v>89</v>
      </c>
    </row>
    <row r="40" spans="1:18" ht="16.5" x14ac:dyDescent="0.25">
      <c r="A40" s="297" t="s">
        <v>117</v>
      </c>
      <c r="B40" s="298" t="s">
        <v>265</v>
      </c>
      <c r="C40" s="299" t="s">
        <v>70</v>
      </c>
      <c r="D40" s="300">
        <v>0.71831598192841017</v>
      </c>
      <c r="E40" s="301">
        <v>5826</v>
      </c>
      <c r="F40" s="245" t="s">
        <v>118</v>
      </c>
      <c r="G40" s="302" t="s">
        <v>233</v>
      </c>
      <c r="H40" s="303">
        <v>3</v>
      </c>
      <c r="I40" s="247">
        <v>1869.011</v>
      </c>
      <c r="J40" s="304">
        <v>3.0914365722769708E-2</v>
      </c>
      <c r="K40" s="304">
        <v>0.39123915819013172</v>
      </c>
      <c r="L40" s="304">
        <v>0.21936735524831047</v>
      </c>
      <c r="M40" s="305">
        <v>12.151999999999999</v>
      </c>
      <c r="N40" s="306">
        <v>5.3504232987392798E-2</v>
      </c>
      <c r="O40" s="306">
        <v>5.1364063667897089</v>
      </c>
      <c r="P40" s="307">
        <v>69</v>
      </c>
      <c r="Q40" s="308">
        <v>1</v>
      </c>
      <c r="R40" s="308">
        <v>96</v>
      </c>
    </row>
    <row r="41" spans="1:18" ht="16.5" x14ac:dyDescent="0.25">
      <c r="A41" s="297" t="s">
        <v>117</v>
      </c>
      <c r="B41" s="298" t="s">
        <v>268</v>
      </c>
      <c r="C41" s="299" t="s">
        <v>70</v>
      </c>
      <c r="D41" s="300">
        <v>0.75472897620773516</v>
      </c>
      <c r="E41" s="301">
        <v>6282</v>
      </c>
      <c r="F41" s="245" t="s">
        <v>118</v>
      </c>
      <c r="G41" s="302" t="s">
        <v>281</v>
      </c>
      <c r="H41" s="303">
        <v>3</v>
      </c>
      <c r="I41" s="247">
        <v>964.76</v>
      </c>
      <c r="J41" s="304">
        <v>7.1045877285276934E-2</v>
      </c>
      <c r="K41" s="304">
        <v>0.42409170666616353</v>
      </c>
      <c r="L41" s="304">
        <v>0.11401799411252539</v>
      </c>
      <c r="M41" s="305">
        <v>17.097999999999999</v>
      </c>
      <c r="N41" s="306">
        <v>0</v>
      </c>
      <c r="O41" s="306">
        <v>6.9447323686720015</v>
      </c>
      <c r="P41" s="307">
        <v>30</v>
      </c>
      <c r="Q41" s="308">
        <v>530</v>
      </c>
      <c r="R41" s="308">
        <v>168</v>
      </c>
    </row>
    <row r="42" spans="1:18" ht="16.5" x14ac:dyDescent="0.25">
      <c r="A42" s="297" t="s">
        <v>117</v>
      </c>
      <c r="B42" s="298" t="s">
        <v>270</v>
      </c>
      <c r="C42" s="299" t="s">
        <v>70</v>
      </c>
      <c r="D42" s="300">
        <v>0.7792</v>
      </c>
      <c r="E42" s="301">
        <v>1078</v>
      </c>
      <c r="F42" s="245" t="s">
        <v>118</v>
      </c>
      <c r="G42" s="302" t="s">
        <v>255</v>
      </c>
      <c r="H42" s="303">
        <v>1</v>
      </c>
      <c r="I42" s="247">
        <v>1264.2719999999999</v>
      </c>
      <c r="J42" s="304">
        <v>1.870516085602052E-2</v>
      </c>
      <c r="K42" s="304">
        <v>0.45889612351414422</v>
      </c>
      <c r="L42" s="304">
        <v>0.18271384638748625</v>
      </c>
      <c r="M42" s="305">
        <v>16.818999999999999</v>
      </c>
      <c r="N42" s="306">
        <v>0</v>
      </c>
      <c r="O42" s="306">
        <v>10.203500512547933</v>
      </c>
      <c r="P42" s="307">
        <v>80</v>
      </c>
      <c r="Q42" s="308">
        <v>0</v>
      </c>
      <c r="R42" s="308">
        <v>129</v>
      </c>
    </row>
    <row r="43" spans="1:18" ht="16.5" x14ac:dyDescent="0.25">
      <c r="A43" s="297" t="s">
        <v>117</v>
      </c>
      <c r="B43" s="298" t="s">
        <v>274</v>
      </c>
      <c r="C43" s="299" t="s">
        <v>67</v>
      </c>
      <c r="D43" s="300">
        <v>0.80554573932174089</v>
      </c>
      <c r="E43" s="301">
        <v>7199</v>
      </c>
      <c r="F43" s="245" t="s">
        <v>118</v>
      </c>
      <c r="G43" s="302" t="s">
        <v>216</v>
      </c>
      <c r="H43" s="303">
        <v>4</v>
      </c>
      <c r="I43" s="247">
        <v>1046.7539999999999</v>
      </c>
      <c r="J43" s="304">
        <v>2.3701205477426664E-2</v>
      </c>
      <c r="K43" s="304">
        <v>0.32779439514336761</v>
      </c>
      <c r="L43" s="304">
        <v>6.4962732408951868E-2</v>
      </c>
      <c r="M43" s="305">
        <v>8.8610000000000007</v>
      </c>
      <c r="N43" s="306">
        <v>0</v>
      </c>
      <c r="O43" s="306">
        <v>2.6749360403686064</v>
      </c>
      <c r="P43" s="307">
        <v>11</v>
      </c>
      <c r="Q43" s="308">
        <v>0</v>
      </c>
      <c r="R43" s="308">
        <v>28</v>
      </c>
    </row>
  </sheetData>
  <phoneticPr fontId="2" type="noConversion"/>
  <conditionalFormatting sqref="C14:D43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4FDA-BEA8-48F5-96BD-140A5A1FC252}">
  <sheetPr>
    <tabColor rgb="FFFF0000"/>
  </sheetPr>
  <dimension ref="A1:M32"/>
  <sheetViews>
    <sheetView showGridLines="0" workbookViewId="0"/>
  </sheetViews>
  <sheetFormatPr defaultRowHeight="13.5" x14ac:dyDescent="0.25"/>
  <cols>
    <col min="1" max="11" width="9.140625" style="255"/>
    <col min="12" max="12" width="0" style="255" hidden="1" customWidth="1"/>
    <col min="13" max="16384" width="9.140625" style="255"/>
  </cols>
  <sheetData>
    <row r="1" spans="1:13" x14ac:dyDescent="0.25">
      <c r="A1" s="250"/>
      <c r="B1" s="251"/>
      <c r="C1" s="252"/>
      <c r="D1" s="253"/>
      <c r="E1" s="253"/>
      <c r="F1" s="254"/>
      <c r="G1" s="253"/>
      <c r="H1" s="253"/>
      <c r="I1" s="253"/>
      <c r="J1" s="253"/>
      <c r="K1" s="253"/>
      <c r="L1" s="253"/>
      <c r="M1" s="253"/>
    </row>
    <row r="2" spans="1:13" ht="41.25" x14ac:dyDescent="0.25">
      <c r="A2" s="312" t="s">
        <v>291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</row>
    <row r="4" spans="1:13" ht="17.25" x14ac:dyDescent="0.25">
      <c r="A4" s="256" t="s">
        <v>292</v>
      </c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</row>
    <row r="5" spans="1:13" ht="26.25" x14ac:dyDescent="0.25">
      <c r="A5" s="258" t="s">
        <v>293</v>
      </c>
    </row>
    <row r="6" spans="1:13" ht="26.25" x14ac:dyDescent="0.25">
      <c r="A6" s="258" t="s">
        <v>294</v>
      </c>
    </row>
    <row r="7" spans="1:13" ht="26.25" x14ac:dyDescent="0.25">
      <c r="A7" s="258"/>
    </row>
    <row r="8" spans="1:13" ht="17.25" x14ac:dyDescent="0.25">
      <c r="A8" s="259" t="s">
        <v>295</v>
      </c>
    </row>
    <row r="9" spans="1:13" ht="40.5" x14ac:dyDescent="0.25">
      <c r="A9" s="235" t="s">
        <v>0</v>
      </c>
      <c r="B9" s="236" t="s">
        <v>74</v>
      </c>
      <c r="C9" s="237" t="s">
        <v>65</v>
      </c>
      <c r="D9" s="237" t="s">
        <v>158</v>
      </c>
      <c r="E9" s="238" t="s">
        <v>144</v>
      </c>
      <c r="F9" s="236" t="s">
        <v>149</v>
      </c>
      <c r="G9" s="238" t="s">
        <v>147</v>
      </c>
      <c r="H9" s="238" t="s">
        <v>151</v>
      </c>
      <c r="I9" s="239" t="s">
        <v>153</v>
      </c>
      <c r="J9" s="238" t="s">
        <v>11</v>
      </c>
      <c r="K9" s="238" t="s">
        <v>12</v>
      </c>
      <c r="L9" s="238" t="s">
        <v>13</v>
      </c>
      <c r="M9" s="238" t="s">
        <v>178</v>
      </c>
    </row>
    <row r="10" spans="1:13" ht="16.5" x14ac:dyDescent="0.25">
      <c r="A10" s="240" t="s">
        <v>117</v>
      </c>
      <c r="B10" s="241">
        <v>2922</v>
      </c>
      <c r="C10" s="242" t="s">
        <v>67</v>
      </c>
      <c r="D10" s="243">
        <v>0.82708333333333339</v>
      </c>
      <c r="E10" s="244">
        <v>2922</v>
      </c>
      <c r="F10" s="245" t="s">
        <v>121</v>
      </c>
      <c r="G10" s="249" t="s">
        <v>203</v>
      </c>
      <c r="H10" s="246">
        <v>1</v>
      </c>
      <c r="I10" s="247">
        <v>4734.7839999999997</v>
      </c>
      <c r="J10" s="248">
        <v>3.4280174393668914E-2</v>
      </c>
      <c r="K10" s="248">
        <v>0.3948007769458825</v>
      </c>
      <c r="L10" s="248">
        <v>0.13516984090509726</v>
      </c>
      <c r="M10" s="260">
        <v>173</v>
      </c>
    </row>
    <row r="11" spans="1:13" ht="16.5" x14ac:dyDescent="0.25">
      <c r="A11" s="240" t="s">
        <v>117</v>
      </c>
      <c r="B11" s="241" t="s">
        <v>193</v>
      </c>
      <c r="C11" s="242" t="s">
        <v>70</v>
      </c>
      <c r="D11" s="243">
        <v>0.78239999999999998</v>
      </c>
      <c r="E11" s="244">
        <v>4</v>
      </c>
      <c r="F11" s="245" t="s">
        <v>119</v>
      </c>
      <c r="G11" s="249" t="s">
        <v>195</v>
      </c>
      <c r="H11" s="246">
        <v>1</v>
      </c>
      <c r="I11" s="247">
        <v>2343.306</v>
      </c>
      <c r="J11" s="248">
        <v>2.9655706224600262E-2</v>
      </c>
      <c r="K11" s="248">
        <v>0.38186569621109889</v>
      </c>
      <c r="L11" s="248">
        <v>0.18862239929398891</v>
      </c>
      <c r="M11" s="260">
        <v>58</v>
      </c>
    </row>
    <row r="12" spans="1:13" ht="16.5" x14ac:dyDescent="0.25">
      <c r="A12" s="240" t="s">
        <v>117</v>
      </c>
      <c r="B12" s="241" t="s">
        <v>196</v>
      </c>
      <c r="C12" s="242" t="s">
        <v>67</v>
      </c>
      <c r="D12" s="243">
        <v>0.80373243079958745</v>
      </c>
      <c r="E12" s="244">
        <v>5804</v>
      </c>
      <c r="F12" s="245" t="s">
        <v>118</v>
      </c>
      <c r="G12" s="249" t="s">
        <v>301</v>
      </c>
      <c r="H12" s="246">
        <v>4</v>
      </c>
      <c r="I12" s="247">
        <v>1695.4349999999999</v>
      </c>
      <c r="J12" s="248">
        <v>4.3365693282999947E-2</v>
      </c>
      <c r="K12" s="248">
        <v>0.38215017390643313</v>
      </c>
      <c r="L12" s="248">
        <v>8.6703412398587976E-2</v>
      </c>
      <c r="M12" s="260">
        <v>48</v>
      </c>
    </row>
    <row r="13" spans="1:13" ht="16.5" x14ac:dyDescent="0.25">
      <c r="A13" s="240" t="s">
        <v>117</v>
      </c>
      <c r="B13" s="241" t="s">
        <v>207</v>
      </c>
      <c r="C13" s="242" t="s">
        <v>70</v>
      </c>
      <c r="D13" s="243">
        <v>0.7712</v>
      </c>
      <c r="E13" s="244">
        <v>3153</v>
      </c>
      <c r="F13" s="245" t="s">
        <v>121</v>
      </c>
      <c r="G13" s="249" t="s">
        <v>209</v>
      </c>
      <c r="H13" s="246">
        <v>1</v>
      </c>
      <c r="I13" s="247">
        <v>4173.5339999999997</v>
      </c>
      <c r="J13" s="248">
        <v>4.5565639789534859E-2</v>
      </c>
      <c r="K13" s="248">
        <v>0.39469946534951506</v>
      </c>
      <c r="L13" s="248">
        <v>0.22666641747737051</v>
      </c>
      <c r="M13" s="260">
        <v>136</v>
      </c>
    </row>
    <row r="14" spans="1:13" ht="16.5" x14ac:dyDescent="0.25">
      <c r="A14" s="240" t="s">
        <v>117</v>
      </c>
      <c r="B14" s="241" t="s">
        <v>211</v>
      </c>
      <c r="C14" s="242" t="s">
        <v>70</v>
      </c>
      <c r="D14" s="243">
        <v>0.7689805228225679</v>
      </c>
      <c r="E14" s="244">
        <v>4264</v>
      </c>
      <c r="F14" s="245" t="s">
        <v>118</v>
      </c>
      <c r="G14" s="249" t="s">
        <v>281</v>
      </c>
      <c r="H14" s="246">
        <v>10</v>
      </c>
      <c r="I14" s="247">
        <v>1579.3490000000002</v>
      </c>
      <c r="J14" s="248">
        <v>4.3541426621613859E-2</v>
      </c>
      <c r="K14" s="248">
        <v>0.41034587621335428</v>
      </c>
      <c r="L14" s="248">
        <v>0.15322769064975506</v>
      </c>
      <c r="M14" s="260">
        <v>75</v>
      </c>
    </row>
    <row r="15" spans="1:13" ht="16.5" x14ac:dyDescent="0.25">
      <c r="A15" s="240" t="s">
        <v>117</v>
      </c>
      <c r="B15" s="241" t="s">
        <v>217</v>
      </c>
      <c r="C15" s="242" t="s">
        <v>70</v>
      </c>
      <c r="D15" s="243">
        <v>0.78166666666666662</v>
      </c>
      <c r="E15" s="244">
        <v>6250</v>
      </c>
      <c r="F15" s="245" t="s">
        <v>118</v>
      </c>
      <c r="G15" s="249" t="s">
        <v>213</v>
      </c>
      <c r="H15" s="246">
        <v>1</v>
      </c>
      <c r="I15" s="247">
        <v>2085.2600000000002</v>
      </c>
      <c r="J15" s="248">
        <v>2.532484542305655E-2</v>
      </c>
      <c r="K15" s="248">
        <v>0.4240693792100822</v>
      </c>
      <c r="L15" s="248">
        <v>0.13653805409731867</v>
      </c>
      <c r="M15" s="260">
        <v>103</v>
      </c>
    </row>
    <row r="16" spans="1:13" ht="16.5" x14ac:dyDescent="0.25">
      <c r="A16" s="240" t="s">
        <v>117</v>
      </c>
      <c r="B16" s="241" t="s">
        <v>220</v>
      </c>
      <c r="C16" s="242" t="s">
        <v>70</v>
      </c>
      <c r="D16" s="243">
        <v>0.79039999999999999</v>
      </c>
      <c r="E16" s="244">
        <v>391</v>
      </c>
      <c r="F16" s="245" t="s">
        <v>121</v>
      </c>
      <c r="G16" s="249" t="s">
        <v>222</v>
      </c>
      <c r="H16" s="246">
        <v>1</v>
      </c>
      <c r="I16" s="247">
        <v>3442.942</v>
      </c>
      <c r="J16" s="248">
        <v>4.5727395586972579E-2</v>
      </c>
      <c r="K16" s="248">
        <v>0.39312319368094234</v>
      </c>
      <c r="L16" s="248">
        <v>0.1603279985547244</v>
      </c>
      <c r="M16" s="260">
        <v>100</v>
      </c>
    </row>
    <row r="17" spans="1:13" ht="16.5" x14ac:dyDescent="0.25">
      <c r="A17" s="240" t="s">
        <v>117</v>
      </c>
      <c r="B17" s="241" t="s">
        <v>223</v>
      </c>
      <c r="C17" s="242" t="s">
        <v>70</v>
      </c>
      <c r="D17" s="243">
        <v>0.76239999999999997</v>
      </c>
      <c r="E17" s="244">
        <v>2802</v>
      </c>
      <c r="F17" s="245" t="s">
        <v>121</v>
      </c>
      <c r="G17" s="249" t="s">
        <v>225</v>
      </c>
      <c r="H17" s="246">
        <v>1</v>
      </c>
      <c r="I17" s="247">
        <v>4093.5039999999999</v>
      </c>
      <c r="J17" s="248">
        <v>4.271064992950932E-2</v>
      </c>
      <c r="K17" s="248">
        <v>0.40551217335294348</v>
      </c>
      <c r="L17" s="248">
        <v>0.19030151185878896</v>
      </c>
      <c r="M17" s="260">
        <v>114</v>
      </c>
    </row>
    <row r="18" spans="1:13" ht="16.5" x14ac:dyDescent="0.25">
      <c r="A18" s="240" t="s">
        <v>117</v>
      </c>
      <c r="B18" s="241" t="s">
        <v>226</v>
      </c>
      <c r="C18" s="242" t="s">
        <v>70</v>
      </c>
      <c r="D18" s="243">
        <v>0.71961097633674687</v>
      </c>
      <c r="E18" s="244">
        <v>3664</v>
      </c>
      <c r="F18" s="245" t="s">
        <v>121</v>
      </c>
      <c r="G18" s="249" t="s">
        <v>229</v>
      </c>
      <c r="H18" s="246">
        <v>7</v>
      </c>
      <c r="I18" s="247">
        <v>18689.920999999998</v>
      </c>
      <c r="J18" s="248">
        <v>3.9552029675009502E-2</v>
      </c>
      <c r="K18" s="248">
        <v>0.40508081761944559</v>
      </c>
      <c r="L18" s="248">
        <v>0.17463958247870606</v>
      </c>
      <c r="M18" s="260">
        <v>504</v>
      </c>
    </row>
    <row r="19" spans="1:13" ht="16.5" x14ac:dyDescent="0.25">
      <c r="A19" s="240" t="s">
        <v>117</v>
      </c>
      <c r="B19" s="241" t="s">
        <v>230</v>
      </c>
      <c r="C19" s="242" t="s">
        <v>70</v>
      </c>
      <c r="D19" s="243">
        <v>0.695676807065851</v>
      </c>
      <c r="E19" s="244">
        <v>1037</v>
      </c>
      <c r="F19" s="245" t="s">
        <v>120</v>
      </c>
      <c r="G19" s="249" t="s">
        <v>219</v>
      </c>
      <c r="H19" s="246">
        <v>4</v>
      </c>
      <c r="I19" s="247">
        <v>14043.885</v>
      </c>
      <c r="J19" s="248">
        <v>3.858288446555206E-2</v>
      </c>
      <c r="K19" s="248">
        <v>0.39383793009886386</v>
      </c>
      <c r="L19" s="248">
        <v>0.16039534147116427</v>
      </c>
      <c r="M19" s="260">
        <v>217</v>
      </c>
    </row>
    <row r="20" spans="1:13" ht="16.5" x14ac:dyDescent="0.25">
      <c r="A20" s="240" t="s">
        <v>117</v>
      </c>
      <c r="B20" s="241" t="s">
        <v>234</v>
      </c>
      <c r="C20" s="242" t="s">
        <v>70</v>
      </c>
      <c r="D20" s="243">
        <v>0.74640000000000006</v>
      </c>
      <c r="E20" s="244">
        <v>4051</v>
      </c>
      <c r="F20" s="245" t="s">
        <v>121</v>
      </c>
      <c r="G20" s="249" t="s">
        <v>236</v>
      </c>
      <c r="H20" s="246">
        <v>1</v>
      </c>
      <c r="I20" s="247">
        <v>4035.5279999999998</v>
      </c>
      <c r="J20" s="248">
        <v>3.1308187329623316E-2</v>
      </c>
      <c r="K20" s="248">
        <v>0.41717416948114006</v>
      </c>
      <c r="L20" s="248">
        <v>0.18014990851259116</v>
      </c>
      <c r="M20" s="260">
        <v>151</v>
      </c>
    </row>
    <row r="21" spans="1:13" ht="16.5" x14ac:dyDescent="0.25">
      <c r="A21" s="240" t="s">
        <v>117</v>
      </c>
      <c r="B21" s="241" t="s">
        <v>237</v>
      </c>
      <c r="C21" s="242" t="s">
        <v>67</v>
      </c>
      <c r="D21" s="243">
        <v>0.8458464909410528</v>
      </c>
      <c r="E21" s="244">
        <v>3282</v>
      </c>
      <c r="F21" s="245" t="s">
        <v>118</v>
      </c>
      <c r="G21" s="249" t="s">
        <v>281</v>
      </c>
      <c r="H21" s="246">
        <v>4</v>
      </c>
      <c r="I21" s="247">
        <v>1523.2949999999998</v>
      </c>
      <c r="J21" s="248">
        <v>4.2679232982053124E-2</v>
      </c>
      <c r="K21" s="248">
        <v>0.42665652048416286</v>
      </c>
      <c r="L21" s="248">
        <v>0.19956738517490044</v>
      </c>
      <c r="M21" s="260">
        <v>35</v>
      </c>
    </row>
    <row r="22" spans="1:13" ht="16.5" x14ac:dyDescent="0.25">
      <c r="A22" s="240" t="s">
        <v>117</v>
      </c>
      <c r="B22" s="241" t="s">
        <v>239</v>
      </c>
      <c r="C22" s="242" t="s">
        <v>69</v>
      </c>
      <c r="D22" s="243">
        <v>0.86129128993856696</v>
      </c>
      <c r="E22" s="244">
        <v>4785</v>
      </c>
      <c r="F22" s="245" t="s">
        <v>118</v>
      </c>
      <c r="G22" s="249" t="s">
        <v>233</v>
      </c>
      <c r="H22" s="246">
        <v>2</v>
      </c>
      <c r="I22" s="247">
        <v>2196.1019999999999</v>
      </c>
      <c r="J22" s="248">
        <v>2.2750433208404346E-2</v>
      </c>
      <c r="K22" s="248">
        <v>0.33137522613593295</v>
      </c>
      <c r="L22" s="248">
        <v>0.12476651813076078</v>
      </c>
      <c r="M22" s="260">
        <v>31</v>
      </c>
    </row>
    <row r="23" spans="1:13" ht="16.5" x14ac:dyDescent="0.25">
      <c r="A23" s="240" t="s">
        <v>117</v>
      </c>
      <c r="B23" s="241" t="s">
        <v>243</v>
      </c>
      <c r="C23" s="242" t="s">
        <v>67</v>
      </c>
      <c r="D23" s="243">
        <v>0.8075</v>
      </c>
      <c r="E23" s="244">
        <v>384</v>
      </c>
      <c r="F23" s="245" t="s">
        <v>118</v>
      </c>
      <c r="G23" s="249" t="s">
        <v>213</v>
      </c>
      <c r="H23" s="246">
        <v>1</v>
      </c>
      <c r="I23" s="247">
        <v>1921.9760000000001</v>
      </c>
      <c r="J23" s="248">
        <v>2.130562447124492E-2</v>
      </c>
      <c r="K23" s="248">
        <v>0.41916898059332802</v>
      </c>
      <c r="L23" s="248">
        <v>0.15869084733628305</v>
      </c>
      <c r="M23" s="260">
        <v>60</v>
      </c>
    </row>
    <row r="24" spans="1:13" ht="16.5" x14ac:dyDescent="0.25">
      <c r="A24" s="240" t="s">
        <v>117</v>
      </c>
      <c r="B24" s="241" t="s">
        <v>245</v>
      </c>
      <c r="C24" s="242" t="s">
        <v>70</v>
      </c>
      <c r="D24" s="243">
        <v>0.72640000000000005</v>
      </c>
      <c r="E24" s="244">
        <v>8869</v>
      </c>
      <c r="F24" s="245" t="s">
        <v>121</v>
      </c>
      <c r="G24" s="249" t="s">
        <v>267</v>
      </c>
      <c r="H24" s="246">
        <v>1</v>
      </c>
      <c r="I24" s="247">
        <v>4103.0870000000004</v>
      </c>
      <c r="J24" s="248">
        <v>4.0394336474290728E-2</v>
      </c>
      <c r="K24" s="248">
        <v>0.39673157854229091</v>
      </c>
      <c r="L24" s="248">
        <v>0.22495257838793081</v>
      </c>
      <c r="M24" s="260">
        <v>137</v>
      </c>
    </row>
    <row r="25" spans="1:13" ht="16.5" x14ac:dyDescent="0.25">
      <c r="A25" s="240" t="s">
        <v>117</v>
      </c>
      <c r="B25" s="241" t="s">
        <v>247</v>
      </c>
      <c r="C25" s="242" t="s">
        <v>70</v>
      </c>
      <c r="D25" s="243">
        <v>0.74592592592592577</v>
      </c>
      <c r="E25" s="244">
        <v>319</v>
      </c>
      <c r="F25" s="245" t="s">
        <v>119</v>
      </c>
      <c r="G25" s="249" t="s">
        <v>249</v>
      </c>
      <c r="H25" s="246">
        <v>1</v>
      </c>
      <c r="I25" s="247">
        <v>3873.85</v>
      </c>
      <c r="J25" s="248">
        <v>5.3254599783898397E-2</v>
      </c>
      <c r="K25" s="248">
        <v>0.38119820948710698</v>
      </c>
      <c r="L25" s="248">
        <v>0.11951934122384708</v>
      </c>
      <c r="M25" s="260">
        <v>53</v>
      </c>
    </row>
    <row r="26" spans="1:13" ht="16.5" x14ac:dyDescent="0.25">
      <c r="A26" s="240" t="s">
        <v>117</v>
      </c>
      <c r="B26" s="241" t="s">
        <v>253</v>
      </c>
      <c r="C26" s="242" t="s">
        <v>67</v>
      </c>
      <c r="D26" s="243">
        <v>0.83491231610851191</v>
      </c>
      <c r="E26" s="244">
        <v>6551</v>
      </c>
      <c r="F26" s="245" t="s">
        <v>120</v>
      </c>
      <c r="G26" s="249" t="s">
        <v>290</v>
      </c>
      <c r="H26" s="246">
        <v>5</v>
      </c>
      <c r="I26" s="247">
        <v>715.97</v>
      </c>
      <c r="J26" s="248">
        <v>1.4340080084542762E-2</v>
      </c>
      <c r="K26" s="248">
        <v>0.42980587128119507</v>
      </c>
      <c r="L26" s="248">
        <v>0.18017514700336607</v>
      </c>
      <c r="M26" s="260">
        <v>41</v>
      </c>
    </row>
    <row r="27" spans="1:13" ht="16.5" x14ac:dyDescent="0.25">
      <c r="A27" s="240" t="s">
        <v>117</v>
      </c>
      <c r="B27" s="241" t="s">
        <v>256</v>
      </c>
      <c r="C27" s="242" t="s">
        <v>67</v>
      </c>
      <c r="D27" s="243">
        <v>0.81120000000000003</v>
      </c>
      <c r="E27" s="244">
        <v>4600</v>
      </c>
      <c r="F27" s="245" t="s">
        <v>118</v>
      </c>
      <c r="G27" s="249" t="s">
        <v>202</v>
      </c>
      <c r="H27" s="246">
        <v>1</v>
      </c>
      <c r="I27" s="247">
        <v>2107.248</v>
      </c>
      <c r="J27" s="248">
        <v>3.9898102197233894E-2</v>
      </c>
      <c r="K27" s="248">
        <v>0.37374559765549181</v>
      </c>
      <c r="L27" s="248">
        <v>0.13809480421858272</v>
      </c>
      <c r="M27" s="260">
        <v>43</v>
      </c>
    </row>
    <row r="28" spans="1:13" ht="16.5" x14ac:dyDescent="0.25">
      <c r="A28" s="240" t="s">
        <v>117</v>
      </c>
      <c r="B28" s="241" t="s">
        <v>262</v>
      </c>
      <c r="C28" s="242" t="s">
        <v>67</v>
      </c>
      <c r="D28" s="243">
        <v>0.82406635279856533</v>
      </c>
      <c r="E28" s="244">
        <v>8253</v>
      </c>
      <c r="F28" s="245" t="s">
        <v>118</v>
      </c>
      <c r="G28" s="249" t="s">
        <v>199</v>
      </c>
      <c r="H28" s="246">
        <v>4</v>
      </c>
      <c r="I28" s="247">
        <v>1984.037</v>
      </c>
      <c r="J28" s="248">
        <v>3.9326081252519622E-2</v>
      </c>
      <c r="K28" s="248">
        <v>0.36273987781157335</v>
      </c>
      <c r="L28" s="248">
        <v>0.11894939459294358</v>
      </c>
      <c r="M28" s="260">
        <v>41</v>
      </c>
    </row>
    <row r="29" spans="1:13" ht="16.5" x14ac:dyDescent="0.25">
      <c r="A29" s="240" t="s">
        <v>117</v>
      </c>
      <c r="B29" s="241" t="s">
        <v>265</v>
      </c>
      <c r="C29" s="242" t="s">
        <v>70</v>
      </c>
      <c r="D29" s="243">
        <v>0.71831598192841017</v>
      </c>
      <c r="E29" s="244">
        <v>5826</v>
      </c>
      <c r="F29" s="245" t="s">
        <v>118</v>
      </c>
      <c r="G29" s="249" t="s">
        <v>233</v>
      </c>
      <c r="H29" s="246">
        <v>3</v>
      </c>
      <c r="I29" s="247">
        <v>1869.011</v>
      </c>
      <c r="J29" s="248">
        <v>3.0914365722769708E-2</v>
      </c>
      <c r="K29" s="248">
        <v>0.39123915819013172</v>
      </c>
      <c r="L29" s="248">
        <v>0.21936735524831047</v>
      </c>
      <c r="M29" s="260">
        <v>69</v>
      </c>
    </row>
    <row r="30" spans="1:13" ht="16.5" x14ac:dyDescent="0.25">
      <c r="A30" s="240" t="s">
        <v>117</v>
      </c>
      <c r="B30" s="241" t="s">
        <v>268</v>
      </c>
      <c r="C30" s="242" t="s">
        <v>70</v>
      </c>
      <c r="D30" s="243">
        <v>0.75472897620773516</v>
      </c>
      <c r="E30" s="244">
        <v>6282</v>
      </c>
      <c r="F30" s="245" t="s">
        <v>118</v>
      </c>
      <c r="G30" s="249" t="s">
        <v>281</v>
      </c>
      <c r="H30" s="246">
        <v>3</v>
      </c>
      <c r="I30" s="247">
        <v>964.76</v>
      </c>
      <c r="J30" s="248">
        <v>7.1045877285276934E-2</v>
      </c>
      <c r="K30" s="248">
        <v>0.42409170666616353</v>
      </c>
      <c r="L30" s="248">
        <v>0.11401799411252539</v>
      </c>
      <c r="M30" s="260">
        <v>30</v>
      </c>
    </row>
    <row r="31" spans="1:13" ht="16.5" x14ac:dyDescent="0.25">
      <c r="A31" s="240" t="s">
        <v>117</v>
      </c>
      <c r="B31" s="241" t="s">
        <v>270</v>
      </c>
      <c r="C31" s="242" t="s">
        <v>70</v>
      </c>
      <c r="D31" s="243">
        <v>0.7792</v>
      </c>
      <c r="E31" s="244">
        <v>1078</v>
      </c>
      <c r="F31" s="245" t="s">
        <v>118</v>
      </c>
      <c r="G31" s="249" t="s">
        <v>255</v>
      </c>
      <c r="H31" s="246">
        <v>1</v>
      </c>
      <c r="I31" s="247">
        <v>1264.2719999999999</v>
      </c>
      <c r="J31" s="248">
        <v>1.870516085602052E-2</v>
      </c>
      <c r="K31" s="248">
        <v>0.45889612351414422</v>
      </c>
      <c r="L31" s="248">
        <v>0.18271384638748625</v>
      </c>
      <c r="M31" s="260">
        <v>80</v>
      </c>
    </row>
    <row r="32" spans="1:13" ht="16.5" x14ac:dyDescent="0.25">
      <c r="A32" s="240" t="s">
        <v>117</v>
      </c>
      <c r="B32" s="241" t="s">
        <v>272</v>
      </c>
      <c r="C32" s="242" t="s">
        <v>68</v>
      </c>
      <c r="D32" s="243">
        <v>0.94715045073373638</v>
      </c>
      <c r="E32" s="244">
        <v>949</v>
      </c>
      <c r="F32" s="245" t="s">
        <v>120</v>
      </c>
      <c r="G32" s="249" t="s">
        <v>290</v>
      </c>
      <c r="H32" s="246">
        <v>6</v>
      </c>
      <c r="I32" s="247">
        <v>1743.6489999999999</v>
      </c>
      <c r="J32" s="248">
        <v>4.212242395021399E-2</v>
      </c>
      <c r="K32" s="248">
        <v>0.3575321974844039</v>
      </c>
      <c r="L32" s="248">
        <v>0.10954039488452091</v>
      </c>
      <c r="M32" s="260">
        <v>31</v>
      </c>
    </row>
  </sheetData>
  <mergeCells count="1">
    <mergeCell ref="A2:M2"/>
  </mergeCells>
  <phoneticPr fontId="2" type="noConversion"/>
  <conditionalFormatting sqref="C10:D32">
    <cfRule type="containsText" dxfId="9" priority="1" operator="containsText" text="F">
      <formula>NOT(ISERROR(SEARCH("F",C10)))</formula>
    </cfRule>
    <cfRule type="containsText" dxfId="8" priority="2" operator="containsText" text="D">
      <formula>NOT(ISERROR(SEARCH("D",C10)))</formula>
    </cfRule>
    <cfRule type="containsText" dxfId="7" priority="3" operator="containsText" text="C">
      <formula>NOT(ISERROR(SEARCH("C",C10)))</formula>
    </cfRule>
    <cfRule type="containsText" dxfId="6" priority="4" operator="containsText" text="B">
      <formula>NOT(ISERROR(SEARCH("B",C10)))</formula>
    </cfRule>
    <cfRule type="containsText" dxfId="5" priority="5" operator="containsText" text="A">
      <formula>NOT(ISERROR(SEARCH("A",C10)))</formula>
    </cfRule>
    <cfRule type="containsText" dxfId="4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2024-08-30T02:29:39Z</dcterms:modified>
</cp:coreProperties>
</file>