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BAB0D453-569D-406C-9022-102231367EE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운전자별!$A$1:$R$72</definedName>
    <definedName name="_xlnm.Print_Area" localSheetId="1">종합!$A$1:$L$126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I115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B6" i="60"/>
  <c r="B5" i="60"/>
  <c r="C5" i="60"/>
  <c r="F10" i="60" l="1"/>
  <c r="F28" i="60"/>
  <c r="F12" i="60"/>
  <c r="F34" i="60"/>
  <c r="F26" i="60"/>
  <c r="F36" i="60"/>
  <c r="F20" i="60"/>
  <c r="F15" i="60"/>
  <c r="F7" i="60"/>
  <c r="F33" i="60"/>
  <c r="F30" i="60"/>
  <c r="F27" i="60"/>
  <c r="F24" i="60"/>
  <c r="F8" i="60"/>
  <c r="F37" i="60"/>
  <c r="F29" i="60"/>
  <c r="F21" i="60"/>
  <c r="F13" i="60"/>
  <c r="F25" i="60"/>
  <c r="F9" i="60"/>
  <c r="F32" i="60"/>
  <c r="F18" i="60"/>
  <c r="F17" i="60"/>
  <c r="F22" i="60"/>
  <c r="F14" i="60"/>
  <c r="F35" i="60"/>
  <c r="F19" i="60"/>
  <c r="F11" i="60"/>
  <c r="F16" i="60"/>
  <c r="F31" i="60"/>
  <c r="F23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18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H115" i="12" s="1"/>
  <c r="B116" i="12"/>
  <c r="B117" i="12"/>
  <c r="J10" i="12" l="1"/>
  <c r="J30" i="12" s="1"/>
  <c r="N24" i="12"/>
  <c r="K26" i="12"/>
  <c r="D26" i="12" l="1"/>
  <c r="E49" i="12" a="1"/>
  <c r="I49" i="12" a="1"/>
  <c r="F49" i="12" a="1"/>
  <c r="G49" i="12" a="1"/>
  <c r="D49" i="12" a="1"/>
  <c r="H49" i="12" a="1"/>
  <c r="N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J49" i="12" a="1"/>
  <c r="J49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  <c r="F117" i="12"/>
  <c r="J118" i="12"/>
  <c r="G114" i="12"/>
  <c r="E118" i="12"/>
  <c r="J114" i="12"/>
  <c r="I118" i="12"/>
  <c r="I114" i="12"/>
  <c r="G117" i="12"/>
  <c r="F118" i="12"/>
  <c r="E114" i="12"/>
  <c r="J117" i="12"/>
  <c r="I117" i="12"/>
  <c r="G118" i="12"/>
  <c r="E116" i="12"/>
  <c r="H114" i="12"/>
  <c r="H118" i="12"/>
  <c r="D117" i="12"/>
  <c r="G116" i="12"/>
  <c r="F115" i="12"/>
  <c r="E117" i="12"/>
  <c r="D118" i="12"/>
  <c r="J115" i="12"/>
  <c r="F114" i="12"/>
  <c r="I116" i="12"/>
  <c r="G115" i="12"/>
  <c r="H116" i="12"/>
  <c r="F116" i="12"/>
  <c r="D114" i="12"/>
  <c r="D115" i="12"/>
  <c r="H117" i="12"/>
  <c r="J116" i="12"/>
  <c r="D116" i="12"/>
  <c r="E1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<sst xmlns="http://schemas.openxmlformats.org/spreadsheetml/2006/main" count="2131" uniqueCount="516">
  <si>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</si>
  <si>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</si>
  <si>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</si>
  <si>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</si>
  <si>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</si>
  <si>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</si>
  <si>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</si>
  <si>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</si>
  <si>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</si>
  <si>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</si>
  <si>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</si>
  <si>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</si>
  <si>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</si>
  <si>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</si>
  <si>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</si>
  <si>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</si>
  <si>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</si>
  <si>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</si>
  <si>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</si>
  <si>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</si>
  <si>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</si>
  <si>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</si>
  <si>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</si>
  <si>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</si>
  <si>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</si>
  <si>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</si>
  <si>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</si>
  <si>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</si>
  <si>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</si>
  <si>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</si>
  <si>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</si>
  <si>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</si>
  <si>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</si>
  <si>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</si>
  <si>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</si>
  <si>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</si>
  <si>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</si>
  <si>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</si>
  <si>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</si>
  <si>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</si>
  <si>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</si>
  <si>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</si>
  <si>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</si>
  <si>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</si>
  <si>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</si>
  <si>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</si>
  <si>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</si>
  <si>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</si>
  <si>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</si>
  <si>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</si>
  <si>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</si>
  <si>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</si>
  <si>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</si>
  <si>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</si>
  <si>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</si>
  <si>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</si>
  <si>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</si>
  <si>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</si>
  <si>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</si>
  <si>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</si>
  <si>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</si>
  <si>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</si>
  <si>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</si>
  <si>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</si>
  <si>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</si>
  <si>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</si>
  <si>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</si>
  <si>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</si>
  <si>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</si>
  <si>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</si>
  <si>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</si>
  <si>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</si>
  <si>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</si>
  <si>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</si>
  <si>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</si>
  <si>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</si>
  <si>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</si>
  <si>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</si>
  <si>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</si>
  <si>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</si>
  <si>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</si>
  <si>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</si>
  <si>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</si>
  <si>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</si>
  <si>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</si>
  <si>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</si>
  <si>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</si>
  <si>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</si>
  <si>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</si>
  <si>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</si>
  <si>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</si>
  <si>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</si>
  <si>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</si>
  <si>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</si>
  <si>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</si>
  <si>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</si>
  <si>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</si>
  <si>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</si>
  <si>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</si>
  <si>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</si>
  <si>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</si>
  <si>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</si>
  <si>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</si>
  <si>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</si>
  <si>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</si>
  <si>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</si>
  <si>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</si>
  <si>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</si>
  <si>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</si>
  <si>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</si>
  <si>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</si>
  <si>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</si>
  <si>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</si>
  <si>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</si>
  <si>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</si>
  <si>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</si>
  <si>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</si>
  <si>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</si>
  <si>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</si>
  <si>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</si>
  <si>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</si>
  <si>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</si>
  <si>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</si>
  <si>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</si>
  <si>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</si>
  <si>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</si>
  <si>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</si>
  <si>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</si>
  <si>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</si>
  <si>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</si>
  <si>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</si>
  <si>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</si>
  <si>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</si>
  <si>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</si>
  <si>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</si>
  <si>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</si>
  <si>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</si>
  <si>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</si>
  <si>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</si>
  <si>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</si>
  <si>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</si>
  <si>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</si>
  <si>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</si>
  <si>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</si>
  <si>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</si>
  <si>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</si>
  <si>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</si>
  <si>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</si>
  <si>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</si>
  <si>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</si>
  <si>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</si>
  <si>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</si>
  <si>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</si>
  <si>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</si>
  <si>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</si>
  <si>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</si>
  <si>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</si>
  <si>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</si>
  <si>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</si>
  <si>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</si>
  <si>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</si>
  <si>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</si>
  <si>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</si>
  <si>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</si>
  <si>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</si>
  <si>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</si>
  <si>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</si>
  <si>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</si>
  <si>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</si>
  <si>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</si>
  <si>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</si>
  <si>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</si>
  <si>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</si>
  <si>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</si>
  <si>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</si>
  <si>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</si>
  <si>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</si>
  <si>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</si>
  <si>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</si>
  <si>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</si>
  <si>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</si>
  <si>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</si>
  <si>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</si>
  <si>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</si>
  <si>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</si>
  <si>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</si>
  <si>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</si>
  <si>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</si>
  <si>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</si>
  <si>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</si>
  <si>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</si>
  <si>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</si>
  <si>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</si>
  <si>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</si>
  <si>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</si>
  <si>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</si>
  <si>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</si>
  <si>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세운교통</t>
    <phoneticPr fontId="2" type="noConversion"/>
  </si>
  <si>
    <t>EC</t>
  </si>
  <si>
    <t>1111</t>
  </si>
  <si>
    <t>70바3820</t>
  </si>
  <si>
    <t>70바3823</t>
  </si>
  <si>
    <t>70바3828</t>
  </si>
  <si>
    <t>70바3840</t>
  </si>
  <si>
    <t>70바3841</t>
  </si>
  <si>
    <t>세운교통11B1</t>
  </si>
  <si>
    <t>70바3855</t>
  </si>
  <si>
    <t>73아1597</t>
  </si>
  <si>
    <t>세운교통11S1</t>
  </si>
  <si>
    <t>70바3810</t>
  </si>
  <si>
    <t>WC</t>
  </si>
  <si>
    <t>70바3811</t>
  </si>
  <si>
    <t>70바3812</t>
  </si>
  <si>
    <t>70바3813</t>
  </si>
  <si>
    <t>70바3821</t>
  </si>
  <si>
    <t>70바3833</t>
  </si>
  <si>
    <t>70바3834</t>
  </si>
  <si>
    <t>70바3853</t>
  </si>
  <si>
    <t>70바3854</t>
  </si>
  <si>
    <t>73아1446</t>
  </si>
  <si>
    <t>70바1511</t>
  </si>
  <si>
    <t>2626</t>
  </si>
  <si>
    <t>70바1578</t>
  </si>
  <si>
    <t>73아1010</t>
  </si>
  <si>
    <t>73아1018</t>
  </si>
  <si>
    <t>73아1021</t>
  </si>
  <si>
    <t>73아1026</t>
  </si>
  <si>
    <t>73아1027</t>
  </si>
  <si>
    <t>70바3835</t>
  </si>
  <si>
    <t>70바3836</t>
  </si>
  <si>
    <t>70바3815</t>
  </si>
  <si>
    <t>70바3817</t>
  </si>
  <si>
    <t>강희섭</t>
  </si>
  <si>
    <t>5208363</t>
  </si>
  <si>
    <t>고영길</t>
  </si>
  <si>
    <t>5209195</t>
  </si>
  <si>
    <t>권영국</t>
  </si>
  <si>
    <t>5204520</t>
  </si>
  <si>
    <t>김경철</t>
  </si>
  <si>
    <t>5207294</t>
  </si>
  <si>
    <t>김도훈</t>
  </si>
  <si>
    <t>5208604</t>
  </si>
  <si>
    <t>김성철</t>
  </si>
  <si>
    <t>5201002</t>
  </si>
  <si>
    <t>김수연</t>
  </si>
  <si>
    <t>5201310</t>
  </si>
  <si>
    <t>김순일</t>
  </si>
  <si>
    <t>5201178</t>
  </si>
  <si>
    <t>김은수</t>
  </si>
  <si>
    <t>5203420</t>
  </si>
  <si>
    <t>김재균B</t>
  </si>
  <si>
    <t>5207177</t>
  </si>
  <si>
    <t>김현남</t>
  </si>
  <si>
    <t>5209380</t>
  </si>
  <si>
    <t>김현채</t>
  </si>
  <si>
    <t>5203706</t>
  </si>
  <si>
    <t>김형복</t>
  </si>
  <si>
    <t>5207866</t>
  </si>
  <si>
    <t>민찬기</t>
  </si>
  <si>
    <t>5206764</t>
  </si>
  <si>
    <t>박경술</t>
  </si>
  <si>
    <t>5207938</t>
  </si>
  <si>
    <t>박명철</t>
  </si>
  <si>
    <t>5209696</t>
  </si>
  <si>
    <t>박상모</t>
  </si>
  <si>
    <t>5201270</t>
  </si>
  <si>
    <t>박상배</t>
  </si>
  <si>
    <t>5207542</t>
  </si>
  <si>
    <t>박종철</t>
  </si>
  <si>
    <t>5205096</t>
  </si>
  <si>
    <t>송우성</t>
  </si>
  <si>
    <t>5203903</t>
  </si>
  <si>
    <t>양철호</t>
  </si>
  <si>
    <t>5204099</t>
  </si>
  <si>
    <t>양홍규</t>
  </si>
  <si>
    <t>5206863</t>
  </si>
  <si>
    <t>염기원</t>
  </si>
  <si>
    <t>5207390</t>
  </si>
  <si>
    <t>오익환</t>
  </si>
  <si>
    <t>5205649</t>
  </si>
  <si>
    <t>유병완</t>
  </si>
  <si>
    <t>5201351</t>
  </si>
  <si>
    <t>윤경일</t>
  </si>
  <si>
    <t>5206288</t>
  </si>
  <si>
    <t>이강춘</t>
  </si>
  <si>
    <t>5208672</t>
  </si>
  <si>
    <t>이덕구</t>
  </si>
  <si>
    <t>5206902</t>
  </si>
  <si>
    <t>이무원</t>
  </si>
  <si>
    <t>5204919</t>
  </si>
  <si>
    <t>이병주</t>
  </si>
  <si>
    <t>5202058</t>
  </si>
  <si>
    <t>이석준</t>
  </si>
  <si>
    <t>5208177</t>
  </si>
  <si>
    <t>이성호A</t>
  </si>
  <si>
    <t>5202796</t>
  </si>
  <si>
    <t>이성호B</t>
  </si>
  <si>
    <t>5202107</t>
  </si>
  <si>
    <t>이종국</t>
  </si>
  <si>
    <t>5209099</t>
  </si>
  <si>
    <t>이진원</t>
  </si>
  <si>
    <t>5207548</t>
  </si>
  <si>
    <t>이창재</t>
  </si>
  <si>
    <t>5207377</t>
  </si>
  <si>
    <t>임강준</t>
  </si>
  <si>
    <t>5206465</t>
  </si>
  <si>
    <t>임진웅</t>
  </si>
  <si>
    <t>5206608</t>
  </si>
  <si>
    <t>임혜준</t>
  </si>
  <si>
    <t>520629</t>
  </si>
  <si>
    <t>장종복</t>
  </si>
  <si>
    <t>520467</t>
  </si>
  <si>
    <t>전경덕</t>
  </si>
  <si>
    <t>5206712</t>
  </si>
  <si>
    <t>전목용</t>
  </si>
  <si>
    <t>520511</t>
  </si>
  <si>
    <t>정구연</t>
  </si>
  <si>
    <t>5201590</t>
  </si>
  <si>
    <t>정재민</t>
  </si>
  <si>
    <t>5201897</t>
  </si>
  <si>
    <t>정재영B</t>
  </si>
  <si>
    <t>5202536</t>
  </si>
  <si>
    <t>정한성</t>
  </si>
  <si>
    <t>5209591</t>
  </si>
  <si>
    <t>최현준</t>
  </si>
  <si>
    <t>5205528</t>
  </si>
  <si>
    <t>최희철</t>
  </si>
  <si>
    <t>5209248</t>
  </si>
  <si>
    <t>허준</t>
  </si>
  <si>
    <t>5209011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</si>
  <si>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</si>
  <si>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</si>
  <si>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</si>
  <si>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</si>
  <si>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</si>
  <si>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</si>
  <si>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세운교통11A1</t>
  </si>
  <si>
    <t>세운교통11B2</t>
  </si>
  <si>
    <t>70바1513</t>
  </si>
  <si>
    <t>73아1008</t>
  </si>
  <si>
    <t>70바3852</t>
  </si>
  <si>
    <t>박순형</t>
  </si>
  <si>
    <t>5209974</t>
  </si>
  <si>
    <t>이용섭</t>
  </si>
  <si>
    <t>5202455</t>
  </si>
  <si>
    <t>허정훈</t>
  </si>
  <si>
    <t>5209092</t>
  </si>
  <si>
    <t>백상기</t>
  </si>
  <si>
    <t>520894</t>
  </si>
  <si>
    <t>안진욱</t>
  </si>
  <si>
    <t>5201319</t>
  </si>
  <si>
    <t>임태형</t>
  </si>
  <si>
    <t>5206868</t>
  </si>
  <si>
    <t>NEW</t>
  </si>
  <si>
    <t>new</t>
  </si>
  <si>
    <t>권혁래</t>
  </si>
  <si>
    <t>김효중</t>
  </si>
  <si>
    <t>5204298</t>
  </si>
  <si>
    <t>안영일</t>
  </si>
  <si>
    <t>5203111</t>
  </si>
  <si>
    <t>▽</t>
  </si>
  <si>
    <t>=</t>
  </si>
  <si>
    <t>▲</t>
  </si>
  <si>
    <t>73아1019</t>
  </si>
  <si>
    <t>세운교통26C2</t>
  </si>
  <si>
    <t>지광배</t>
  </si>
  <si>
    <t>5204733</t>
  </si>
  <si>
    <t>지정훈</t>
  </si>
  <si>
    <t>5207108</t>
  </si>
  <si>
    <t>최예동</t>
  </si>
  <si>
    <t>5206413</t>
  </si>
  <si>
    <t>개선율(유카전)</t>
  </si>
  <si>
    <t>2위/(32개사)</t>
  </si>
  <si>
    <t>인천전체</t>
  </si>
  <si>
    <t>0%(0명)</t>
  </si>
  <si>
    <t>25%(1명)</t>
  </si>
  <si>
    <t>24'08</t>
    <phoneticPr fontId="2" type="noConversion"/>
  </si>
  <si>
    <t>분석기간: 24.08.01-24.08.28</t>
  </si>
  <si>
    <t>순위</t>
  </si>
  <si>
    <t>14%(1명)</t>
  </si>
  <si>
    <t>57%(4명)</t>
  </si>
  <si>
    <t>10%(1명)</t>
  </si>
  <si>
    <t>43%(3명)</t>
  </si>
  <si>
    <t>75%(3명)</t>
  </si>
  <si>
    <t>30%(3명)</t>
  </si>
  <si>
    <t>29%(2명)</t>
  </si>
  <si>
    <t>20%(2명)</t>
  </si>
  <si>
    <t>33%(1명)</t>
  </si>
  <si>
    <t>40%(4명)</t>
  </si>
  <si>
    <t>67%(2명)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</si>
  <si>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</si>
  <si>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</si>
  <si>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</si>
  <si>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</si>
  <si>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</si>
  <si>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강희수</t>
  </si>
  <si>
    <t>73아1009</t>
  </si>
  <si>
    <t>이윤희</t>
  </si>
  <si>
    <t>황대연</t>
  </si>
  <si>
    <t>세운교통11B3</t>
  </si>
  <si>
    <t>HY</t>
  </si>
  <si>
    <t>세운교통11B4</t>
  </si>
  <si>
    <t>세운교통11C1</t>
  </si>
  <si>
    <t>24-124-1</t>
  </si>
  <si>
    <t>세운교통24-1C1</t>
  </si>
  <si>
    <t>세운교통24-1B1</t>
  </si>
  <si>
    <t>세운교통24-1C3</t>
  </si>
  <si>
    <t>세운교통24-1D2</t>
  </si>
  <si>
    <t>세운교통24-1F1</t>
  </si>
  <si>
    <t>세운교통24-1C2</t>
  </si>
  <si>
    <t>세운교통24-1F3</t>
  </si>
  <si>
    <t>세운교통24-1F4</t>
  </si>
  <si>
    <t>세운교통24-1F2</t>
  </si>
  <si>
    <t>세운교통24-1D1</t>
  </si>
  <si>
    <t>세운교통26D1</t>
  </si>
  <si>
    <t>세운교통26C1</t>
  </si>
  <si>
    <t>세운교통26C3</t>
  </si>
  <si>
    <t>2828</t>
  </si>
  <si>
    <t>세운교통28D2</t>
  </si>
  <si>
    <t>세운교통28D1</t>
  </si>
  <si>
    <t>세운교통28C2</t>
  </si>
  <si>
    <t>세운교통28C3</t>
  </si>
  <si>
    <t>세운교통28A1</t>
  </si>
  <si>
    <t>세운교통28C1</t>
  </si>
  <si>
    <t>세운교통28S1</t>
  </si>
  <si>
    <t>67-167-1</t>
  </si>
  <si>
    <t>세운교통67-1D1</t>
  </si>
  <si>
    <t>세운교통67-1F2</t>
  </si>
  <si>
    <t>세운교통67-1F1</t>
  </si>
  <si>
    <t>예비예비</t>
  </si>
  <si>
    <t>세운교통예비A1</t>
  </si>
  <si>
    <t>세운교통예비D5</t>
  </si>
  <si>
    <t>NULL</t>
  </si>
  <si>
    <t>5204928</t>
  </si>
  <si>
    <t>5204928133.74</t>
  </si>
  <si>
    <t>52083632298.769</t>
  </si>
  <si>
    <t>5208480</t>
  </si>
  <si>
    <t>52084801223.779</t>
  </si>
  <si>
    <t>52091953385.367</t>
  </si>
  <si>
    <t>5204520795.888</t>
  </si>
  <si>
    <t>5205662</t>
  </si>
  <si>
    <t>5205662399.608</t>
  </si>
  <si>
    <t>5207294367.819</t>
  </si>
  <si>
    <t>52086042009.618</t>
  </si>
  <si>
    <t>5201002844.062</t>
  </si>
  <si>
    <t>52013103305.718</t>
  </si>
  <si>
    <t>5201178217.835</t>
  </si>
  <si>
    <t>52034201954.177</t>
  </si>
  <si>
    <t>52071771195.732</t>
  </si>
  <si>
    <t>52093802491.167</t>
  </si>
  <si>
    <t>5203706352.549</t>
  </si>
  <si>
    <t>5207866225.828</t>
  </si>
  <si>
    <t>52042981749.127</t>
  </si>
  <si>
    <t>5206764908.959</t>
  </si>
  <si>
    <t>5207938279.204</t>
  </si>
  <si>
    <t>52096962848.658</t>
  </si>
  <si>
    <t>52012701679.335</t>
  </si>
  <si>
    <t>5207542147.579</t>
  </si>
  <si>
    <t>5209974758.318</t>
  </si>
  <si>
    <t>52050961973.853</t>
  </si>
  <si>
    <t>5208941234.129</t>
  </si>
  <si>
    <t>5203903223.418</t>
  </si>
  <si>
    <t>신학균</t>
  </si>
  <si>
    <t>5208288</t>
  </si>
  <si>
    <t>5208288990.219</t>
  </si>
  <si>
    <t>5203111183.872</t>
  </si>
  <si>
    <t>52013191143.055</t>
  </si>
  <si>
    <t>52040992049.421</t>
  </si>
  <si>
    <t>52068631788.583</t>
  </si>
  <si>
    <t>52073901180.943</t>
  </si>
  <si>
    <t>5205649799.128</t>
  </si>
  <si>
    <t>5201351264.074</t>
  </si>
  <si>
    <t>52062881972.318</t>
  </si>
  <si>
    <t>5208672418.185</t>
  </si>
  <si>
    <t>52069022015.213</t>
  </si>
  <si>
    <t>52049191925.904</t>
  </si>
  <si>
    <t>52020582187.024</t>
  </si>
  <si>
    <t>52081771420.635</t>
  </si>
  <si>
    <t>5202796897.654</t>
  </si>
  <si>
    <t>52021071823.058</t>
  </si>
  <si>
    <t>52024551373.976</t>
  </si>
  <si>
    <t>5209608</t>
  </si>
  <si>
    <t>52096081254.945</t>
  </si>
  <si>
    <t>5209099305.724</t>
  </si>
  <si>
    <t>52075481698.377</t>
  </si>
  <si>
    <t>5207377569.773</t>
  </si>
  <si>
    <t>52064652661.78</t>
  </si>
  <si>
    <t>52066082241.11</t>
  </si>
  <si>
    <t>5206868868.075</t>
  </si>
  <si>
    <t>5206291228.669</t>
  </si>
  <si>
    <t>5204671192.713</t>
  </si>
  <si>
    <t>52067121961.765</t>
  </si>
  <si>
    <t>520511552.749</t>
  </si>
  <si>
    <t>52015901976.725</t>
  </si>
  <si>
    <t>5201897735.12</t>
  </si>
  <si>
    <t>5202536211.896</t>
  </si>
  <si>
    <t>5209591660.582</t>
  </si>
  <si>
    <t>52047332146.643</t>
  </si>
  <si>
    <t>5207108517.086</t>
  </si>
  <si>
    <t>5206413385.444</t>
  </si>
  <si>
    <t>5205528174.78</t>
  </si>
  <si>
    <t>5209248880.199</t>
  </si>
  <si>
    <t>한수명</t>
  </si>
  <si>
    <t>5208157</t>
  </si>
  <si>
    <t>5208157958.777</t>
  </si>
  <si>
    <t>5209092203.629</t>
  </si>
  <si>
    <t>5209011406.139</t>
  </si>
  <si>
    <t>5205549</t>
  </si>
  <si>
    <t>5205549133.488</t>
  </si>
  <si>
    <t>52079682544.099</t>
  </si>
  <si>
    <t>[24년 8월] 공회전과다 명단</t>
    <phoneticPr fontId="2" type="noConversion"/>
  </si>
  <si>
    <t>10%(7명)</t>
  </si>
  <si>
    <t>6%(4명)</t>
  </si>
  <si>
    <t>19%(13명)</t>
  </si>
  <si>
    <t>24%(16명)</t>
  </si>
  <si>
    <t>22%(15명)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</si>
</sst>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80" fontId="65" fillId="6" borderId="0" xfId="0" applyNumberFormat="1" applyFont="1" applyFill="1" applyAlignment="1">
      <alignment horizontal="center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85" fontId="36" fillId="0" borderId="0" xfId="0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83" fillId="0" borderId="0" xfId="4" applyFont="1" applyFill="1" applyBorder="1" applyAlignment="1">
      <alignment horizontal="center" vertical="center" wrapText="1"/>
    </xf>
    <xf numFmtId="41" fontId="83" fillId="0" borderId="0" xfId="4" applyFont="1" applyFill="1" applyBorder="1" applyAlignment="1">
      <alignment horizontal="center" vertical="center"/>
    </xf>
    <xf numFmtId="41" fontId="29" fillId="0" borderId="0" xfId="1" applyFont="1" applyAlignment="1">
      <alignment horizontal="center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>
      <alignment vertical="center"/>
    </xf>
    <xf numFmtId="41" fontId="83" fillId="0" borderId="0" xfId="4" applyFont="1" applyFill="1" applyBorder="1" applyAlignment="1">
      <alignment vertical="center" wrapText="1"/>
    </xf>
    <xf numFmtId="9" fontId="83" fillId="0" borderId="0" xfId="562" applyNumberFormat="1" applyFont="1" applyAlignment="1">
      <alignment horizontal="left" vertical="center"/>
    </xf>
    <xf numFmtId="0" fontId="83" fillId="0" borderId="0" xfId="562" applyNumberFormat="1" applyFont="1">
      <alignment vertical="center"/>
    </xf>
    <xf numFmtId="0" fontId="83" fillId="0" borderId="0" xfId="562" quotePrefix="1" applyNumberFormat="1" applyFont="1">
      <alignment vertical="center"/>
    </xf>
    <xf numFmtId="9" fontId="83" fillId="0" borderId="0" xfId="563" applyFont="1" applyFill="1" applyBorder="1" applyAlignment="1">
      <alignment vertical="center" wrapText="1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4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85" fillId="0" borderId="0" xfId="0" applyFont="1">
      <alignment vertical="center"/>
    </xf>
    <xf numFmtId="41" fontId="85" fillId="0" borderId="0" xfId="1" applyFont="1" applyFill="1" applyBorder="1">
      <alignment vertical="center"/>
    </xf>
    <xf numFmtId="9" fontId="85" fillId="0" borderId="0" xfId="0" applyNumberFormat="1" applyFont="1" applyAlignment="1">
      <alignment horizontal="left" vertical="center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1.6585219222705234</c:v>
                </c:pt>
                <c:pt idx="1">
                  <c:v>1.8849896784067954</c:v>
                </c:pt>
                <c:pt idx="2">
                  <c:v>1.972074657478857</c:v>
                </c:pt>
                <c:pt idx="3">
                  <c:v>1.9718011869561092</c:v>
                </c:pt>
                <c:pt idx="4">
                  <c:v>1.9764221019446793</c:v>
                </c:pt>
                <c:pt idx="5">
                  <c:v>1.9090022350667413</c:v>
                </c:pt>
                <c:pt idx="6">
                  <c:v>1.8379871896620164</c:v>
                </c:pt>
                <c:pt idx="7">
                  <c:v>1.8233372448214373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0.10294117647058823</c:v>
                </c:pt>
                <c:pt idx="1">
                  <c:v>5.8823529411764705E-2</c:v>
                </c:pt>
                <c:pt idx="2">
                  <c:v>0.19117647058823528</c:v>
                </c:pt>
                <c:pt idx="3">
                  <c:v>0.23529411764705882</c:v>
                </c:pt>
                <c:pt idx="4">
                  <c:v>0.22058823529411764</c:v>
                </c:pt>
                <c:pt idx="5">
                  <c:v>0.19117647058823528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</c:v>
                </c:pt>
                <c:pt idx="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0.25</c:v>
                </c:pt>
                <c:pt idx="3">
                  <c:v>0.2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0.14285714285714285</c:v>
                </c:pt>
                <c:pt idx="1">
                  <c:v>0.42857142857142855</c:v>
                </c:pt>
                <c:pt idx="2">
                  <c:v>0.75</c:v>
                </c:pt>
                <c:pt idx="3">
                  <c:v>0.3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0.5714285714285714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0.14285714285714285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0.14285714285714285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762001</xdr:colOff>
      <xdr:row>10</xdr:row>
      <xdr:rowOff>44823</xdr:rowOff>
    </xdr:from>
    <xdr:to>
      <xdr:col>2</xdr:col>
      <xdr:colOff>268941</xdr:colOff>
      <xdr:row>16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4" y="3395382"/>
          <a:ext cx="437028" cy="1804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246525</xdr:colOff>
      <xdr:row>12</xdr:row>
      <xdr:rowOff>22412</xdr:rowOff>
    </xdr:from>
    <xdr:to>
      <xdr:col>2</xdr:col>
      <xdr:colOff>347382</xdr:colOff>
      <xdr:row>13</xdr:row>
      <xdr:rowOff>212913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47378" y="3955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199464</xdr:colOff>
      <xdr:row>8</xdr:row>
      <xdr:rowOff>838199</xdr:rowOff>
    </xdr:from>
    <xdr:to>
      <xdr:col>6</xdr:col>
      <xdr:colOff>356351</xdr:colOff>
      <xdr:row>10</xdr:row>
      <xdr:rowOff>154641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AB07CDD8-6202-480D-8F59-20DF1D095189}"/>
            </a:ext>
          </a:extLst>
        </xdr:cNvPr>
        <xdr:cNvSpPr txBox="1"/>
      </xdr:nvSpPr>
      <xdr:spPr>
        <a:xfrm>
          <a:off x="3852582" y="30233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2719AA2-3A0D-43BA-893A-3F3DF2B20D9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369793</xdr:colOff>
      <xdr:row>9</xdr:row>
      <xdr:rowOff>67234</xdr:rowOff>
    </xdr:from>
    <xdr:to>
      <xdr:col>5</xdr:col>
      <xdr:colOff>672352</xdr:colOff>
      <xdr:row>11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D314CE7-0492-40BE-B758-9FF453441587}"/>
            </a:ext>
          </a:extLst>
        </xdr:cNvPr>
        <xdr:cNvCxnSpPr/>
      </xdr:nvCxnSpPr>
      <xdr:spPr>
        <a:xfrm>
          <a:off x="4022911" y="3126440"/>
          <a:ext cx="302559" cy="5154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665627</xdr:colOff>
      <xdr:row>9</xdr:row>
      <xdr:rowOff>262217</xdr:rowOff>
    </xdr:from>
    <xdr:to>
      <xdr:col>6</xdr:col>
      <xdr:colOff>822514</xdr:colOff>
      <xdr:row>11</xdr:row>
      <xdr:rowOff>161365</xdr:rowOff>
    </xdr:to>
    <xdr:sp macro="" textlink="$K$18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318745" y="33214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85164</xdr:colOff>
      <xdr:row>11</xdr:row>
      <xdr:rowOff>62752</xdr:rowOff>
    </xdr:from>
    <xdr:to>
      <xdr:col>6</xdr:col>
      <xdr:colOff>347383</xdr:colOff>
      <xdr:row>11</xdr:row>
      <xdr:rowOff>201706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>
          <a:off x="4612340" y="3704664"/>
          <a:ext cx="262219" cy="1389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3.7109375" style="4" customWidth="1"/>
    <col min="9" max="11" width="13.140625" style="4" customWidth="1"/>
    <col min="12" max="12" width="2.5703125" style="39" customWidth="1"/>
    <col min="13" max="22" width="11.5703125" style="39" customWidth="1"/>
    <col min="23" max="23" width="11.5703125" style="322" customWidth="1"/>
    <col min="24" max="24" width="9.140625" style="322"/>
    <col min="25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377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113</v>
      </c>
      <c r="C4" s="318" t="s">
        <v>38</v>
      </c>
      <c r="D4" s="318"/>
      <c r="E4" s="62" t="s">
        <v>112</v>
      </c>
      <c r="F4" s="62" t="s">
        <v>64</v>
      </c>
      <c r="G4" s="321" t="s">
        <v>115</v>
      </c>
      <c r="H4" s="38"/>
      <c r="I4" s="38"/>
      <c r="J4" s="96" t="s">
        <v>35</v>
      </c>
      <c r="K4" s="96" t="s">
        <v>36</v>
      </c>
    </row>
    <row r="5" spans="1:28" ht="48.75" customHeight="1" x14ac:dyDescent="0.25">
      <c r="B5" s="64" t="s">
        <v>376</v>
      </c>
      <c r="C5" s="319" t="s">
        <v>197</v>
      </c>
      <c r="D5" s="319"/>
      <c r="E5" s="63">
        <v>5</v>
      </c>
      <c r="F5" s="64">
        <v>43</v>
      </c>
      <c r="G5" s="258" t="s">
        <v>69</v>
      </c>
      <c r="H5" s="38"/>
      <c r="I5" s="38"/>
      <c r="J5" s="95" t="s">
        <v>50</v>
      </c>
      <c r="K5" s="94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 x14ac:dyDescent="0.25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 x14ac:dyDescent="0.3">
      <c r="G10" s="6"/>
      <c r="H10" s="190" t="s">
        <v>92</v>
      </c>
      <c r="I10" s="191" t="s">
        <v>93</v>
      </c>
      <c r="J10" s="192" t="str">
        <f>C5</f>
        <v>세운교통</v>
      </c>
      <c r="K10" s="193" t="s">
        <v>94</v>
      </c>
      <c r="X10" s="323"/>
      <c r="Z10" s="39"/>
      <c r="AA10" s="39"/>
      <c r="AB10" s="39"/>
    </row>
    <row r="11" spans="1:28" ht="23.25" customHeight="1" thickTop="1" x14ac:dyDescent="0.25">
      <c r="G11" s="6"/>
      <c r="H11" s="259">
        <v>1</v>
      </c>
      <c r="I11" s="260">
        <v>2.0099999999999998</v>
      </c>
      <c r="J11" s="261">
        <v>1.6585219222705234</v>
      </c>
      <c r="K11" s="262"/>
      <c r="M11" s="2"/>
      <c r="Y11" s="256"/>
      <c r="Z11" s="228"/>
      <c r="AA11" s="226"/>
      <c r="AB11" s="39"/>
    </row>
    <row r="12" spans="1:28" ht="23.25" customHeight="1" x14ac:dyDescent="0.25">
      <c r="G12" s="6"/>
      <c r="H12" s="263">
        <v>2</v>
      </c>
      <c r="I12" s="260">
        <v>2.3662575846193561</v>
      </c>
      <c r="J12" s="261">
        <v>1.8849896784067954</v>
      </c>
      <c r="K12" s="264">
        <v>0.13654794253562641</v>
      </c>
      <c r="M12" s="226"/>
      <c r="Y12" s="256"/>
      <c r="Z12" s="228"/>
      <c r="AA12" s="226"/>
      <c r="AB12" s="39"/>
    </row>
    <row r="13" spans="1:28" ht="23.25" customHeight="1" x14ac:dyDescent="0.25">
      <c r="G13" s="6"/>
      <c r="H13" s="263">
        <v>3</v>
      </c>
      <c r="I13" s="260">
        <v>2.37</v>
      </c>
      <c r="J13" s="261">
        <v>1.972074657478857</v>
      </c>
      <c r="K13" s="265">
        <v>4.6199180860059919E-2</v>
      </c>
      <c r="M13" s="226"/>
      <c r="Y13" s="256"/>
      <c r="Z13" s="228"/>
      <c r="AA13" s="226"/>
      <c r="AB13" s="39"/>
    </row>
    <row r="14" spans="1:28" ht="23.25" customHeight="1" x14ac:dyDescent="0.25">
      <c r="G14" s="6"/>
      <c r="H14" s="263">
        <v>4</v>
      </c>
      <c r="I14" s="260">
        <v>2.33</v>
      </c>
      <c r="J14" s="261">
        <v>1.9718011869561092</v>
      </c>
      <c r="K14" s="265">
        <v>-1.386714857425364E-4</v>
      </c>
      <c r="M14" s="226"/>
      <c r="Y14" s="256"/>
      <c r="Z14" s="228"/>
      <c r="AA14" s="226"/>
      <c r="AB14" s="39"/>
    </row>
    <row r="15" spans="1:28" ht="23.25" customHeight="1" x14ac:dyDescent="0.25">
      <c r="G15" s="6"/>
      <c r="H15" s="263">
        <v>5</v>
      </c>
      <c r="I15" s="260">
        <v>2.2850259626150282</v>
      </c>
      <c r="J15" s="261">
        <v>1.9764221019446793</v>
      </c>
      <c r="K15" s="265">
        <v>2.3434994456532632E-3</v>
      </c>
      <c r="M15" s="226"/>
      <c r="Y15" s="256"/>
      <c r="Z15" s="228"/>
      <c r="AA15" s="226"/>
      <c r="AB15" s="39"/>
    </row>
    <row r="16" spans="1:28" ht="23.25" customHeight="1" x14ac:dyDescent="0.25">
      <c r="G16" s="6"/>
      <c r="H16" s="263">
        <v>6</v>
      </c>
      <c r="I16" s="260">
        <v>2.0664933427553414</v>
      </c>
      <c r="J16" s="261">
        <v>1.9090022350667413</v>
      </c>
      <c r="K16" s="265">
        <v>-3.4112078999521844E-2</v>
      </c>
      <c r="M16" s="226"/>
      <c r="Y16" s="256"/>
      <c r="Z16" s="228"/>
      <c r="AA16" s="226"/>
      <c r="AB16" s="39"/>
    </row>
    <row r="17" spans="2:28" ht="23.25" customHeight="1" x14ac:dyDescent="0.25">
      <c r="G17" s="6"/>
      <c r="H17" s="263">
        <v>7</v>
      </c>
      <c r="I17" s="260">
        <v>2.13</v>
      </c>
      <c r="J17" s="261">
        <v>1.8379871896620164</v>
      </c>
      <c r="K17" s="265">
        <v>-3.7200084997408123E-2</v>
      </c>
      <c r="M17" s="226"/>
      <c r="Y17" s="256"/>
      <c r="Z17" s="228"/>
      <c r="AA17" s="226"/>
      <c r="AB17" s="39"/>
    </row>
    <row r="18" spans="2:28" ht="23.25" customHeight="1" x14ac:dyDescent="0.25">
      <c r="G18" s="6"/>
      <c r="H18" s="263">
        <v>8</v>
      </c>
      <c r="I18" s="260">
        <v>2.08</v>
      </c>
      <c r="J18" s="261">
        <v>1.8233372448214373</v>
      </c>
      <c r="K18" s="265">
        <v>-7.970645781961605E-3</v>
      </c>
      <c r="M18" s="226"/>
      <c r="Y18" s="256"/>
      <c r="Z18" s="228"/>
      <c r="AA18" s="226"/>
      <c r="AB18" s="39"/>
    </row>
    <row r="19" spans="2:28" ht="23.25" customHeight="1" x14ac:dyDescent="0.25">
      <c r="G19" s="6"/>
      <c r="H19" s="266" t="s">
        <v>371</v>
      </c>
      <c r="I19" s="267">
        <v>3.4825870646766344E-2</v>
      </c>
      <c r="J19" s="268">
        <v>9.9374823050442984E-2</v>
      </c>
      <c r="K19" s="269">
        <v>6.454895240367664E-2</v>
      </c>
      <c r="M19" s="226"/>
      <c r="Y19" s="256"/>
      <c r="Z19" s="228"/>
      <c r="AA19" s="226"/>
      <c r="AB19" s="39"/>
    </row>
    <row r="20" spans="2:28" ht="23.25" customHeight="1" x14ac:dyDescent="0.25">
      <c r="H20" s="270" t="s">
        <v>378</v>
      </c>
      <c r="I20" s="271"/>
      <c r="J20" s="272" t="s">
        <v>372</v>
      </c>
      <c r="K20" s="273"/>
      <c r="M20" s="226"/>
      <c r="X20" s="4"/>
      <c r="Y20" s="2"/>
      <c r="AB20" s="39"/>
    </row>
    <row r="21" spans="2:28" ht="9" customHeight="1" x14ac:dyDescent="0.25">
      <c r="M21" s="226"/>
      <c r="X21" s="4"/>
      <c r="Y21" s="2"/>
      <c r="AB21" s="226"/>
    </row>
    <row r="22" spans="2:28" ht="16.5" customHeight="1" x14ac:dyDescent="0.25">
      <c r="B22" s="52" t="s">
        <v>130</v>
      </c>
      <c r="C22" s="52"/>
      <c r="D22" s="51"/>
      <c r="E22" s="51"/>
      <c r="F22" s="51"/>
      <c r="G22" s="51"/>
      <c r="H22" s="51"/>
      <c r="I22" s="51"/>
      <c r="J22" s="51"/>
      <c r="K22" s="51"/>
      <c r="M22" s="226"/>
      <c r="X22" s="4"/>
      <c r="Y22" s="2"/>
      <c r="AB22" s="226"/>
    </row>
    <row r="23" spans="2:28" ht="27.75" customHeight="1" x14ac:dyDescent="0.25">
      <c r="B23" s="56" t="s">
        <v>62</v>
      </c>
      <c r="C23" s="56" t="s">
        <v>101</v>
      </c>
      <c r="D23" s="56" t="s">
        <v>103</v>
      </c>
      <c r="E23" s="56" t="s">
        <v>104</v>
      </c>
      <c r="F23" s="56" t="s">
        <v>105</v>
      </c>
      <c r="G23" s="56" t="s">
        <v>106</v>
      </c>
      <c r="H23" s="56" t="s">
        <v>6</v>
      </c>
      <c r="I23" s="56" t="s">
        <v>7</v>
      </c>
      <c r="J23" s="56" t="s">
        <v>107</v>
      </c>
      <c r="K23" s="56" t="s">
        <v>72</v>
      </c>
      <c r="M23" s="226"/>
      <c r="X23" s="4"/>
      <c r="Y23" s="2"/>
      <c r="AB23" s="226"/>
    </row>
    <row r="24" spans="2:28" ht="23.25" customHeight="1" x14ac:dyDescent="0.25">
      <c r="B24" s="76" t="s">
        <v>373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26"/>
      <c r="N24" s="274" t="str">
        <f>C5</f>
        <v>세운교통</v>
      </c>
      <c r="Y24" s="2"/>
    </row>
    <row r="25" spans="2:28" ht="22.5" customHeight="1" x14ac:dyDescent="0.25">
      <c r="B25" s="222" t="s">
        <v>118</v>
      </c>
      <c r="C25" s="69">
        <v>8</v>
      </c>
      <c r="D25" s="70">
        <v>3.3839452801373071E-2</v>
      </c>
      <c r="E25" s="70">
        <v>0.37437450320531512</v>
      </c>
      <c r="F25" s="70">
        <v>0.13791151625410705</v>
      </c>
      <c r="G25" s="71">
        <v>16.583030303030302</v>
      </c>
      <c r="H25" s="72">
        <v>0.2446215098110319</v>
      </c>
      <c r="I25" s="72">
        <v>16.055619818641343</v>
      </c>
      <c r="J25" s="73">
        <v>1.8233372448214373</v>
      </c>
      <c r="K25" s="74" t="s">
        <v>69</v>
      </c>
      <c r="M25" s="226"/>
      <c r="N25" s="39" t="s">
        <v>69</v>
      </c>
      <c r="O25" s="39">
        <v>68</v>
      </c>
      <c r="Y25" s="2"/>
    </row>
    <row r="26" spans="2:28" ht="22.5" customHeight="1" x14ac:dyDescent="0.25">
      <c r="B26" s="53" t="s">
        <v>108</v>
      </c>
      <c r="C26" s="53"/>
      <c r="D26" s="67">
        <f>D25/D24-1</f>
        <v>0.40852401593076149</v>
      </c>
      <c r="E26" s="67">
        <f t="shared" ref="E26:J26" si="0">E25/E24-1</f>
        <v>5.9551622437461482E-2</v>
      </c>
      <c r="F26" s="67">
        <f t="shared" si="0"/>
        <v>-0.1581527492499526</v>
      </c>
      <c r="G26" s="67">
        <f t="shared" si="0"/>
        <v>0.1302900053106204</v>
      </c>
      <c r="H26" s="67">
        <f t="shared" si="0"/>
        <v>0.3704031117258908</v>
      </c>
      <c r="I26" s="67">
        <f t="shared" si="0"/>
        <v>6.3881042344574146E-2</v>
      </c>
      <c r="J26" s="67">
        <f t="shared" si="0"/>
        <v>-0.12399697822876465</v>
      </c>
      <c r="K26" s="68" t="str">
        <f>J20</f>
        <v>2위/(32개사)</v>
      </c>
      <c r="M26" s="2" t="s">
        <v>187</v>
      </c>
      <c r="N26" s="275">
        <v>0.10294117647058823</v>
      </c>
      <c r="O26" s="39">
        <v>7</v>
      </c>
      <c r="X26" s="4"/>
      <c r="Y26" s="2"/>
    </row>
    <row r="27" spans="2:28" ht="22.5" customHeight="1" x14ac:dyDescent="0.25">
      <c r="M27" s="2" t="s">
        <v>188</v>
      </c>
      <c r="N27" s="275">
        <v>5.8823529411764705E-2</v>
      </c>
      <c r="O27" s="39">
        <v>4</v>
      </c>
      <c r="X27" s="4"/>
      <c r="Y27" s="2"/>
    </row>
    <row r="28" spans="2:28" ht="17.25" customHeight="1" x14ac:dyDescent="0.25">
      <c r="B28" s="52" t="s">
        <v>131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117</v>
      </c>
      <c r="N28" s="275">
        <v>0.19117647058823528</v>
      </c>
      <c r="O28" s="39">
        <v>13</v>
      </c>
      <c r="X28" s="4"/>
      <c r="Y28" s="2"/>
    </row>
    <row r="29" spans="2:28" ht="22.5" customHeight="1" x14ac:dyDescent="0.25">
      <c r="B29" s="60"/>
      <c r="C29" s="60"/>
      <c r="M29" s="2" t="s">
        <v>189</v>
      </c>
      <c r="N29" s="275">
        <v>0.23529411764705882</v>
      </c>
      <c r="O29" s="39">
        <v>16</v>
      </c>
      <c r="X29" s="4"/>
      <c r="Y29" s="2"/>
    </row>
    <row r="30" spans="2:28" ht="22.5" customHeight="1" thickBot="1" x14ac:dyDescent="0.3">
      <c r="H30" s="194" t="s">
        <v>92</v>
      </c>
      <c r="I30" s="195" t="s">
        <v>93</v>
      </c>
      <c r="J30" s="196" t="str">
        <f>J10</f>
        <v>세운교통</v>
      </c>
      <c r="K30" s="197" t="s">
        <v>116</v>
      </c>
      <c r="M30" s="2" t="s">
        <v>190</v>
      </c>
      <c r="N30" s="275">
        <v>0.22058823529411764</v>
      </c>
      <c r="O30" s="39">
        <v>15</v>
      </c>
      <c r="X30" s="4"/>
      <c r="Y30" s="2"/>
    </row>
    <row r="31" spans="2:28" ht="22.5" customHeight="1" thickTop="1" x14ac:dyDescent="0.25">
      <c r="H31" s="202" t="s">
        <v>110</v>
      </c>
      <c r="I31" s="203" t="s">
        <v>67</v>
      </c>
      <c r="J31" s="204" t="s">
        <v>69</v>
      </c>
      <c r="K31" s="205"/>
      <c r="M31" s="2" t="s">
        <v>76</v>
      </c>
      <c r="N31" s="275">
        <v>0.19117647058823528</v>
      </c>
      <c r="O31" s="39">
        <v>13</v>
      </c>
      <c r="X31" s="4"/>
      <c r="Z31" s="39"/>
      <c r="AA31" s="39"/>
      <c r="AB31" s="39"/>
    </row>
    <row r="32" spans="2:28" ht="21" customHeight="1" x14ac:dyDescent="0.25">
      <c r="H32" s="198" t="s">
        <v>95</v>
      </c>
      <c r="I32" s="199">
        <v>2.4096385542168676E-2</v>
      </c>
      <c r="J32" s="200" t="s">
        <v>511</v>
      </c>
      <c r="K32" s="201">
        <v>7.8844790928419561E-2</v>
      </c>
      <c r="M32" s="2"/>
      <c r="X32" s="4"/>
      <c r="Z32" s="39"/>
      <c r="AA32" s="39"/>
      <c r="AB32" s="39"/>
    </row>
    <row r="33" spans="2:28" ht="21" customHeight="1" x14ac:dyDescent="0.25">
      <c r="H33" s="182" t="s">
        <v>96</v>
      </c>
      <c r="I33" s="174">
        <v>4.0258595357037907E-2</v>
      </c>
      <c r="J33" s="183" t="s">
        <v>512</v>
      </c>
      <c r="K33" s="184">
        <v>1.8564934054726798E-2</v>
      </c>
      <c r="L33" s="4"/>
      <c r="M33" s="2"/>
      <c r="X33" s="4"/>
      <c r="Z33" s="39"/>
      <c r="AA33" s="39"/>
      <c r="AB33" s="39"/>
    </row>
    <row r="34" spans="2:28" ht="21" customHeight="1" x14ac:dyDescent="0.25">
      <c r="H34" s="181" t="s">
        <v>97</v>
      </c>
      <c r="I34" s="174">
        <v>9.22715251248898E-2</v>
      </c>
      <c r="J34" s="183" t="s">
        <v>513</v>
      </c>
      <c r="K34" s="184">
        <v>9.8904945463345481E-2</v>
      </c>
      <c r="L34" s="4"/>
      <c r="M34" s="2"/>
      <c r="X34" s="4"/>
      <c r="Z34" s="39"/>
      <c r="AA34" s="39"/>
      <c r="AB34" s="39"/>
    </row>
    <row r="35" spans="2:28" ht="21" customHeight="1" x14ac:dyDescent="0.25">
      <c r="H35" s="181" t="s">
        <v>100</v>
      </c>
      <c r="I35" s="174">
        <v>0.18806935057302379</v>
      </c>
      <c r="J35" s="183" t="s">
        <v>514</v>
      </c>
      <c r="K35" s="184">
        <v>4.7224767074035029E-2</v>
      </c>
      <c r="L35" s="4"/>
      <c r="M35" s="2"/>
      <c r="X35" s="4"/>
      <c r="Z35" s="39"/>
      <c r="AA35" s="39"/>
      <c r="AB35" s="39"/>
    </row>
    <row r="36" spans="2:28" ht="21" customHeight="1" x14ac:dyDescent="0.25">
      <c r="H36" s="185" t="s">
        <v>98</v>
      </c>
      <c r="I36" s="174">
        <v>0.24507787246547164</v>
      </c>
      <c r="J36" s="183" t="s">
        <v>515</v>
      </c>
      <c r="K36" s="184">
        <v>-2.4489637171353995E-2</v>
      </c>
      <c r="L36" s="4"/>
      <c r="M36" s="2"/>
      <c r="X36" s="4"/>
      <c r="Z36" s="39"/>
      <c r="AA36" s="39"/>
      <c r="AB36" s="39"/>
    </row>
    <row r="37" spans="2:28" ht="21" customHeight="1" x14ac:dyDescent="0.25">
      <c r="H37" s="186" t="s">
        <v>99</v>
      </c>
      <c r="I37" s="187">
        <v>0.41022627093740816</v>
      </c>
      <c r="J37" s="188" t="s">
        <v>513</v>
      </c>
      <c r="K37" s="189">
        <v>-0.21904980034917287</v>
      </c>
      <c r="L37" s="4"/>
      <c r="M37" s="2"/>
      <c r="X37" s="4"/>
      <c r="Z37" s="39"/>
      <c r="AA37" s="39"/>
      <c r="AB37" s="39"/>
    </row>
    <row r="38" spans="2:28" ht="22.5" customHeight="1" x14ac:dyDescent="0.25">
      <c r="L38" s="4"/>
      <c r="M38" s="2"/>
      <c r="X38" s="4"/>
      <c r="Z38" s="39"/>
      <c r="AA38" s="39"/>
      <c r="AB38" s="39"/>
    </row>
    <row r="39" spans="2:28" ht="18" customHeight="1" x14ac:dyDescent="0.25">
      <c r="B39" s="52" t="s">
        <v>132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4"/>
      <c r="Z39" s="39"/>
      <c r="AA39" s="39"/>
      <c r="AB39" s="39"/>
    </row>
    <row r="40" spans="2:28" ht="30.75" customHeight="1" x14ac:dyDescent="0.25">
      <c r="B40" s="56" t="s">
        <v>62</v>
      </c>
      <c r="C40" s="56" t="s">
        <v>102</v>
      </c>
      <c r="D40" s="56" t="s">
        <v>103</v>
      </c>
      <c r="E40" s="56" t="s">
        <v>104</v>
      </c>
      <c r="F40" s="56" t="s">
        <v>105</v>
      </c>
      <c r="G40" s="56" t="s">
        <v>106</v>
      </c>
      <c r="H40" s="56" t="s">
        <v>6</v>
      </c>
      <c r="I40" s="56" t="s">
        <v>7</v>
      </c>
      <c r="J40" s="56" t="s">
        <v>107</v>
      </c>
      <c r="K40" s="56" t="s">
        <v>72</v>
      </c>
      <c r="L40" s="4"/>
      <c r="M40" s="2"/>
      <c r="N40" s="39" t="s">
        <v>125</v>
      </c>
      <c r="X40" s="4"/>
      <c r="Z40" s="39"/>
      <c r="AA40" s="39"/>
      <c r="AB40" s="39"/>
    </row>
    <row r="41" spans="2:28" ht="22.5" customHeight="1" x14ac:dyDescent="0.25">
      <c r="B41" s="224" t="s">
        <v>118</v>
      </c>
      <c r="C41" s="77">
        <v>1</v>
      </c>
      <c r="D41" s="78">
        <v>5.2281653476100018E-2</v>
      </c>
      <c r="E41" s="78">
        <v>0.50188845848997832</v>
      </c>
      <c r="F41" s="78">
        <v>0.16446806024258009</v>
      </c>
      <c r="G41" s="79">
        <v>19.411125000000002</v>
      </c>
      <c r="H41" s="80">
        <v>1.9697088686123025</v>
      </c>
      <c r="I41" s="80">
        <v>34.964023316362983</v>
      </c>
      <c r="J41" s="81">
        <v>1.6585219222705234</v>
      </c>
      <c r="K41" s="83" t="s">
        <v>76</v>
      </c>
      <c r="L41" s="4"/>
      <c r="M41" s="2"/>
      <c r="N41" s="39">
        <v>1</v>
      </c>
      <c r="X41" s="4"/>
      <c r="Z41" s="39"/>
      <c r="AA41" s="39"/>
      <c r="AB41" s="39"/>
    </row>
    <row r="42" spans="2:28" ht="22.5" customHeight="1" x14ac:dyDescent="0.25">
      <c r="B42" s="222" t="s">
        <v>118</v>
      </c>
      <c r="C42" s="69">
        <v>2</v>
      </c>
      <c r="D42" s="70">
        <v>8.8177119912237104E-2</v>
      </c>
      <c r="E42" s="70">
        <v>0.3746958729470557</v>
      </c>
      <c r="F42" s="70">
        <v>0.15217853747647869</v>
      </c>
      <c r="G42" s="71">
        <v>16.275661016949151</v>
      </c>
      <c r="H42" s="72">
        <v>0.63459200428779305</v>
      </c>
      <c r="I42" s="72">
        <v>10.517473560142985</v>
      </c>
      <c r="J42" s="73">
        <v>1.8849896784067954</v>
      </c>
      <c r="K42" s="74" t="s">
        <v>117</v>
      </c>
      <c r="M42" s="2"/>
      <c r="N42" s="39">
        <v>4</v>
      </c>
      <c r="X42" s="4"/>
      <c r="Z42" s="39"/>
      <c r="AA42" s="39"/>
      <c r="AB42" s="39"/>
    </row>
    <row r="43" spans="2:28" ht="22.5" customHeight="1" x14ac:dyDescent="0.25">
      <c r="B43" s="222" t="s">
        <v>118</v>
      </c>
      <c r="C43" s="69">
        <v>3</v>
      </c>
      <c r="D43" s="70">
        <v>2.8451837859002217E-2</v>
      </c>
      <c r="E43" s="70">
        <v>0.3599501103353171</v>
      </c>
      <c r="F43" s="70">
        <v>0.15610498912018692</v>
      </c>
      <c r="G43" s="71">
        <v>14.130687499999997</v>
      </c>
      <c r="H43" s="72">
        <v>1.3300765833897565</v>
      </c>
      <c r="I43" s="72">
        <v>13.218932952476091</v>
      </c>
      <c r="J43" s="73">
        <v>1.972074657478857</v>
      </c>
      <c r="K43" s="74" t="s">
        <v>68</v>
      </c>
      <c r="M43" s="2"/>
      <c r="N43" s="39">
        <v>4</v>
      </c>
      <c r="X43" s="4"/>
      <c r="Z43" s="39"/>
      <c r="AA43" s="39"/>
      <c r="AB43" s="39"/>
    </row>
    <row r="44" spans="2:28" ht="22.5" customHeight="1" x14ac:dyDescent="0.25">
      <c r="B44" s="222" t="s">
        <v>118</v>
      </c>
      <c r="C44" s="69">
        <v>4</v>
      </c>
      <c r="D44" s="70">
        <v>2.5228876281622448E-2</v>
      </c>
      <c r="E44" s="70">
        <v>0.35860212284610615</v>
      </c>
      <c r="F44" s="70">
        <v>0.16030397174152802</v>
      </c>
      <c r="G44" s="71">
        <v>13.978793103448275</v>
      </c>
      <c r="H44" s="72">
        <v>0.20505398943611561</v>
      </c>
      <c r="I44" s="72">
        <v>13.014897329504043</v>
      </c>
      <c r="J44" s="73">
        <v>1.9718011869561092</v>
      </c>
      <c r="K44" s="74" t="s">
        <v>68</v>
      </c>
      <c r="M44" s="2"/>
      <c r="N44" s="39">
        <v>4</v>
      </c>
      <c r="X44" s="4"/>
      <c r="Z44" s="39"/>
      <c r="AA44" s="39"/>
      <c r="AB44" s="39"/>
    </row>
    <row r="45" spans="2:28" ht="22.5" customHeight="1" x14ac:dyDescent="0.25">
      <c r="B45" s="222" t="s">
        <v>118</v>
      </c>
      <c r="C45" s="69">
        <v>5</v>
      </c>
      <c r="D45" s="70">
        <v>2.7414650630482061E-2</v>
      </c>
      <c r="E45" s="70">
        <v>0.35403004594150678</v>
      </c>
      <c r="F45" s="70">
        <v>0.15466186002718635</v>
      </c>
      <c r="G45" s="71">
        <v>13.903359999999997</v>
      </c>
      <c r="H45" s="72">
        <v>0.17023670775826133</v>
      </c>
      <c r="I45" s="72">
        <v>12.925765345187774</v>
      </c>
      <c r="J45" s="73">
        <v>1.9764221019446793</v>
      </c>
      <c r="K45" s="74" t="s">
        <v>66</v>
      </c>
      <c r="M45" s="2"/>
      <c r="N45" s="39">
        <v>5</v>
      </c>
      <c r="X45" s="4"/>
      <c r="Z45" s="39"/>
      <c r="AA45" s="39"/>
      <c r="AB45" s="39"/>
    </row>
    <row r="46" spans="2:28" ht="22.5" customHeight="1" x14ac:dyDescent="0.25">
      <c r="B46" s="222" t="s">
        <v>118</v>
      </c>
      <c r="C46" s="69">
        <v>6</v>
      </c>
      <c r="D46" s="70">
        <v>2.8583132391298963E-2</v>
      </c>
      <c r="E46" s="70">
        <v>0.34759212413675317</v>
      </c>
      <c r="F46" s="70">
        <v>0.14689963724970828</v>
      </c>
      <c r="G46" s="71">
        <v>14.36916279069767</v>
      </c>
      <c r="H46" s="72">
        <v>0.21291435153523669</v>
      </c>
      <c r="I46" s="72">
        <v>14.456771816146521</v>
      </c>
      <c r="J46" s="73">
        <v>1.9090022350667413</v>
      </c>
      <c r="K46" s="74" t="s">
        <v>69</v>
      </c>
      <c r="M46" s="2"/>
      <c r="N46" s="39">
        <v>3</v>
      </c>
      <c r="X46" s="4"/>
      <c r="Z46" s="39"/>
      <c r="AA46" s="39"/>
      <c r="AB46" s="39"/>
    </row>
    <row r="47" spans="2:28" ht="22.5" customHeight="1" x14ac:dyDescent="0.25">
      <c r="B47" s="222" t="s">
        <v>118</v>
      </c>
      <c r="C47" s="69">
        <v>7</v>
      </c>
      <c r="D47" s="70">
        <v>3.0360453497172084E-2</v>
      </c>
      <c r="E47" s="70">
        <v>0.35357328267680993</v>
      </c>
      <c r="F47" s="70">
        <v>0.14471871975467002</v>
      </c>
      <c r="G47" s="71">
        <v>15.290605263157895</v>
      </c>
      <c r="H47" s="72">
        <v>0.14661934083962816</v>
      </c>
      <c r="I47" s="72">
        <v>14.313788570940323</v>
      </c>
      <c r="J47" s="73">
        <v>1.8379871896620164</v>
      </c>
      <c r="K47" s="74" t="s">
        <v>68</v>
      </c>
      <c r="M47" s="2"/>
      <c r="N47" s="39">
        <v>4</v>
      </c>
      <c r="X47" s="4"/>
      <c r="Z47" s="39"/>
      <c r="AA47" s="39"/>
      <c r="AB47" s="39"/>
    </row>
    <row r="48" spans="2:28" ht="22.5" customHeight="1" x14ac:dyDescent="0.25">
      <c r="B48" s="222" t="s">
        <v>118</v>
      </c>
      <c r="C48" s="69">
        <v>8</v>
      </c>
      <c r="D48" s="70">
        <v>3.3839452801373071E-2</v>
      </c>
      <c r="E48" s="70">
        <v>0.37437450320531512</v>
      </c>
      <c r="F48" s="70">
        <v>0.13791151625410705</v>
      </c>
      <c r="G48" s="71">
        <v>16.583030303030302</v>
      </c>
      <c r="H48" s="72">
        <v>0.2446215098110319</v>
      </c>
      <c r="I48" s="72">
        <v>16.055619818641343</v>
      </c>
      <c r="J48" s="73">
        <v>1.8233372448214373</v>
      </c>
      <c r="K48" s="74" t="s">
        <v>189</v>
      </c>
      <c r="M48" s="2"/>
      <c r="N48" s="39">
        <v>3</v>
      </c>
      <c r="X48" s="4"/>
      <c r="Z48" s="39"/>
      <c r="AA48" s="39"/>
      <c r="AB48" s="39"/>
    </row>
    <row r="49" spans="2:28" ht="25.5" customHeight="1" x14ac:dyDescent="0.25">
      <c r="B49" s="53" t="s">
        <v>108</v>
      </c>
      <c r="C49" s="53"/>
      <c r="D49" s="67" cm="1">
        <f t="array" aca="1" ref="D49" ca="1">(INDIRECT(ADDRESS(ROW()-1,COLUMN()))/INDIRECT(ADDRESS(ROW()-2,COLUMN())))-1</f>
        <v>0.11458983326863148</v>
      </c>
      <c r="E49" s="67" cm="1">
        <f t="array" aca="1" ref="E49" ca="1">(INDIRECT(ADDRESS(ROW()-1,COLUMN()))/INDIRECT(ADDRESS(ROW()-2,COLUMN())))-1</f>
        <v>5.8831426319954527E-2</v>
      </c>
      <c r="F49" s="67" cm="1">
        <f t="array" aca="1" ref="F49" ca="1">(INDIRECT(ADDRESS(ROW()-1,COLUMN()))/INDIRECT(ADDRESS(ROW()-2,COLUMN())))-1</f>
        <v>-4.7037477336053457E-2</v>
      </c>
      <c r="G49" s="67" cm="1">
        <f t="array" aca="1" ref="G49" ca="1">(INDIRECT(ADDRESS(ROW()-1,COLUMN()))/INDIRECT(ADDRESS(ROW()-2,COLUMN())))-1</f>
        <v>8.4524125607143397E-2</v>
      </c>
      <c r="H49" s="67" cm="1">
        <f t="array" aca="1" ref="H49" ca="1">(INDIRECT(ADDRESS(ROW()-1,COLUMN()))/INDIRECT(ADDRESS(ROW()-2,COLUMN())))-1</f>
        <v>0.6684122872888798</v>
      </c>
      <c r="I49" s="67" cm="1">
        <f t="array" aca="1" ref="I49" ca="1">(INDIRECT(ADDRESS(ROW()-1,COLUMN()))/INDIRECT(ADDRESS(ROW()-2,COLUMN())))-1</f>
        <v>0.12168904403389491</v>
      </c>
      <c r="J49" s="67" cm="1">
        <f t="array" aca="1" ref="J49" ca="1">(INDIRECT(ADDRESS(ROW()-1,COLUMN()))/INDIRECT(ADDRESS(ROW()-2,COLUMN())))-1</f>
        <v>-7.970645781961605E-3</v>
      </c>
      <c r="K49" s="75" t="str" cm="1">
        <f t="array" aca="1" ref="K49" ca="1">_xlfn.IFS(N49=0,"등급유지",N49&gt;0,N49&amp;"등급 상승",N49&lt;0,N49&amp;"등급 하락")</f>
        <v>-1등급 하락</v>
      </c>
      <c r="M49" s="276"/>
      <c r="N49" s="39" cm="1">
        <f t="array" aca="1" ref="N49" ca="1">(INDIRECT(ADDRESS(ROW()-1,COLUMN()))-INDIRECT(ADDRESS(ROW()-2,COLUMN())))</f>
        <v>-1</v>
      </c>
      <c r="O49" s="39" t="s">
        <v>126</v>
      </c>
      <c r="X49" s="324"/>
      <c r="Z49" s="227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6"/>
      <c r="N50" s="2"/>
      <c r="O50" s="2"/>
      <c r="X50" s="324"/>
      <c r="Z50" s="227"/>
      <c r="AA50" s="39"/>
      <c r="AB50" s="39"/>
    </row>
    <row r="51" spans="2:28" ht="18" customHeight="1" x14ac:dyDescent="0.25">
      <c r="B51" s="52" t="s">
        <v>133</v>
      </c>
      <c r="C51" s="52"/>
      <c r="D51" s="51"/>
      <c r="E51" s="51"/>
      <c r="F51" s="51"/>
      <c r="G51" s="51"/>
      <c r="H51" s="51"/>
      <c r="I51" s="51"/>
      <c r="J51" s="51"/>
      <c r="K51" s="51"/>
      <c r="M51" s="276"/>
      <c r="X51" s="324"/>
      <c r="Z51" s="227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76"/>
      <c r="X52" s="324"/>
      <c r="Z52" s="227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76"/>
      <c r="N53" s="257"/>
      <c r="P53" s="227"/>
      <c r="AA53" s="40"/>
    </row>
    <row r="54" spans="2:28" ht="25.5" customHeight="1" x14ac:dyDescent="0.25">
      <c r="B54" s="48"/>
      <c r="C54" s="48"/>
      <c r="D54" s="49"/>
      <c r="M54" s="276"/>
      <c r="N54" s="257"/>
      <c r="P54" s="227"/>
      <c r="AA54" s="40"/>
    </row>
    <row r="55" spans="2:28" ht="25.5" customHeight="1" x14ac:dyDescent="0.25">
      <c r="B55" s="48"/>
      <c r="C55" s="48"/>
      <c r="D55" s="49"/>
      <c r="M55" s="276"/>
      <c r="N55" s="257"/>
      <c r="P55" s="227"/>
      <c r="AA55" s="40"/>
    </row>
    <row r="56" spans="2:28" ht="25.5" customHeight="1" x14ac:dyDescent="0.25">
      <c r="B56" s="48"/>
      <c r="C56" s="48"/>
      <c r="D56" s="49"/>
      <c r="M56" s="276"/>
      <c r="N56" s="257"/>
      <c r="P56" s="227"/>
      <c r="AA56" s="40"/>
    </row>
    <row r="57" spans="2:28" ht="25.5" customHeight="1" x14ac:dyDescent="0.25">
      <c r="B57" s="48"/>
      <c r="C57" s="48"/>
      <c r="D57" s="49"/>
      <c r="M57" s="276"/>
      <c r="N57" s="257"/>
      <c r="P57" s="227"/>
      <c r="AA57" s="40"/>
    </row>
    <row r="58" spans="2:28" ht="25.5" customHeight="1" x14ac:dyDescent="0.25">
      <c r="B58" s="48"/>
      <c r="C58" s="48"/>
      <c r="D58" s="49"/>
      <c r="M58" s="276"/>
      <c r="N58" s="257"/>
      <c r="P58" s="227"/>
      <c r="AA58" s="40"/>
    </row>
    <row r="59" spans="2:28" ht="25.5" customHeight="1" x14ac:dyDescent="0.25">
      <c r="B59" s="48"/>
      <c r="C59" s="48"/>
      <c r="D59" s="49"/>
      <c r="M59" s="276"/>
      <c r="N59" s="257"/>
      <c r="P59" s="227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6"/>
      <c r="N60" s="257"/>
      <c r="P60" s="227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76"/>
      <c r="N61" s="257"/>
      <c r="P61" s="227"/>
      <c r="AA61" s="40"/>
    </row>
    <row r="62" spans="2:28" ht="25.5" customHeight="1" thickBot="1" x14ac:dyDescent="0.3">
      <c r="B62" s="206" t="s">
        <v>92</v>
      </c>
      <c r="C62" s="207" t="s">
        <v>119</v>
      </c>
      <c r="D62" s="207" t="s">
        <v>122</v>
      </c>
      <c r="E62" s="207" t="s">
        <v>121</v>
      </c>
      <c r="F62" s="207" t="s">
        <v>120</v>
      </c>
      <c r="G62" s="207" t="s">
        <v>123</v>
      </c>
      <c r="H62" s="207" t="s">
        <v>177</v>
      </c>
      <c r="I62" s="207" t="s">
        <v>177</v>
      </c>
      <c r="J62" s="207" t="s">
        <v>177</v>
      </c>
      <c r="K62" s="208" t="s">
        <v>177</v>
      </c>
      <c r="M62" s="277">
        <v>1</v>
      </c>
      <c r="N62" s="278">
        <v>2</v>
      </c>
      <c r="O62" s="278">
        <v>3</v>
      </c>
      <c r="P62" s="277">
        <v>4</v>
      </c>
      <c r="Q62" s="278">
        <v>5</v>
      </c>
      <c r="R62" s="279"/>
      <c r="S62" s="280"/>
      <c r="T62" s="279"/>
      <c r="U62" s="281"/>
      <c r="AA62" s="40"/>
    </row>
    <row r="63" spans="2:28" ht="25.5" customHeight="1" thickTop="1" x14ac:dyDescent="0.25">
      <c r="B63" s="211" t="s">
        <v>110</v>
      </c>
      <c r="C63" s="212" t="s">
        <v>66</v>
      </c>
      <c r="D63" s="213" t="s">
        <v>68</v>
      </c>
      <c r="E63" s="213" t="s">
        <v>69</v>
      </c>
      <c r="F63" s="213" t="s">
        <v>67</v>
      </c>
      <c r="G63" s="213" t="s">
        <v>67</v>
      </c>
      <c r="H63" s="213" t="s">
        <v>177</v>
      </c>
      <c r="I63" s="213" t="s">
        <v>177</v>
      </c>
      <c r="J63" s="213" t="s">
        <v>177</v>
      </c>
      <c r="K63" s="213" t="s">
        <v>177</v>
      </c>
      <c r="M63" s="277" t="s">
        <v>119</v>
      </c>
      <c r="N63" s="277" t="s">
        <v>122</v>
      </c>
      <c r="O63" s="277" t="s">
        <v>121</v>
      </c>
      <c r="P63" s="277" t="s">
        <v>120</v>
      </c>
      <c r="Q63" s="277" t="s">
        <v>123</v>
      </c>
      <c r="R63" s="280"/>
      <c r="S63" s="280"/>
      <c r="T63" s="280"/>
      <c r="U63" s="276"/>
      <c r="AA63" s="40"/>
    </row>
    <row r="64" spans="2:28" ht="25.5" customHeight="1" x14ac:dyDescent="0.25">
      <c r="B64" s="209" t="s">
        <v>95</v>
      </c>
      <c r="C64" s="199" t="s">
        <v>379</v>
      </c>
      <c r="D64" s="199" t="s">
        <v>379</v>
      </c>
      <c r="E64" s="199" t="s">
        <v>374</v>
      </c>
      <c r="F64" s="199" t="s">
        <v>374</v>
      </c>
      <c r="G64" s="199" t="s">
        <v>374</v>
      </c>
      <c r="H64" s="199" t="s">
        <v>177</v>
      </c>
      <c r="I64" s="199" t="s">
        <v>177</v>
      </c>
      <c r="J64" s="199" t="s">
        <v>177</v>
      </c>
      <c r="K64" s="210" t="s">
        <v>177</v>
      </c>
      <c r="M64" s="282"/>
      <c r="N64" s="283"/>
      <c r="O64" s="284"/>
      <c r="P64" s="285"/>
      <c r="Q64" s="284"/>
      <c r="AA64" s="40"/>
    </row>
    <row r="65" spans="2:27" ht="25.5" customHeight="1" x14ac:dyDescent="0.25">
      <c r="B65" s="173" t="s">
        <v>96</v>
      </c>
      <c r="C65" s="175" t="s">
        <v>379</v>
      </c>
      <c r="D65" s="175" t="s">
        <v>379</v>
      </c>
      <c r="E65" s="175" t="s">
        <v>374</v>
      </c>
      <c r="F65" s="175" t="s">
        <v>374</v>
      </c>
      <c r="G65" s="175" t="s">
        <v>374</v>
      </c>
      <c r="H65" s="175" t="s">
        <v>177</v>
      </c>
      <c r="I65" s="175" t="s">
        <v>177</v>
      </c>
      <c r="J65" s="175" t="s">
        <v>177</v>
      </c>
      <c r="K65" s="176" t="s">
        <v>177</v>
      </c>
      <c r="M65" s="286">
        <v>0.14285714285714285</v>
      </c>
      <c r="N65" s="286">
        <v>0.14285714285714285</v>
      </c>
      <c r="O65" s="286">
        <v>0</v>
      </c>
      <c r="P65" s="286">
        <v>0</v>
      </c>
      <c r="Q65" s="286">
        <v>0</v>
      </c>
      <c r="R65" s="287"/>
      <c r="S65" s="287"/>
      <c r="T65" s="287"/>
      <c r="AA65" s="40"/>
    </row>
    <row r="66" spans="2:27" ht="25.5" customHeight="1" x14ac:dyDescent="0.25">
      <c r="B66" s="172" t="s">
        <v>97</v>
      </c>
      <c r="C66" s="175" t="s">
        <v>380</v>
      </c>
      <c r="D66" s="175" t="s">
        <v>374</v>
      </c>
      <c r="E66" s="175" t="s">
        <v>374</v>
      </c>
      <c r="F66" s="175" t="s">
        <v>381</v>
      </c>
      <c r="G66" s="175" t="s">
        <v>374</v>
      </c>
      <c r="H66" s="175" t="s">
        <v>177</v>
      </c>
      <c r="I66" s="175" t="s">
        <v>177</v>
      </c>
      <c r="J66" s="175" t="s">
        <v>177</v>
      </c>
      <c r="K66" s="176" t="s">
        <v>177</v>
      </c>
      <c r="M66" s="286">
        <v>0.14285714285714285</v>
      </c>
      <c r="N66" s="286">
        <v>0.14285714285714285</v>
      </c>
      <c r="O66" s="286">
        <v>0</v>
      </c>
      <c r="P66" s="286">
        <v>0</v>
      </c>
      <c r="Q66" s="286">
        <v>0</v>
      </c>
      <c r="R66" s="287"/>
      <c r="S66" s="287"/>
      <c r="T66" s="287"/>
      <c r="AA66" s="40"/>
    </row>
    <row r="67" spans="2:27" ht="25.5" customHeight="1" x14ac:dyDescent="0.25">
      <c r="B67" s="172" t="s">
        <v>100</v>
      </c>
      <c r="C67" s="175" t="s">
        <v>379</v>
      </c>
      <c r="D67" s="175" t="s">
        <v>382</v>
      </c>
      <c r="E67" s="175" t="s">
        <v>383</v>
      </c>
      <c r="F67" s="175" t="s">
        <v>384</v>
      </c>
      <c r="G67" s="175" t="s">
        <v>374</v>
      </c>
      <c r="H67" s="175" t="s">
        <v>177</v>
      </c>
      <c r="I67" s="175" t="s">
        <v>177</v>
      </c>
      <c r="J67" s="175" t="s">
        <v>177</v>
      </c>
      <c r="K67" s="176" t="s">
        <v>177</v>
      </c>
      <c r="M67" s="286">
        <v>0.5714285714285714</v>
      </c>
      <c r="N67" s="286">
        <v>0</v>
      </c>
      <c r="O67" s="286">
        <v>0</v>
      </c>
      <c r="P67" s="286">
        <v>0.1</v>
      </c>
      <c r="Q67" s="286">
        <v>0</v>
      </c>
      <c r="R67" s="287"/>
      <c r="S67" s="287"/>
      <c r="T67" s="287"/>
      <c r="AA67" s="40"/>
    </row>
    <row r="68" spans="2:27" ht="25.5" customHeight="1" x14ac:dyDescent="0.25">
      <c r="B68" s="177" t="s">
        <v>98</v>
      </c>
      <c r="C68" s="175" t="s">
        <v>374</v>
      </c>
      <c r="D68" s="175" t="s">
        <v>385</v>
      </c>
      <c r="E68" s="175" t="s">
        <v>375</v>
      </c>
      <c r="F68" s="175" t="s">
        <v>386</v>
      </c>
      <c r="G68" s="175" t="s">
        <v>387</v>
      </c>
      <c r="H68" s="175" t="s">
        <v>177</v>
      </c>
      <c r="I68" s="175" t="s">
        <v>177</v>
      </c>
      <c r="J68" s="175" t="s">
        <v>177</v>
      </c>
      <c r="K68" s="176" t="s">
        <v>177</v>
      </c>
      <c r="M68" s="286">
        <v>0.14285714285714285</v>
      </c>
      <c r="N68" s="286">
        <v>0.42857142857142855</v>
      </c>
      <c r="O68" s="286">
        <v>0.75</v>
      </c>
      <c r="P68" s="286">
        <v>0.3</v>
      </c>
      <c r="Q68" s="286">
        <v>0</v>
      </c>
      <c r="R68" s="287"/>
      <c r="S68" s="287"/>
      <c r="T68" s="287"/>
      <c r="AA68" s="40"/>
    </row>
    <row r="69" spans="2:27" ht="25.5" customHeight="1" x14ac:dyDescent="0.25">
      <c r="B69" s="178" t="s">
        <v>99</v>
      </c>
      <c r="C69" s="179" t="s">
        <v>374</v>
      </c>
      <c r="D69" s="179" t="s">
        <v>374</v>
      </c>
      <c r="E69" s="179" t="s">
        <v>374</v>
      </c>
      <c r="F69" s="179" t="s">
        <v>388</v>
      </c>
      <c r="G69" s="179" t="s">
        <v>389</v>
      </c>
      <c r="H69" s="179" t="s">
        <v>177</v>
      </c>
      <c r="I69" s="179" t="s">
        <v>177</v>
      </c>
      <c r="J69" s="179" t="s">
        <v>177</v>
      </c>
      <c r="K69" s="180" t="s">
        <v>177</v>
      </c>
      <c r="M69" s="286">
        <v>0</v>
      </c>
      <c r="N69" s="286">
        <v>0.2857142857142857</v>
      </c>
      <c r="O69" s="286">
        <v>0.25</v>
      </c>
      <c r="P69" s="286">
        <v>0.2</v>
      </c>
      <c r="Q69" s="286">
        <v>0.33333333333333331</v>
      </c>
      <c r="R69" s="287"/>
      <c r="S69" s="287"/>
      <c r="T69" s="287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6">
        <v>0</v>
      </c>
      <c r="N70" s="286">
        <v>0</v>
      </c>
      <c r="O70" s="286">
        <v>0</v>
      </c>
      <c r="P70" s="286">
        <v>0.4</v>
      </c>
      <c r="Q70" s="286">
        <v>0.66666666666666663</v>
      </c>
      <c r="R70" s="287"/>
      <c r="S70" s="287"/>
      <c r="T70" s="287"/>
      <c r="AA70" s="40"/>
    </row>
    <row r="71" spans="2:27" ht="17.25" customHeight="1" x14ac:dyDescent="0.25">
      <c r="B71" s="52" t="s">
        <v>134</v>
      </c>
      <c r="C71" s="52"/>
      <c r="D71" s="51"/>
      <c r="E71" s="51"/>
      <c r="F71" s="51"/>
      <c r="G71" s="51"/>
      <c r="H71" s="51"/>
      <c r="I71" s="51"/>
      <c r="J71" s="51"/>
      <c r="K71" s="51"/>
      <c r="M71" s="276"/>
      <c r="N71" s="257"/>
      <c r="P71" s="227"/>
      <c r="AA71" s="40"/>
    </row>
    <row r="72" spans="2:27" ht="30.75" customHeight="1" x14ac:dyDescent="0.25">
      <c r="B72" s="56" t="s">
        <v>75</v>
      </c>
      <c r="C72" s="56" t="s">
        <v>102</v>
      </c>
      <c r="D72" s="56" t="s">
        <v>103</v>
      </c>
      <c r="E72" s="56" t="s">
        <v>104</v>
      </c>
      <c r="F72" s="56" t="s">
        <v>105</v>
      </c>
      <c r="G72" s="56" t="s">
        <v>106</v>
      </c>
      <c r="H72" s="56" t="s">
        <v>6</v>
      </c>
      <c r="I72" s="56" t="s">
        <v>7</v>
      </c>
      <c r="J72" s="56" t="s">
        <v>107</v>
      </c>
      <c r="K72" s="56" t="s">
        <v>109</v>
      </c>
      <c r="M72" s="276"/>
      <c r="N72" s="257"/>
      <c r="P72" s="227"/>
      <c r="AA72" s="40"/>
    </row>
    <row r="73" spans="2:27" ht="19.5" customHeight="1" x14ac:dyDescent="0.25">
      <c r="B73" s="87" t="s">
        <v>119</v>
      </c>
      <c r="C73" s="66">
        <v>1</v>
      </c>
      <c r="D73" s="88">
        <v>4.5501938391325526E-2</v>
      </c>
      <c r="E73" s="88">
        <v>0.50425017710522779</v>
      </c>
      <c r="F73" s="88">
        <v>0.17491083653356107</v>
      </c>
      <c r="G73" s="89">
        <v>21.505705882352938</v>
      </c>
      <c r="H73" s="90">
        <v>2.4561630297856603</v>
      </c>
      <c r="I73" s="90">
        <v>35.345284661381058</v>
      </c>
      <c r="J73" s="91">
        <v>1.6041574363231759</v>
      </c>
      <c r="K73" s="74"/>
      <c r="M73" s="276"/>
      <c r="N73" s="257"/>
      <c r="P73" s="227"/>
      <c r="AA73" s="40"/>
    </row>
    <row r="74" spans="2:27" ht="19.5" customHeight="1" x14ac:dyDescent="0.25">
      <c r="B74" s="87" t="s">
        <v>119</v>
      </c>
      <c r="C74" s="66">
        <v>2</v>
      </c>
      <c r="D74" s="88">
        <v>6.2588254151810283E-2</v>
      </c>
      <c r="E74" s="88">
        <v>0.38615245395135056</v>
      </c>
      <c r="F74" s="88">
        <v>0.16550048854719934</v>
      </c>
      <c r="G74" s="89">
        <v>15.555789473684211</v>
      </c>
      <c r="H74" s="90">
        <v>0.6156414744599038</v>
      </c>
      <c r="I74" s="90">
        <v>11.398289617717783</v>
      </c>
      <c r="J74" s="91">
        <v>1.8115611115720365</v>
      </c>
      <c r="K74" s="74"/>
      <c r="M74" s="276"/>
      <c r="N74" s="257"/>
      <c r="P74" s="227"/>
      <c r="AA74" s="40"/>
    </row>
    <row r="75" spans="2:27" ht="19.5" customHeight="1" x14ac:dyDescent="0.25">
      <c r="B75" s="87" t="s">
        <v>119</v>
      </c>
      <c r="C75" s="66">
        <v>3</v>
      </c>
      <c r="D75" s="88">
        <v>2.5360587203914424E-2</v>
      </c>
      <c r="E75" s="88">
        <v>0.36016221100089862</v>
      </c>
      <c r="F75" s="88">
        <v>0.16358947216643444</v>
      </c>
      <c r="G75" s="89">
        <v>15.702476190476188</v>
      </c>
      <c r="H75" s="90">
        <v>0.4465769301678576</v>
      </c>
      <c r="I75" s="90">
        <v>14.918613930882275</v>
      </c>
      <c r="J75" s="91">
        <v>1.8969835518866793</v>
      </c>
      <c r="K75" s="74"/>
      <c r="M75" s="276"/>
      <c r="N75" s="257"/>
      <c r="P75" s="227"/>
      <c r="AA75" s="40"/>
    </row>
    <row r="76" spans="2:27" ht="19.5" customHeight="1" x14ac:dyDescent="0.25">
      <c r="B76" s="87" t="s">
        <v>119</v>
      </c>
      <c r="C76" s="66">
        <v>4</v>
      </c>
      <c r="D76" s="88">
        <v>2.4496932181282006E-2</v>
      </c>
      <c r="E76" s="88">
        <v>0.37527389937836558</v>
      </c>
      <c r="F76" s="88">
        <v>0.18167749080153825</v>
      </c>
      <c r="G76" s="89">
        <v>16.247500000000002</v>
      </c>
      <c r="H76" s="90">
        <v>0.26469242069750443</v>
      </c>
      <c r="I76" s="90">
        <v>18.64665769248559</v>
      </c>
      <c r="J76" s="91">
        <v>1.8787414000006615</v>
      </c>
      <c r="K76" s="74"/>
      <c r="M76" s="276"/>
      <c r="N76" s="257"/>
      <c r="P76" s="227"/>
      <c r="AA76" s="40"/>
    </row>
    <row r="77" spans="2:27" ht="19.5" customHeight="1" x14ac:dyDescent="0.25">
      <c r="B77" s="87" t="s">
        <v>119</v>
      </c>
      <c r="C77" s="66">
        <v>5</v>
      </c>
      <c r="D77" s="88">
        <v>2.6135894160840802E-2</v>
      </c>
      <c r="E77" s="88">
        <v>0.37357657297393426</v>
      </c>
      <c r="F77" s="88">
        <v>0.18757570234591658</v>
      </c>
      <c r="G77" s="89">
        <v>16.261538461538461</v>
      </c>
      <c r="H77" s="90">
        <v>0.17596578582465919</v>
      </c>
      <c r="I77" s="90">
        <v>18.704015430210241</v>
      </c>
      <c r="J77" s="91">
        <v>1.8862968293385052</v>
      </c>
      <c r="K77" s="74"/>
      <c r="M77" s="276"/>
      <c r="N77" s="257"/>
      <c r="P77" s="227"/>
      <c r="AA77" s="40"/>
    </row>
    <row r="78" spans="2:27" ht="19.5" customHeight="1" x14ac:dyDescent="0.25">
      <c r="B78" s="87" t="s">
        <v>119</v>
      </c>
      <c r="C78" s="66">
        <v>6</v>
      </c>
      <c r="D78" s="88">
        <v>2.6285240403054941E-2</v>
      </c>
      <c r="E78" s="88">
        <v>0.36312959024786806</v>
      </c>
      <c r="F78" s="88">
        <v>0.17703266388713509</v>
      </c>
      <c r="G78" s="89">
        <v>16.138111111111112</v>
      </c>
      <c r="H78" s="90">
        <v>0.49972887234769825</v>
      </c>
      <c r="I78" s="90">
        <v>19.922359450574326</v>
      </c>
      <c r="J78" s="91">
        <v>1.8490302772338774</v>
      </c>
      <c r="K78" s="74"/>
      <c r="M78" s="276"/>
      <c r="N78" s="257"/>
      <c r="P78" s="227"/>
      <c r="AA78" s="40"/>
    </row>
    <row r="79" spans="2:27" ht="19.5" customHeight="1" x14ac:dyDescent="0.25">
      <c r="B79" s="87" t="s">
        <v>119</v>
      </c>
      <c r="C79" s="66">
        <v>7</v>
      </c>
      <c r="D79" s="88">
        <v>2.7830853158634126E-2</v>
      </c>
      <c r="E79" s="88">
        <v>0.36426788114177516</v>
      </c>
      <c r="F79" s="88">
        <v>0.17030610405284866</v>
      </c>
      <c r="G79" s="89">
        <v>16.571777777777779</v>
      </c>
      <c r="H79" s="90">
        <v>0.24873793941839301</v>
      </c>
      <c r="I79" s="90">
        <v>17.620701474330627</v>
      </c>
      <c r="J79" s="91">
        <v>1.811791958206237</v>
      </c>
      <c r="K79" s="74"/>
      <c r="M79" s="276"/>
      <c r="N79" s="257"/>
      <c r="P79" s="227"/>
      <c r="AA79" s="40"/>
    </row>
    <row r="80" spans="2:27" ht="19.5" customHeight="1" x14ac:dyDescent="0.25">
      <c r="B80" s="87" t="s">
        <v>119</v>
      </c>
      <c r="C80" s="66">
        <v>8</v>
      </c>
      <c r="D80" s="88">
        <v>3.5731272866741819E-2</v>
      </c>
      <c r="E80" s="88">
        <v>0.38357684403227321</v>
      </c>
      <c r="F80" s="88">
        <v>0.15288019897377683</v>
      </c>
      <c r="G80" s="89">
        <v>18.133571428571429</v>
      </c>
      <c r="H80" s="90">
        <v>0.81122797557267257</v>
      </c>
      <c r="I80" s="90">
        <v>28.716151265393627</v>
      </c>
      <c r="J80" s="91">
        <v>1.8314353870659263</v>
      </c>
      <c r="K80" s="74" t="s">
        <v>66</v>
      </c>
      <c r="M80" s="276"/>
      <c r="N80" s="257"/>
      <c r="P80" s="227"/>
      <c r="AA80" s="40"/>
    </row>
    <row r="81" spans="2:27" ht="19.5" customHeight="1" x14ac:dyDescent="0.25">
      <c r="B81" s="87" t="s">
        <v>122</v>
      </c>
      <c r="C81" s="66">
        <v>1</v>
      </c>
      <c r="D81" s="88">
        <v>5.6594597719307013E-2</v>
      </c>
      <c r="E81" s="88">
        <v>0.53010672196370123</v>
      </c>
      <c r="F81" s="88">
        <v>0.14718619403685831</v>
      </c>
      <c r="G81" s="89">
        <v>20.586000000000002</v>
      </c>
      <c r="H81" s="90">
        <v>0.6366184863185913</v>
      </c>
      <c r="I81" s="90">
        <v>13.725494565028828</v>
      </c>
      <c r="J81" s="91">
        <v>1.6087355762440845</v>
      </c>
      <c r="K81" s="74"/>
      <c r="M81" s="276"/>
      <c r="N81" s="257"/>
      <c r="P81" s="227"/>
      <c r="AA81" s="40"/>
    </row>
    <row r="82" spans="2:27" ht="19.5" customHeight="1" x14ac:dyDescent="0.25">
      <c r="B82" s="87" t="s">
        <v>122</v>
      </c>
      <c r="C82" s="66">
        <v>2</v>
      </c>
      <c r="D82" s="88">
        <v>8.1044946591328132E-2</v>
      </c>
      <c r="E82" s="88">
        <v>0.40318456633547611</v>
      </c>
      <c r="F82" s="88">
        <v>0.13505527497952771</v>
      </c>
      <c r="G82" s="89">
        <v>15.235333333333335</v>
      </c>
      <c r="H82" s="90">
        <v>0.39146456515805128</v>
      </c>
      <c r="I82" s="90">
        <v>4.7945262863516467</v>
      </c>
      <c r="J82" s="91">
        <v>1.9137090643738028</v>
      </c>
      <c r="K82" s="74"/>
      <c r="M82" s="276"/>
      <c r="N82" s="257"/>
      <c r="P82" s="227"/>
      <c r="AA82" s="40"/>
    </row>
    <row r="83" spans="2:27" ht="19.5" customHeight="1" x14ac:dyDescent="0.25">
      <c r="B83" s="87" t="s">
        <v>122</v>
      </c>
      <c r="C83" s="66">
        <v>3</v>
      </c>
      <c r="D83" s="88">
        <v>3.1445610768589739E-2</v>
      </c>
      <c r="E83" s="88">
        <v>0.38042467423832782</v>
      </c>
      <c r="F83" s="88">
        <v>0.14082308818394446</v>
      </c>
      <c r="G83" s="89">
        <v>13.955750000000002</v>
      </c>
      <c r="H83" s="90">
        <v>0.24320829409770953</v>
      </c>
      <c r="I83" s="90">
        <v>5.7492246364150281</v>
      </c>
      <c r="J83" s="91">
        <v>2.0582236229012274</v>
      </c>
      <c r="K83" s="74"/>
      <c r="M83" s="276"/>
      <c r="N83" s="257"/>
      <c r="P83" s="227"/>
      <c r="AA83" s="40"/>
    </row>
    <row r="84" spans="2:27" ht="19.5" customHeight="1" x14ac:dyDescent="0.25">
      <c r="B84" s="87" t="s">
        <v>122</v>
      </c>
      <c r="C84" s="66">
        <v>4</v>
      </c>
      <c r="D84" s="88">
        <v>2.5511627731221603E-2</v>
      </c>
      <c r="E84" s="88">
        <v>0.36891537071249098</v>
      </c>
      <c r="F84" s="88">
        <v>0.14388615924269457</v>
      </c>
      <c r="G84" s="89">
        <v>14.413999999999998</v>
      </c>
      <c r="H84" s="90">
        <v>3.3378302465293178E-2</v>
      </c>
      <c r="I84" s="90">
        <v>5.0555290426278665</v>
      </c>
      <c r="J84" s="91">
        <v>2.0540022698338865</v>
      </c>
      <c r="K84" s="74"/>
      <c r="M84" s="276"/>
      <c r="N84" s="257"/>
      <c r="P84" s="227"/>
      <c r="AA84" s="40"/>
    </row>
    <row r="85" spans="2:27" ht="20.25" customHeight="1" x14ac:dyDescent="0.25">
      <c r="B85" s="87" t="s">
        <v>122</v>
      </c>
      <c r="C85" s="66">
        <v>5</v>
      </c>
      <c r="D85" s="88">
        <v>2.9102796392331622E-2</v>
      </c>
      <c r="E85" s="88">
        <v>0.36927313806261891</v>
      </c>
      <c r="F85" s="88">
        <v>0.14466610804096458</v>
      </c>
      <c r="G85" s="89">
        <v>13.774499999999998</v>
      </c>
      <c r="H85" s="90">
        <v>2.458739885973479E-2</v>
      </c>
      <c r="I85" s="90">
        <v>5.8763883274766151</v>
      </c>
      <c r="J85" s="91">
        <v>2.0764819739404863</v>
      </c>
      <c r="K85" s="74"/>
      <c r="M85" s="276"/>
      <c r="N85" s="257"/>
      <c r="P85" s="227"/>
      <c r="AA85" s="40"/>
    </row>
    <row r="86" spans="2:27" ht="20.25" customHeight="1" x14ac:dyDescent="0.25">
      <c r="B86" s="87" t="s">
        <v>122</v>
      </c>
      <c r="C86" s="66">
        <v>6</v>
      </c>
      <c r="D86" s="88">
        <v>3.126349037044078E-2</v>
      </c>
      <c r="E86" s="88">
        <v>0.36435903695326211</v>
      </c>
      <c r="F86" s="88">
        <v>0.15958678873026672</v>
      </c>
      <c r="G86" s="89">
        <v>14.536428571428571</v>
      </c>
      <c r="H86" s="90">
        <v>3.652800352422178E-2</v>
      </c>
      <c r="I86" s="90">
        <v>8.3365021376390587</v>
      </c>
      <c r="J86" s="91">
        <v>2.0217050796931662</v>
      </c>
      <c r="K86" s="74"/>
      <c r="M86" s="276"/>
      <c r="N86" s="257"/>
      <c r="P86" s="227"/>
      <c r="AA86" s="40"/>
    </row>
    <row r="87" spans="2:27" ht="20.25" customHeight="1" x14ac:dyDescent="0.25">
      <c r="B87" s="87" t="s">
        <v>122</v>
      </c>
      <c r="C87" s="66">
        <v>7</v>
      </c>
      <c r="D87" s="88">
        <v>3.285929845587033E-2</v>
      </c>
      <c r="E87" s="88">
        <v>0.36924950171011034</v>
      </c>
      <c r="F87" s="88">
        <v>0.15029795548573094</v>
      </c>
      <c r="G87" s="89">
        <v>15.314400000000001</v>
      </c>
      <c r="H87" s="90">
        <v>2.0628322191288902E-2</v>
      </c>
      <c r="I87" s="90">
        <v>6.955870242902618</v>
      </c>
      <c r="J87" s="91">
        <v>1.9467960519071295</v>
      </c>
      <c r="K87" s="74"/>
      <c r="M87" s="276"/>
      <c r="N87" s="257"/>
      <c r="P87" s="227"/>
      <c r="AA87" s="40"/>
    </row>
    <row r="88" spans="2:27" ht="20.25" customHeight="1" x14ac:dyDescent="0.25">
      <c r="B88" s="87" t="s">
        <v>122</v>
      </c>
      <c r="C88" s="66">
        <v>8</v>
      </c>
      <c r="D88" s="88">
        <v>3.335093810264407E-2</v>
      </c>
      <c r="E88" s="88">
        <v>0.40093090809333315</v>
      </c>
      <c r="F88" s="88">
        <v>0.14585393230403956</v>
      </c>
      <c r="G88" s="89">
        <v>17.325833333333332</v>
      </c>
      <c r="H88" s="90">
        <v>6.6618981354970963E-2</v>
      </c>
      <c r="I88" s="90">
        <v>8.9977261692557668</v>
      </c>
      <c r="J88" s="91">
        <v>1.8362987460016433</v>
      </c>
      <c r="K88" s="74" t="s">
        <v>68</v>
      </c>
      <c r="M88" s="276"/>
      <c r="N88" s="257"/>
      <c r="P88" s="227"/>
      <c r="AA88" s="40"/>
    </row>
    <row r="89" spans="2:27" ht="20.25" customHeight="1" x14ac:dyDescent="0.25">
      <c r="B89" s="87" t="s">
        <v>121</v>
      </c>
      <c r="C89" s="66">
        <v>1</v>
      </c>
      <c r="D89" s="88">
        <v>5.9190545812375296E-2</v>
      </c>
      <c r="E89" s="88">
        <v>0.49703017894328061</v>
      </c>
      <c r="F89" s="88">
        <v>0.1696457256783577</v>
      </c>
      <c r="G89" s="89">
        <v>18.993857142857141</v>
      </c>
      <c r="H89" s="90">
        <v>0.49328087112543961</v>
      </c>
      <c r="I89" s="90">
        <v>21.575676363138793</v>
      </c>
      <c r="J89" s="91">
        <v>1.616469016329164</v>
      </c>
      <c r="K89" s="74"/>
    </row>
    <row r="90" spans="2:27" ht="20.25" customHeight="1" x14ac:dyDescent="0.25">
      <c r="B90" s="87" t="s">
        <v>121</v>
      </c>
      <c r="C90" s="66">
        <v>2</v>
      </c>
      <c r="D90" s="88">
        <v>8.7260657183781315E-2</v>
      </c>
      <c r="E90" s="88">
        <v>0.36546680163686768</v>
      </c>
      <c r="F90" s="88">
        <v>0.16472588140846636</v>
      </c>
      <c r="G90" s="89">
        <v>15.599750000000002</v>
      </c>
      <c r="H90" s="90">
        <v>0.30046074163894587</v>
      </c>
      <c r="I90" s="90">
        <v>8.6743704189197963</v>
      </c>
      <c r="J90" s="91">
        <v>1.788926723302992</v>
      </c>
      <c r="K90" s="74"/>
    </row>
    <row r="91" spans="2:27" ht="20.25" customHeight="1" x14ac:dyDescent="0.25">
      <c r="B91" s="87" t="s">
        <v>121</v>
      </c>
      <c r="C91" s="66">
        <v>3</v>
      </c>
      <c r="D91" s="88">
        <v>2.944990631187101E-2</v>
      </c>
      <c r="E91" s="88">
        <v>0.34730042755885332</v>
      </c>
      <c r="F91" s="88">
        <v>0.15848737981882502</v>
      </c>
      <c r="G91" s="89">
        <v>14.582111111111111</v>
      </c>
      <c r="H91" s="90">
        <v>9.1792772606542421</v>
      </c>
      <c r="I91" s="90">
        <v>15.578529990060243</v>
      </c>
      <c r="J91" s="91">
        <v>1.8802002694397855</v>
      </c>
      <c r="K91" s="74"/>
    </row>
    <row r="92" spans="2:27" ht="20.25" customHeight="1" x14ac:dyDescent="0.25">
      <c r="B92" s="87" t="s">
        <v>121</v>
      </c>
      <c r="C92" s="66">
        <v>4</v>
      </c>
      <c r="D92" s="88">
        <v>2.6568686644526246E-2</v>
      </c>
      <c r="E92" s="88">
        <v>0.34398359547073143</v>
      </c>
      <c r="F92" s="88">
        <v>0.14879323227535646</v>
      </c>
      <c r="G92" s="89">
        <v>13.363</v>
      </c>
      <c r="H92" s="90">
        <v>0.29735772783699216</v>
      </c>
      <c r="I92" s="90">
        <v>9.3610500090222324</v>
      </c>
      <c r="J92" s="91">
        <v>1.9001910312301644</v>
      </c>
      <c r="K92" s="74"/>
    </row>
    <row r="93" spans="2:27" ht="20.25" customHeight="1" x14ac:dyDescent="0.25">
      <c r="B93" s="87" t="s">
        <v>121</v>
      </c>
      <c r="C93" s="66">
        <v>5</v>
      </c>
      <c r="D93" s="88">
        <v>2.8401452930471586E-2</v>
      </c>
      <c r="E93" s="88">
        <v>0.33386872781924992</v>
      </c>
      <c r="F93" s="88">
        <v>0.14201147787262833</v>
      </c>
      <c r="G93" s="89">
        <v>12.796285714285716</v>
      </c>
      <c r="H93" s="90">
        <v>0.33644416012242717</v>
      </c>
      <c r="I93" s="90">
        <v>8.2092375069872237</v>
      </c>
      <c r="J93" s="91">
        <v>1.9503016777455879</v>
      </c>
      <c r="K93" s="74"/>
    </row>
    <row r="94" spans="2:27" ht="20.25" customHeight="1" x14ac:dyDescent="0.25">
      <c r="B94" s="87" t="s">
        <v>121</v>
      </c>
      <c r="C94" s="66">
        <v>6</v>
      </c>
      <c r="D94" s="88">
        <v>3.5482609834157908E-2</v>
      </c>
      <c r="E94" s="88">
        <v>0.32785322282895701</v>
      </c>
      <c r="F94" s="88">
        <v>0.14454411938954653</v>
      </c>
      <c r="G94" s="89">
        <v>13.095428571428572</v>
      </c>
      <c r="H94" s="90">
        <v>0.30194526287573736</v>
      </c>
      <c r="I94" s="90">
        <v>10.918730312377471</v>
      </c>
      <c r="J94" s="91">
        <v>1.8564348697088593</v>
      </c>
      <c r="K94" s="74"/>
    </row>
    <row r="95" spans="2:27" ht="20.25" customHeight="1" x14ac:dyDescent="0.25">
      <c r="B95" s="87" t="s">
        <v>121</v>
      </c>
      <c r="C95" s="66">
        <v>7</v>
      </c>
      <c r="D95" s="88">
        <v>3.5685240271026673E-2</v>
      </c>
      <c r="E95" s="88">
        <v>0.33143335470767493</v>
      </c>
      <c r="F95" s="88">
        <v>0.15018522242395338</v>
      </c>
      <c r="G95" s="89">
        <v>14.011999999999999</v>
      </c>
      <c r="H95" s="90">
        <v>0.25993596188761164</v>
      </c>
      <c r="I95" s="90">
        <v>12.195328878560446</v>
      </c>
      <c r="J95" s="91">
        <v>1.7880925049974563</v>
      </c>
      <c r="K95" s="74"/>
    </row>
    <row r="96" spans="2:27" ht="20.25" customHeight="1" x14ac:dyDescent="0.25">
      <c r="B96" s="87" t="s">
        <v>121</v>
      </c>
      <c r="C96" s="66">
        <v>8</v>
      </c>
      <c r="D96" s="88">
        <v>3.4510973323886113E-2</v>
      </c>
      <c r="E96" s="88">
        <v>0.34004790558654713</v>
      </c>
      <c r="F96" s="88">
        <v>0.13979419030956608</v>
      </c>
      <c r="G96" s="89">
        <v>14.609</v>
      </c>
      <c r="H96" s="90">
        <v>0.31932683065636919</v>
      </c>
      <c r="I96" s="90">
        <v>13.068746217603257</v>
      </c>
      <c r="J96" s="91">
        <v>1.7735256325010456</v>
      </c>
      <c r="K96" s="74" t="s">
        <v>69</v>
      </c>
    </row>
    <row r="97" spans="2:11" ht="20.25" customHeight="1" x14ac:dyDescent="0.25">
      <c r="B97" s="87" t="s">
        <v>120</v>
      </c>
      <c r="C97" s="66">
        <v>1</v>
      </c>
      <c r="D97" s="88">
        <v>5.4515235835271826E-2</v>
      </c>
      <c r="E97" s="88">
        <v>0.48920723466938004</v>
      </c>
      <c r="F97" s="88">
        <v>0.15797927453864521</v>
      </c>
      <c r="G97" s="89">
        <v>16.988636363636367</v>
      </c>
      <c r="H97" s="90">
        <v>2.3487545665086231</v>
      </c>
      <c r="I97" s="90">
        <v>49.433624642724425</v>
      </c>
      <c r="J97" s="91">
        <v>1.782655306917881</v>
      </c>
      <c r="K97" s="74"/>
    </row>
    <row r="98" spans="2:11" ht="20.25" customHeight="1" x14ac:dyDescent="0.25">
      <c r="B98" s="87" t="s">
        <v>120</v>
      </c>
      <c r="C98" s="66">
        <v>2</v>
      </c>
      <c r="D98" s="88">
        <v>7.4390527973370299E-2</v>
      </c>
      <c r="E98" s="88">
        <v>0.36092417963206003</v>
      </c>
      <c r="F98" s="88">
        <v>0.13851015094682928</v>
      </c>
      <c r="G98" s="89">
        <v>12.706785714285713</v>
      </c>
      <c r="H98" s="90">
        <v>0.19598450063614836</v>
      </c>
      <c r="I98" s="90">
        <v>14.555909624595262</v>
      </c>
      <c r="J98" s="91">
        <v>2.060232589240949</v>
      </c>
      <c r="K98" s="74"/>
    </row>
    <row r="99" spans="2:11" ht="20.25" customHeight="1" x14ac:dyDescent="0.25">
      <c r="B99" s="87" t="s">
        <v>120</v>
      </c>
      <c r="C99" s="66">
        <v>3</v>
      </c>
      <c r="D99" s="88">
        <v>2.7551761650032834E-2</v>
      </c>
      <c r="E99" s="88">
        <v>0.34231034407935163</v>
      </c>
      <c r="F99" s="88">
        <v>0.1504230652901811</v>
      </c>
      <c r="G99" s="89">
        <v>12.101857142857142</v>
      </c>
      <c r="H99" s="90">
        <v>0.21008495858074472</v>
      </c>
      <c r="I99" s="90">
        <v>16.745335661342871</v>
      </c>
      <c r="J99" s="91">
        <v>2.1552256782031685</v>
      </c>
      <c r="K99" s="74"/>
    </row>
    <row r="100" spans="2:11" ht="20.25" customHeight="1" x14ac:dyDescent="0.25">
      <c r="B100" s="87" t="s">
        <v>120</v>
      </c>
      <c r="C100" s="66">
        <v>4</v>
      </c>
      <c r="D100" s="88">
        <v>2.2651287326264938E-2</v>
      </c>
      <c r="E100" s="88">
        <v>0.33164119419187332</v>
      </c>
      <c r="F100" s="88">
        <v>0.15229046778901748</v>
      </c>
      <c r="G100" s="89">
        <v>11.82676923076923</v>
      </c>
      <c r="H100" s="90">
        <v>5.1619282632973551E-2</v>
      </c>
      <c r="I100" s="90">
        <v>14.746814006935812</v>
      </c>
      <c r="J100" s="91">
        <v>2.1708052661560755</v>
      </c>
      <c r="K100" s="74"/>
    </row>
    <row r="101" spans="2:11" ht="20.25" customHeight="1" x14ac:dyDescent="0.25">
      <c r="B101" s="87" t="s">
        <v>120</v>
      </c>
      <c r="C101" s="66">
        <v>5</v>
      </c>
      <c r="D101" s="88">
        <v>2.5458772991765525E-2</v>
      </c>
      <c r="E101" s="88">
        <v>0.3335413646128389</v>
      </c>
      <c r="F101" s="88">
        <v>0.14104042881204878</v>
      </c>
      <c r="G101" s="89">
        <v>12.889333333333335</v>
      </c>
      <c r="H101" s="90">
        <v>5.513083547489063E-2</v>
      </c>
      <c r="I101" s="90">
        <v>15.811523614198633</v>
      </c>
      <c r="J101" s="91">
        <v>2.1177614090214316</v>
      </c>
      <c r="K101" s="74"/>
    </row>
    <row r="102" spans="2:11" ht="20.25" customHeight="1" x14ac:dyDescent="0.25">
      <c r="B102" s="87" t="s">
        <v>120</v>
      </c>
      <c r="C102" s="66">
        <v>6</v>
      </c>
      <c r="D102" s="88">
        <v>2.6874808473867248E-2</v>
      </c>
      <c r="E102" s="88">
        <v>0.33413662192499993</v>
      </c>
      <c r="F102" s="88">
        <v>0.12870946063788422</v>
      </c>
      <c r="G102" s="89">
        <v>14.100363636363637</v>
      </c>
      <c r="H102" s="90">
        <v>2.7725048540851897E-2</v>
      </c>
      <c r="I102" s="90">
        <v>16.365933065144045</v>
      </c>
      <c r="J102" s="91">
        <v>1.9648613297356181</v>
      </c>
      <c r="K102" s="74"/>
    </row>
    <row r="103" spans="2:11" ht="20.25" customHeight="1" x14ac:dyDescent="0.25">
      <c r="B103" s="87" t="s">
        <v>120</v>
      </c>
      <c r="C103" s="66">
        <v>7</v>
      </c>
      <c r="D103" s="88">
        <v>3.1092094031484153E-2</v>
      </c>
      <c r="E103" s="88">
        <v>0.34137858284115707</v>
      </c>
      <c r="F103" s="88">
        <v>0.13213633843776787</v>
      </c>
      <c r="G103" s="89">
        <v>15.206909090909091</v>
      </c>
      <c r="H103" s="90">
        <v>5.0040155708587788E-2</v>
      </c>
      <c r="I103" s="90">
        <v>17.457948868877917</v>
      </c>
      <c r="J103" s="91">
        <v>1.8570136870169873</v>
      </c>
      <c r="K103" s="74"/>
    </row>
    <row r="104" spans="2:11" ht="20.25" customHeight="1" x14ac:dyDescent="0.25">
      <c r="B104" s="87" t="s">
        <v>120</v>
      </c>
      <c r="C104" s="66">
        <v>8</v>
      </c>
      <c r="D104" s="88">
        <v>3.451594699251264E-2</v>
      </c>
      <c r="E104" s="88">
        <v>0.3499628699511339</v>
      </c>
      <c r="F104" s="88">
        <v>0.12814229684230716</v>
      </c>
      <c r="G104" s="89">
        <v>16.242700000000003</v>
      </c>
      <c r="H104" s="90">
        <v>3.6900258257527498E-2</v>
      </c>
      <c r="I104" s="90">
        <v>17.564522930583088</v>
      </c>
      <c r="J104" s="91">
        <v>1.8366955303369001</v>
      </c>
      <c r="K104" s="74" t="s">
        <v>67</v>
      </c>
    </row>
    <row r="105" spans="2:11" ht="20.25" customHeight="1" x14ac:dyDescent="0.25">
      <c r="B105" s="87" t="s">
        <v>123</v>
      </c>
      <c r="C105" s="66">
        <v>1</v>
      </c>
      <c r="D105" s="88">
        <v>3.8589477769231023E-2</v>
      </c>
      <c r="E105" s="88">
        <v>0.47656771807005538</v>
      </c>
      <c r="F105" s="88">
        <v>0.15761297730673685</v>
      </c>
      <c r="G105" s="89">
        <v>17.43075</v>
      </c>
      <c r="H105" s="90">
        <v>1.7793074478563731</v>
      </c>
      <c r="I105" s="90">
        <v>27.495109008429225</v>
      </c>
      <c r="J105" s="91">
        <v>1.6352766781906241</v>
      </c>
      <c r="K105" s="74"/>
    </row>
    <row r="106" spans="2:11" ht="20.25" customHeight="1" x14ac:dyDescent="0.25">
      <c r="B106" s="87" t="s">
        <v>123</v>
      </c>
      <c r="C106" s="66">
        <v>2</v>
      </c>
      <c r="D106" s="88">
        <v>0.22359367564757957</v>
      </c>
      <c r="E106" s="88">
        <v>0.32097761884038362</v>
      </c>
      <c r="F106" s="88">
        <v>0.16080393439717217</v>
      </c>
      <c r="G106" s="89">
        <v>33.243000000000002</v>
      </c>
      <c r="H106" s="90">
        <v>0.37307730991768162</v>
      </c>
      <c r="I106" s="90">
        <v>7.5985950060784955</v>
      </c>
      <c r="J106" s="91">
        <v>1.7862886439078871</v>
      </c>
      <c r="K106" s="74"/>
    </row>
    <row r="107" spans="2:11" ht="20.25" customHeight="1" x14ac:dyDescent="0.25">
      <c r="B107" s="87" t="s">
        <v>123</v>
      </c>
      <c r="C107" s="66">
        <v>3</v>
      </c>
      <c r="D107" s="88">
        <v>3.4082064676305181E-2</v>
      </c>
      <c r="E107" s="88">
        <v>0.37036583810917778</v>
      </c>
      <c r="F107" s="88">
        <v>0.17105645733469438</v>
      </c>
      <c r="G107" s="89">
        <v>13.775333333333334</v>
      </c>
      <c r="H107" s="90">
        <v>0.20555038057492375</v>
      </c>
      <c r="I107" s="90">
        <v>7.8269730853295192</v>
      </c>
      <c r="J107" s="91">
        <v>1.8280965359136245</v>
      </c>
      <c r="K107" s="74"/>
    </row>
    <row r="108" spans="2:11" ht="20.25" customHeight="1" x14ac:dyDescent="0.25">
      <c r="B108" s="87" t="s">
        <v>123</v>
      </c>
      <c r="C108" s="66">
        <v>4</v>
      </c>
      <c r="D108" s="88">
        <v>2.8345159816224694E-2</v>
      </c>
      <c r="E108" s="88">
        <v>0.36652827500609214</v>
      </c>
      <c r="F108" s="88">
        <v>0.172931774480895</v>
      </c>
      <c r="G108" s="89">
        <v>14.212571428571428</v>
      </c>
      <c r="H108" s="90">
        <v>0.23437026551137752</v>
      </c>
      <c r="I108" s="90">
        <v>8.665003530620643</v>
      </c>
      <c r="J108" s="91">
        <v>1.8273234978817137</v>
      </c>
      <c r="K108" s="74"/>
    </row>
    <row r="109" spans="2:11" ht="20.25" customHeight="1" x14ac:dyDescent="0.25">
      <c r="B109" s="87" t="s">
        <v>123</v>
      </c>
      <c r="C109" s="66">
        <v>5</v>
      </c>
      <c r="D109" s="88">
        <v>2.7731749189131301E-2</v>
      </c>
      <c r="E109" s="88">
        <v>0.35222584878102153</v>
      </c>
      <c r="F109" s="88">
        <v>0.16059582699892361</v>
      </c>
      <c r="G109" s="89">
        <v>13.314500000000001</v>
      </c>
      <c r="H109" s="90">
        <v>0.24538016896072706</v>
      </c>
      <c r="I109" s="90">
        <v>7.3430931159142947</v>
      </c>
      <c r="J109" s="91">
        <v>1.8305584789679905</v>
      </c>
      <c r="K109" s="74"/>
    </row>
    <row r="110" spans="2:11" ht="20.25" customHeight="1" x14ac:dyDescent="0.25">
      <c r="B110" s="87" t="s">
        <v>123</v>
      </c>
      <c r="C110" s="66">
        <v>6</v>
      </c>
      <c r="D110" s="88">
        <v>2.5489062096624625E-2</v>
      </c>
      <c r="E110" s="88">
        <v>0.34131648493155498</v>
      </c>
      <c r="F110" s="88">
        <v>0.14897935942357063</v>
      </c>
      <c r="G110" s="89">
        <v>14.1922</v>
      </c>
      <c r="H110" s="90">
        <v>0.26954426130159781</v>
      </c>
      <c r="I110" s="90">
        <v>7.3450811204685404</v>
      </c>
      <c r="J110" s="91">
        <v>1.801306060073018</v>
      </c>
      <c r="K110" s="74"/>
    </row>
    <row r="111" spans="2:11" ht="20.25" customHeight="1" x14ac:dyDescent="0.25">
      <c r="B111" s="87" t="s">
        <v>123</v>
      </c>
      <c r="C111" s="66">
        <v>7</v>
      </c>
      <c r="D111" s="88">
        <v>2.3693366706341167E-2</v>
      </c>
      <c r="E111" s="88">
        <v>0.34951172343626491</v>
      </c>
      <c r="F111" s="88">
        <v>0.14935302133725786</v>
      </c>
      <c r="G111" s="89">
        <v>15.2216</v>
      </c>
      <c r="H111" s="90">
        <v>0.30579492502742422</v>
      </c>
      <c r="I111" s="90">
        <v>6.088098961909628</v>
      </c>
      <c r="J111" s="91">
        <v>1.7386077293805735</v>
      </c>
      <c r="K111" s="74"/>
    </row>
    <row r="112" spans="2:11" ht="20.25" customHeight="1" x14ac:dyDescent="0.25">
      <c r="B112" s="87" t="s">
        <v>123</v>
      </c>
      <c r="C112" s="66">
        <v>8</v>
      </c>
      <c r="D112" s="88">
        <v>2.8956711954216108E-2</v>
      </c>
      <c r="E112" s="88">
        <v>0.37266594505336836</v>
      </c>
      <c r="F112" s="88">
        <v>0.15444048022099602</v>
      </c>
      <c r="G112" s="89">
        <v>16.944000000000003</v>
      </c>
      <c r="H112" s="90">
        <v>0.61776192088398407</v>
      </c>
      <c r="I112" s="90">
        <v>5.800935110739851</v>
      </c>
      <c r="J112" s="91">
        <v>1.6865731531167063</v>
      </c>
      <c r="K112" s="74" t="s">
        <v>67</v>
      </c>
    </row>
    <row r="113" spans="2:11" ht="20.25" customHeight="1" x14ac:dyDescent="0.25">
      <c r="B113" s="85" t="s">
        <v>128</v>
      </c>
      <c r="C113" s="84"/>
      <c r="D113" s="85"/>
      <c r="E113" s="85"/>
      <c r="F113" s="85"/>
      <c r="G113" s="85"/>
      <c r="H113" s="85"/>
      <c r="I113" s="85"/>
      <c r="J113" s="85"/>
      <c r="K113" s="84"/>
    </row>
    <row r="114" spans="2:11" ht="20.25" customHeight="1" x14ac:dyDescent="0.25">
      <c r="B114" s="223" t="str">
        <f>C62</f>
        <v>11</v>
      </c>
      <c r="C114" s="54"/>
      <c r="D114" s="67">
        <f t="shared" ref="D114:J118" si="1">(SUMIFS(D$73:D$112,$B$73:$B$112,$B114,$C$73:$C$112,MAX($C$73:$C$112))/SUMIFS(D$73:D$112,$B$73:$B$112,$B114,$C$73:$C$112,MAX($C$73:$C$112)-1))-1</f>
        <v>0.28387271001272563</v>
      </c>
      <c r="E114" s="67">
        <f t="shared" si="1"/>
        <v>5.3007591089215156E-2</v>
      </c>
      <c r="F114" s="67">
        <f t="shared" si="1"/>
        <v>-0.10232108341615453</v>
      </c>
      <c r="G114" s="67">
        <f t="shared" si="1"/>
        <v>9.4244182593853365E-2</v>
      </c>
      <c r="H114" s="67">
        <f t="shared" si="1"/>
        <v>2.2613761192583315</v>
      </c>
      <c r="I114" s="67">
        <f t="shared" si="1"/>
        <v>0.62968263818705283</v>
      </c>
      <c r="J114" s="86">
        <f t="shared" si="1"/>
        <v>1.0841989208925096E-2</v>
      </c>
      <c r="K114" s="55"/>
    </row>
    <row r="115" spans="2:11" ht="20.25" customHeight="1" x14ac:dyDescent="0.25">
      <c r="B115" s="42" t="str">
        <f>D62</f>
        <v>28</v>
      </c>
      <c r="C115" s="54"/>
      <c r="D115" s="67">
        <f t="shared" si="1"/>
        <v>1.4961964189041055E-2</v>
      </c>
      <c r="E115" s="67">
        <f t="shared" si="1"/>
        <v>8.5799456022273013E-2</v>
      </c>
      <c r="F115" s="67">
        <f t="shared" si="1"/>
        <v>-2.956808805102662E-2</v>
      </c>
      <c r="G115" s="67">
        <f t="shared" si="1"/>
        <v>0.13134261435859917</v>
      </c>
      <c r="H115" s="67">
        <f t="shared" si="1"/>
        <v>2.2294910239041825</v>
      </c>
      <c r="I115" s="67">
        <f>(SUMIFS(I$73:I$112,$B$73:$B$112,$B115,$C$73:$C$112,MAX($C$73:$C$112))/SUMIFS(I$73:I$112,$B$73:$B$112,$B115,$C$73:$C$112,MAX($C$73:$C$112)-1))-1</f>
        <v>0.29354428059329374</v>
      </c>
      <c r="J115" s="86">
        <f t="shared" si="1"/>
        <v>-5.6758542219787378E-2</v>
      </c>
      <c r="K115" s="55"/>
    </row>
    <row r="116" spans="2:11" ht="20.25" customHeight="1" x14ac:dyDescent="0.25">
      <c r="B116" s="42" t="str">
        <f>E62</f>
        <v>26</v>
      </c>
      <c r="C116" s="54"/>
      <c r="D116" s="67">
        <f t="shared" si="1"/>
        <v>-3.2906236254039323E-2</v>
      </c>
      <c r="E116" s="67">
        <f t="shared" si="1"/>
        <v>2.5991804254192452E-2</v>
      </c>
      <c r="F116" s="67">
        <f t="shared" si="1"/>
        <v>-6.9188112829468462E-2</v>
      </c>
      <c r="G116" s="67">
        <f t="shared" si="1"/>
        <v>4.2606337425064256E-2</v>
      </c>
      <c r="H116" s="67">
        <f t="shared" si="1"/>
        <v>0.22848269372760477</v>
      </c>
      <c r="I116" s="67">
        <f t="shared" si="1"/>
        <v>7.1619006567202215E-2</v>
      </c>
      <c r="J116" s="86">
        <f t="shared" si="1"/>
        <v>-8.1465989347299095E-3</v>
      </c>
      <c r="K116" s="55"/>
    </row>
    <row r="117" spans="2:11" ht="20.25" customHeight="1" x14ac:dyDescent="0.25">
      <c r="B117" s="42" t="str">
        <f>F62</f>
        <v>24-1</v>
      </c>
      <c r="C117" s="54"/>
      <c r="D117" s="67">
        <f t="shared" si="1"/>
        <v>0.11011972875038456</v>
      </c>
      <c r="E117" s="67">
        <f t="shared" si="1"/>
        <v>2.5145945122079016E-2</v>
      </c>
      <c r="F117" s="67">
        <f t="shared" si="1"/>
        <v>-3.0226670745396644E-2</v>
      </c>
      <c r="G117" s="67">
        <f t="shared" si="1"/>
        <v>6.8113178220426285E-2</v>
      </c>
      <c r="H117" s="67">
        <f t="shared" si="1"/>
        <v>-0.26258706163069045</v>
      </c>
      <c r="I117" s="67">
        <f t="shared" si="1"/>
        <v>6.1046152961965472E-3</v>
      </c>
      <c r="J117" s="86">
        <f t="shared" si="1"/>
        <v>-1.0941306906964821E-2</v>
      </c>
      <c r="K117" s="55"/>
    </row>
    <row r="118" spans="2:11" ht="20.25" customHeight="1" x14ac:dyDescent="0.25">
      <c r="B118" s="42" t="str">
        <f>G62</f>
        <v>67-1</v>
      </c>
      <c r="C118" s="54"/>
      <c r="D118" s="67">
        <f t="shared" si="1"/>
        <v>0.22214425299323493</v>
      </c>
      <c r="E118" s="67">
        <f t="shared" si="1"/>
        <v>6.6247338971809233E-2</v>
      </c>
      <c r="F118" s="67">
        <f t="shared" si="1"/>
        <v>3.4063314141131729E-2</v>
      </c>
      <c r="G118" s="67">
        <f t="shared" si="1"/>
        <v>0.11315499027697506</v>
      </c>
      <c r="H118" s="67">
        <f t="shared" si="1"/>
        <v>1.0201836928084469</v>
      </c>
      <c r="I118" s="67">
        <f t="shared" si="1"/>
        <v>-4.7168065592630204E-2</v>
      </c>
      <c r="J118" s="86">
        <f t="shared" si="1"/>
        <v>-2.9928876643385172E-2</v>
      </c>
      <c r="K118" s="55"/>
    </row>
    <row r="119" spans="2:11" ht="20.25" customHeight="1" thickBot="1" x14ac:dyDescent="0.3"/>
    <row r="120" spans="2:11" ht="17.25" thickTop="1" x14ac:dyDescent="0.25">
      <c r="B120" s="25" t="s">
        <v>51</v>
      </c>
      <c r="C120" s="25"/>
      <c r="D120" s="25"/>
      <c r="E120" s="25"/>
      <c r="F120" s="171" t="s">
        <v>77</v>
      </c>
      <c r="G120" s="43"/>
      <c r="H120" s="25"/>
      <c r="I120" s="25"/>
    </row>
    <row r="121" spans="2:11" x14ac:dyDescent="0.25">
      <c r="B121" s="26" t="s">
        <v>33</v>
      </c>
      <c r="C121" s="26" t="s">
        <v>52</v>
      </c>
      <c r="D121" s="26"/>
      <c r="E121" s="26"/>
      <c r="F121" s="92" t="s">
        <v>78</v>
      </c>
      <c r="G121" s="44"/>
      <c r="H121" s="46" t="s">
        <v>81</v>
      </c>
      <c r="I121" s="46"/>
    </row>
    <row r="122" spans="2:11" x14ac:dyDescent="0.25">
      <c r="B122" s="26" t="s">
        <v>34</v>
      </c>
      <c r="C122" s="26" t="s">
        <v>53</v>
      </c>
      <c r="D122" s="26"/>
      <c r="E122" s="26"/>
      <c r="F122" s="92" t="s">
        <v>79</v>
      </c>
      <c r="G122" s="44"/>
      <c r="H122" s="46" t="s">
        <v>82</v>
      </c>
      <c r="I122" s="46"/>
    </row>
    <row r="123" spans="2:11" x14ac:dyDescent="0.25">
      <c r="B123" s="26" t="s">
        <v>4</v>
      </c>
      <c r="C123" s="26" t="s">
        <v>54</v>
      </c>
      <c r="D123" s="26"/>
      <c r="E123" s="26"/>
      <c r="F123" s="92" t="s">
        <v>80</v>
      </c>
      <c r="G123" s="44"/>
      <c r="H123" s="46" t="s">
        <v>83</v>
      </c>
      <c r="I123" s="46"/>
    </row>
    <row r="124" spans="2:11" x14ac:dyDescent="0.25">
      <c r="B124" s="26" t="s">
        <v>5</v>
      </c>
      <c r="C124" s="26" t="s">
        <v>55</v>
      </c>
      <c r="D124" s="26"/>
      <c r="E124" s="26"/>
      <c r="F124" s="92" t="s">
        <v>87</v>
      </c>
      <c r="G124" s="44"/>
      <c r="H124" s="46" t="s">
        <v>84</v>
      </c>
      <c r="I124" s="46"/>
    </row>
    <row r="125" spans="2:11" x14ac:dyDescent="0.25">
      <c r="B125" s="26" t="s">
        <v>56</v>
      </c>
      <c r="C125" s="26" t="s">
        <v>57</v>
      </c>
      <c r="D125" s="26"/>
      <c r="E125" s="26"/>
      <c r="F125" s="92" t="s">
        <v>88</v>
      </c>
      <c r="G125" s="44"/>
      <c r="H125" s="46" t="s">
        <v>85</v>
      </c>
      <c r="I125" s="46"/>
    </row>
    <row r="126" spans="2:11" ht="17.25" thickBot="1" x14ac:dyDescent="0.3">
      <c r="B126" s="27" t="s">
        <v>58</v>
      </c>
      <c r="C126" s="27" t="s">
        <v>59</v>
      </c>
      <c r="D126" s="27"/>
      <c r="E126" s="27"/>
      <c r="F126" s="93" t="s">
        <v>89</v>
      </c>
      <c r="G126" s="45"/>
      <c r="H126" s="47" t="s">
        <v>86</v>
      </c>
      <c r="I126" s="47"/>
    </row>
    <row r="127" spans="2:11" ht="17.25" thickTop="1" x14ac:dyDescent="0.25"/>
    <row r="128" spans="2:11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12">
    <cfRule type="expression" dxfId="46" priority="10">
      <formula>$B73&lt;&gt;$B74</formula>
    </cfRule>
  </conditionalFormatting>
  <conditionalFormatting sqref="C63:K63">
    <cfRule type="containsText" dxfId="45" priority="11" operator="containsText" text="F">
      <formula>NOT(ISERROR(SEARCH("F",C63)))</formula>
    </cfRule>
    <cfRule type="containsText" dxfId="44" priority="12" operator="containsText" text="D">
      <formula>NOT(ISERROR(SEARCH("D",C63)))</formula>
    </cfRule>
    <cfRule type="containsText" dxfId="43" priority="13" operator="containsText" text="S">
      <formula>NOT(ISERROR(SEARCH("S",C63)))</formula>
    </cfRule>
    <cfRule type="containsText" dxfId="42" priority="14" operator="containsText" text="A">
      <formula>NOT(ISERROR(SEARCH("A",C63)))</formula>
    </cfRule>
  </conditionalFormatting>
  <conditionalFormatting sqref="D50:K50 D52:K53 D54:D59 D60:K61 D70:K70 D113:K113 K114:K118">
    <cfRule type="containsText" dxfId="41" priority="69" operator="containsText" text="악화">
      <formula>NOT(ISERROR(SEARCH("악화",D50)))</formula>
    </cfRule>
  </conditionalFormatting>
  <conditionalFormatting sqref="D50:K50 D52:K53 D60:K61 D70:K70 D113:K113 K114:K118 D54:D59">
    <cfRule type="containsText" dxfId="40" priority="68" operator="containsText" text="개선">
      <formula>NOT(ISERROR(SEARCH("개선",D50)))</formula>
    </cfRule>
  </conditionalFormatting>
  <conditionalFormatting sqref="G4:G5">
    <cfRule type="containsText" dxfId="39" priority="19" operator="containsText" text="S">
      <formula>NOT(ISERROR(SEARCH("S",G4)))</formula>
    </cfRule>
    <cfRule type="containsText" dxfId="38" priority="20" operator="containsText" text="A">
      <formula>NOT(ISERROR(SEARCH("A",G4)))</formula>
    </cfRule>
  </conditionalFormatting>
  <conditionalFormatting sqref="G5">
    <cfRule type="containsText" dxfId="37" priority="15" operator="containsText" text="F">
      <formula>NOT(ISERROR(SEARCH("F",G5)))</formula>
    </cfRule>
    <cfRule type="containsText" dxfId="36" priority="16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21" operator="containsText" text="D">
      <formula>NOT(ISERROR(SEARCH("D",K22)))</formula>
    </cfRule>
    <cfRule type="containsText" dxfId="30" priority="22" operator="containsText" text="F">
      <formula>NOT(ISERROR(SEARCH("F",K22)))</formula>
    </cfRule>
    <cfRule type="containsText" dxfId="29" priority="23" operator="containsText" text="S">
      <formula>NOT(ISERROR(SEARCH("S",K22)))</formula>
    </cfRule>
    <cfRule type="containsText" dxfId="28" priority="24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D114:J118</xm:sqref>
        </x14:conditionalFormatting>
        <x14:conditionalFormatting xmlns:xm="http://schemas.microsoft.com/office/excel/2006/main">
          <x14:cfRule type="iconSet" priority="5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 x14ac:dyDescent="0.25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158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7" t="s">
        <v>38</v>
      </c>
      <c r="B4" s="137" t="s">
        <v>144</v>
      </c>
      <c r="C4" s="137" t="s">
        <v>1</v>
      </c>
      <c r="D4" s="137" t="s">
        <v>10</v>
      </c>
      <c r="E4" s="138" t="s">
        <v>143</v>
      </c>
      <c r="F4" s="124" t="s">
        <v>45</v>
      </c>
      <c r="G4" s="148" t="s">
        <v>148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 x14ac:dyDescent="0.25">
      <c r="A5" s="142" t="str">
        <f>W5</f>
        <v>세운교통</v>
      </c>
      <c r="B5" s="142" t="str">
        <f>X5</f>
        <v>11</v>
      </c>
      <c r="C5" s="143" t="str">
        <f>Y5</f>
        <v>70바3820</v>
      </c>
      <c r="D5" s="131" t="str">
        <f>Z5</f>
        <v>저상</v>
      </c>
      <c r="E5" s="127" t="str">
        <f>AZ5</f>
        <v>B</v>
      </c>
      <c r="F5" s="150">
        <f>G5/H5</f>
        <v>0.90944444444444439</v>
      </c>
      <c r="G5" s="151">
        <f>AE5</f>
        <v>1.637</v>
      </c>
      <c r="H5" s="152">
        <f>AF5</f>
        <v>1.8</v>
      </c>
      <c r="I5" s="153">
        <f>AC5</f>
        <v>921.096</v>
      </c>
      <c r="J5" s="154">
        <f>AI5/AH5</f>
        <v>4.0660559728447121E-2</v>
      </c>
      <c r="K5" s="154">
        <f>AJ5/AH5</f>
        <v>0.39235251662220011</v>
      </c>
      <c r="L5" s="154">
        <f>AK5/AC5</f>
        <v>0.17804875930413333</v>
      </c>
      <c r="M5" s="155">
        <f>AG5</f>
        <v>19.693000000000001</v>
      </c>
      <c r="N5" s="156">
        <f>IF(AW5=0,AT5,"속도계이상")</f>
        <v>0.109</v>
      </c>
      <c r="O5" s="156">
        <f>IF(AW5=0,AU5,"속도계이상")</f>
        <v>24.645</v>
      </c>
      <c r="P5" s="157">
        <f>AQ5/60</f>
        <v>0</v>
      </c>
      <c r="Q5" s="158">
        <f>AN5</f>
        <v>75</v>
      </c>
      <c r="R5" s="159">
        <f>AC5/(AH5-AI5-AJ5)</f>
        <v>26.011692915311482</v>
      </c>
      <c r="S5" s="144">
        <f>IF(AW5=0,AL5,"속도계이상")</f>
        <v>1</v>
      </c>
      <c r="T5" s="144">
        <f>IF(AW5=0,AM5,"속도계이상")</f>
        <v>227</v>
      </c>
      <c r="U5" t="s">
        <v>118</v>
      </c>
      <c r="V5" s="5" t="s">
        <v>119</v>
      </c>
      <c r="W5" t="s">
        <v>118</v>
      </c>
      <c r="X5" s="5" t="s">
        <v>119</v>
      </c>
      <c r="Y5" t="s">
        <v>200</v>
      </c>
      <c r="Z5" t="s">
        <v>196</v>
      </c>
      <c r="AA5" t="s">
        <v>198</v>
      </c>
      <c r="AB5">
        <v>520</v>
      </c>
      <c r="AC5" s="1">
        <v>921.096</v>
      </c>
      <c r="AD5" s="1">
        <v>562.63400000000001</v>
      </c>
      <c r="AE5" s="28">
        <v>1.637</v>
      </c>
      <c r="AF5">
        <v>1.8</v>
      </c>
      <c r="AG5">
        <v>19.693000000000001</v>
      </c>
      <c r="AH5">
        <v>62.454428</v>
      </c>
      <c r="AI5">
        <v>2.5394320000000001</v>
      </c>
      <c r="AJ5">
        <v>24.504152000000001</v>
      </c>
      <c r="AK5">
        <v>164</v>
      </c>
      <c r="AL5">
        <v>1</v>
      </c>
      <c r="AM5">
        <v>227</v>
      </c>
      <c r="AN5">
        <v>75</v>
      </c>
      <c r="AO5">
        <v>14.748289</v>
      </c>
      <c r="AP5">
        <v>489.9</v>
      </c>
      <c r="AQ5">
        <v>0</v>
      </c>
      <c r="AR5">
        <v>24</v>
      </c>
      <c r="AS5">
        <v>15488</v>
      </c>
      <c r="AT5">
        <v>0.109</v>
      </c>
      <c r="AU5">
        <v>24.645</v>
      </c>
      <c r="AV5">
        <v>7286</v>
      </c>
      <c r="AW5">
        <v>0</v>
      </c>
      <c r="AX5" s="29">
        <v>0.56000000000000005</v>
      </c>
      <c r="AY5">
        <v>0.90944444444444439</v>
      </c>
      <c r="AZ5" t="s">
        <v>68</v>
      </c>
      <c r="BA5" t="s">
        <v>199</v>
      </c>
      <c r="BB5">
        <v>3</v>
      </c>
      <c r="BC5" t="s">
        <v>399</v>
      </c>
      <c r="BD5">
        <v>2</v>
      </c>
      <c r="BE5">
        <v>15162.199000000001</v>
      </c>
      <c r="BF5">
        <v>6.0749499462446045E-2</v>
      </c>
      <c r="BG5">
        <v>5.5248294788902315E-2</v>
      </c>
      <c r="BH5">
        <v>101789.90400000002</v>
      </c>
      <c r="BI5">
        <v>9.0489917349759925E-3</v>
      </c>
      <c r="BJ5">
        <v>8.2295552611976099E-3</v>
      </c>
      <c r="BK5">
        <v>1</v>
      </c>
      <c r="BL5" t="s">
        <v>68</v>
      </c>
      <c r="BM5">
        <v>0</v>
      </c>
      <c r="BN5" t="s">
        <v>361</v>
      </c>
    </row>
    <row r="6" spans="1:66" x14ac:dyDescent="0.25">
      <c r="A6" s="139" t="str">
        <f t="shared" ref="A6:A7" si="0">W6</f>
        <v>세운교통</v>
      </c>
      <c r="B6" s="239" t="str">
        <f t="shared" ref="B6:B37" si="1">X6</f>
        <v>11</v>
      </c>
      <c r="C6" s="140" t="str">
        <f t="shared" ref="C6:C7" si="2">Y6</f>
        <v>70바3823</v>
      </c>
      <c r="D6" s="114" t="str">
        <f t="shared" ref="D6:D7" si="3">Z6</f>
        <v>저상</v>
      </c>
      <c r="E6" s="110" t="str">
        <f>AZ6</f>
        <v>B</v>
      </c>
      <c r="F6" s="160">
        <f>G6/H6</f>
        <v>0.90722222222222215</v>
      </c>
      <c r="G6" s="161">
        <f>AE6</f>
        <v>1.633</v>
      </c>
      <c r="H6" s="162">
        <f>AF6</f>
        <v>1.8</v>
      </c>
      <c r="I6" s="163">
        <f t="shared" ref="I6:I7" si="4">AC6</f>
        <v>844.06200000000001</v>
      </c>
      <c r="J6" s="164">
        <f t="shared" ref="J6:J7" si="5">AI6/AH6</f>
        <v>3.4497379785460518E-2</v>
      </c>
      <c r="K6" s="164">
        <f t="shared" ref="K6:K7" si="6">AJ6/AH6</f>
        <v>0.42091746072099745</v>
      </c>
      <c r="L6" s="164">
        <f t="shared" ref="L6:L7" si="7">AK6/AC6</f>
        <v>0.13387642140032366</v>
      </c>
      <c r="M6" s="165">
        <f t="shared" ref="M6:M7" si="8">AG6</f>
        <v>19.582000000000001</v>
      </c>
      <c r="N6" s="166">
        <f t="shared" ref="N6:N7" si="9">IF(AW6=0,AT6,"속도계이상")</f>
        <v>0.35499999999999998</v>
      </c>
      <c r="O6" s="166">
        <f t="shared" ref="O6:O7" si="10">IF(AW6=0,AU6,"속도계이상")</f>
        <v>29.382000000000001</v>
      </c>
      <c r="P6" s="167">
        <f t="shared" ref="P6:P7" si="11">AQ6/60</f>
        <v>0</v>
      </c>
      <c r="Q6" s="168">
        <f t="shared" ref="Q6:Q7" si="12">AN6</f>
        <v>75</v>
      </c>
      <c r="R6" s="169">
        <f t="shared" ref="R6:R7" si="13">AC6/(AH6-AI6-AJ6)</f>
        <v>26.808612288374814</v>
      </c>
      <c r="S6" s="141">
        <f t="shared" ref="S6:S7" si="14">IF(AW6=0,AL6,"속도계이상")</f>
        <v>3</v>
      </c>
      <c r="T6" s="141">
        <f t="shared" ref="T6:T7" si="15">IF(AW6=0,AM6,"속도계이상")</f>
        <v>248</v>
      </c>
      <c r="U6" t="s">
        <v>118</v>
      </c>
      <c r="V6" s="5" t="s">
        <v>119</v>
      </c>
      <c r="W6" t="s">
        <v>118</v>
      </c>
      <c r="X6" s="5" t="s">
        <v>119</v>
      </c>
      <c r="Y6" t="s">
        <v>201</v>
      </c>
      <c r="Z6" t="s">
        <v>196</v>
      </c>
      <c r="AA6" t="s">
        <v>400</v>
      </c>
      <c r="AB6">
        <v>520</v>
      </c>
      <c r="AC6" s="1">
        <v>844.06200000000001</v>
      </c>
      <c r="AD6" s="1">
        <v>516.76</v>
      </c>
      <c r="AE6" s="28">
        <v>1.633</v>
      </c>
      <c r="AF6">
        <v>1.8</v>
      </c>
      <c r="AG6">
        <v>19.582000000000001</v>
      </c>
      <c r="AH6">
        <v>57.814158999999997</v>
      </c>
      <c r="AI6">
        <v>1.994437</v>
      </c>
      <c r="AJ6">
        <v>24.334989</v>
      </c>
      <c r="AK6">
        <v>113</v>
      </c>
      <c r="AL6">
        <v>3</v>
      </c>
      <c r="AM6">
        <v>248</v>
      </c>
      <c r="AN6">
        <v>75</v>
      </c>
      <c r="AO6">
        <v>14.599572</v>
      </c>
      <c r="AP6">
        <v>457.5</v>
      </c>
      <c r="AQ6">
        <v>0</v>
      </c>
      <c r="AR6">
        <v>18</v>
      </c>
      <c r="AS6">
        <v>13723</v>
      </c>
      <c r="AT6">
        <v>0.35499999999999998</v>
      </c>
      <c r="AU6">
        <v>29.382000000000001</v>
      </c>
      <c r="AV6">
        <v>0</v>
      </c>
      <c r="AW6">
        <v>0</v>
      </c>
      <c r="AX6" s="29">
        <v>0.54</v>
      </c>
      <c r="AY6">
        <v>0.90722222222222215</v>
      </c>
      <c r="AZ6" t="s">
        <v>68</v>
      </c>
      <c r="BA6" t="s">
        <v>199</v>
      </c>
      <c r="BB6">
        <v>4</v>
      </c>
      <c r="BC6" t="s">
        <v>401</v>
      </c>
      <c r="BD6">
        <v>1</v>
      </c>
      <c r="BE6">
        <v>15162.199000000001</v>
      </c>
      <c r="BF6">
        <v>5.5668838009578954E-2</v>
      </c>
      <c r="BG6">
        <v>5.0504006927579122E-2</v>
      </c>
      <c r="BH6">
        <v>101789.90400000002</v>
      </c>
      <c r="BI6">
        <v>8.292197623056996E-3</v>
      </c>
      <c r="BJ6">
        <v>7.5228659546955961E-3</v>
      </c>
      <c r="BK6">
        <v>1</v>
      </c>
      <c r="BL6" t="s">
        <v>66</v>
      </c>
      <c r="BM6">
        <v>-1</v>
      </c>
      <c r="BN6" t="s">
        <v>360</v>
      </c>
    </row>
    <row r="7" spans="1:66" x14ac:dyDescent="0.25">
      <c r="A7" s="142" t="str">
        <f t="shared" si="0"/>
        <v>세운교통</v>
      </c>
      <c r="B7" s="142" t="str">
        <f t="shared" si="1"/>
        <v>11</v>
      </c>
      <c r="C7" s="143" t="str">
        <f t="shared" si="2"/>
        <v>70바3828</v>
      </c>
      <c r="D7" s="131" t="str">
        <f t="shared" si="3"/>
        <v>대형</v>
      </c>
      <c r="E7" s="127" t="str">
        <f t="shared" ref="E7:E37" si="16">AZ7</f>
        <v>A</v>
      </c>
      <c r="F7" s="150">
        <f t="shared" ref="F7:F37" si="17">G7/H7</f>
        <v>0.98199999999999998</v>
      </c>
      <c r="G7" s="151">
        <f t="shared" ref="G7:G37" si="18">AE7</f>
        <v>1.964</v>
      </c>
      <c r="H7" s="152">
        <f t="shared" ref="H7:H37" si="19">AF7</f>
        <v>2</v>
      </c>
      <c r="I7" s="153">
        <f t="shared" si="4"/>
        <v>4917.6090000000004</v>
      </c>
      <c r="J7" s="154">
        <f t="shared" si="5"/>
        <v>1.6797994287038515E-2</v>
      </c>
      <c r="K7" s="154">
        <f t="shared" si="6"/>
        <v>0.3751697286170354</v>
      </c>
      <c r="L7" s="154">
        <f t="shared" si="7"/>
        <v>9.1304534378394045E-2</v>
      </c>
      <c r="M7" s="155">
        <f t="shared" si="8"/>
        <v>16.652999999999999</v>
      </c>
      <c r="N7" s="156">
        <f t="shared" si="9"/>
        <v>4.1000000000000002E-2</v>
      </c>
      <c r="O7" s="156">
        <f t="shared" si="10"/>
        <v>15.414</v>
      </c>
      <c r="P7" s="157">
        <f t="shared" si="11"/>
        <v>0</v>
      </c>
      <c r="Q7" s="158">
        <f t="shared" si="12"/>
        <v>77</v>
      </c>
      <c r="R7" s="159">
        <f t="shared" si="13"/>
        <v>24.976737484547275</v>
      </c>
      <c r="S7" s="144">
        <f t="shared" si="14"/>
        <v>2</v>
      </c>
      <c r="T7" s="144">
        <f t="shared" si="15"/>
        <v>758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202</v>
      </c>
      <c r="Z7" s="4" t="s">
        <v>142</v>
      </c>
      <c r="AA7" s="4" t="s">
        <v>48</v>
      </c>
      <c r="AB7" s="4">
        <v>520</v>
      </c>
      <c r="AC7" s="4">
        <v>4917.6090000000004</v>
      </c>
      <c r="AD7" s="4">
        <v>2504.0880000000002</v>
      </c>
      <c r="AE7" s="4">
        <v>1.964</v>
      </c>
      <c r="AF7" s="4">
        <v>2</v>
      </c>
      <c r="AG7" s="4">
        <v>16.652999999999999</v>
      </c>
      <c r="AH7" s="4">
        <v>323.81103999999999</v>
      </c>
      <c r="AI7" s="4">
        <v>5.4393760000000002</v>
      </c>
      <c r="AJ7" s="4">
        <v>121.4841</v>
      </c>
      <c r="AK7" s="4">
        <v>449</v>
      </c>
      <c r="AL7" s="4">
        <v>2</v>
      </c>
      <c r="AM7" s="4">
        <v>758</v>
      </c>
      <c r="AN7" s="4">
        <v>77</v>
      </c>
      <c r="AO7" s="4">
        <v>15.186662</v>
      </c>
      <c r="AP7" s="4">
        <v>870.3</v>
      </c>
      <c r="AQ7" s="4">
        <v>0</v>
      </c>
      <c r="AR7" s="4">
        <v>41</v>
      </c>
      <c r="AS7" s="4">
        <v>20532</v>
      </c>
      <c r="AT7" s="4">
        <v>4.1000000000000002E-2</v>
      </c>
      <c r="AU7" s="4">
        <v>15.414</v>
      </c>
      <c r="AV7" s="4">
        <v>38067</v>
      </c>
      <c r="AW7" s="4">
        <v>0</v>
      </c>
      <c r="AX7" s="30">
        <v>0.62</v>
      </c>
      <c r="AY7">
        <v>0.98199999999999998</v>
      </c>
      <c r="AZ7" t="s">
        <v>66</v>
      </c>
      <c r="BA7" t="s">
        <v>199</v>
      </c>
      <c r="BB7">
        <v>1</v>
      </c>
      <c r="BC7" t="s">
        <v>336</v>
      </c>
      <c r="BD7">
        <v>10</v>
      </c>
      <c r="BE7">
        <v>15162.199000000001</v>
      </c>
      <c r="BF7">
        <v>0.32433349542503698</v>
      </c>
      <c r="BG7">
        <v>0.31849549250738629</v>
      </c>
      <c r="BH7">
        <v>101789.90400000002</v>
      </c>
      <c r="BI7">
        <v>4.8311362981538909E-2</v>
      </c>
      <c r="BJ7">
        <v>4.7441758447871206E-2</v>
      </c>
      <c r="BK7">
        <v>1</v>
      </c>
      <c r="BL7" t="s">
        <v>68</v>
      </c>
      <c r="BM7">
        <v>1</v>
      </c>
      <c r="BN7" t="s">
        <v>362</v>
      </c>
    </row>
    <row r="8" spans="1:66" x14ac:dyDescent="0.25">
      <c r="A8" s="139" t="str">
        <f t="shared" ref="A8:A37" si="20">W8</f>
        <v>세운교통</v>
      </c>
      <c r="B8" s="239" t="str">
        <f t="shared" si="1"/>
        <v>11</v>
      </c>
      <c r="C8" s="140" t="str">
        <f t="shared" ref="C8:C37" si="21">Y8</f>
        <v>70바3840</v>
      </c>
      <c r="D8" s="114" t="str">
        <f t="shared" ref="D8:D37" si="22">Z8</f>
        <v>저상</v>
      </c>
      <c r="E8" s="110" t="str">
        <f t="shared" si="16"/>
        <v>B</v>
      </c>
      <c r="F8" s="160">
        <f t="shared" si="17"/>
        <v>0.94500000000000006</v>
      </c>
      <c r="G8" s="161">
        <f t="shared" si="18"/>
        <v>1.7010000000000001</v>
      </c>
      <c r="H8" s="162">
        <f t="shared" si="19"/>
        <v>1.8</v>
      </c>
      <c r="I8" s="163">
        <f t="shared" ref="I8:I37" si="23">AC8</f>
        <v>3233.1840000000002</v>
      </c>
      <c r="J8" s="164">
        <f t="shared" ref="J8:J37" si="24">AI8/AH8</f>
        <v>1.5315406447052314E-2</v>
      </c>
      <c r="K8" s="164">
        <f t="shared" ref="K8:K37" si="25">AJ8/AH8</f>
        <v>0.39367425709839649</v>
      </c>
      <c r="L8" s="164">
        <f t="shared" ref="L8:L37" si="26">AK8/AC8</f>
        <v>0.17877114324455395</v>
      </c>
      <c r="M8" s="165">
        <f t="shared" ref="M8:M37" si="27">AG8</f>
        <v>17.234000000000002</v>
      </c>
      <c r="N8" s="166">
        <f t="shared" ref="N8:N37" si="28">IF(AW8=0,AT8,"속도계이상")</f>
        <v>3.1E-2</v>
      </c>
      <c r="O8" s="166">
        <f t="shared" ref="O8:O37" si="29">IF(AW8=0,AU8,"속도계이상")</f>
        <v>13.856</v>
      </c>
      <c r="P8" s="167">
        <f t="shared" ref="P8:P37" si="30">AQ8/60</f>
        <v>0</v>
      </c>
      <c r="Q8" s="168">
        <f t="shared" ref="Q8:Q37" si="31">AN8</f>
        <v>71</v>
      </c>
      <c r="R8" s="169">
        <f t="shared" ref="R8:R37" si="32">AC8/(AH8-AI8-AJ8)</f>
        <v>24.542564735452853</v>
      </c>
      <c r="S8" s="141">
        <f t="shared" ref="S8:S37" si="33">IF(AW8=0,AL8,"속도계이상")</f>
        <v>1</v>
      </c>
      <c r="T8" s="141">
        <f t="shared" ref="T8:T37" si="34">IF(AW8=0,AM8,"속도계이상")</f>
        <v>448</v>
      </c>
      <c r="U8" t="s">
        <v>118</v>
      </c>
      <c r="V8" s="5" t="s">
        <v>119</v>
      </c>
      <c r="W8" t="s">
        <v>118</v>
      </c>
      <c r="X8" s="5" t="s">
        <v>119</v>
      </c>
      <c r="Y8" t="s">
        <v>203</v>
      </c>
      <c r="Z8" t="s">
        <v>196</v>
      </c>
      <c r="AA8" t="s">
        <v>198</v>
      </c>
      <c r="AB8">
        <v>520</v>
      </c>
      <c r="AC8" s="1">
        <v>3233.1840000000002</v>
      </c>
      <c r="AD8" s="1">
        <v>1900.2570000000001</v>
      </c>
      <c r="AE8" s="28">
        <v>1.7010000000000001</v>
      </c>
      <c r="AF8">
        <v>1.8</v>
      </c>
      <c r="AG8">
        <v>17.234000000000002</v>
      </c>
      <c r="AH8">
        <v>222.902736</v>
      </c>
      <c r="AI8">
        <v>3.4138459999999999</v>
      </c>
      <c r="AJ8">
        <v>87.751069000000001</v>
      </c>
      <c r="AK8">
        <v>578</v>
      </c>
      <c r="AL8">
        <v>1</v>
      </c>
      <c r="AM8">
        <v>448</v>
      </c>
      <c r="AN8">
        <v>71</v>
      </c>
      <c r="AO8">
        <v>14.504909</v>
      </c>
      <c r="AP8">
        <v>1197.0999999999999</v>
      </c>
      <c r="AQ8">
        <v>0</v>
      </c>
      <c r="AR8">
        <v>64</v>
      </c>
      <c r="AS8">
        <v>59242</v>
      </c>
      <c r="AT8">
        <v>3.1E-2</v>
      </c>
      <c r="AU8">
        <v>13.856</v>
      </c>
      <c r="AV8">
        <v>25158</v>
      </c>
      <c r="AW8">
        <v>0</v>
      </c>
      <c r="AX8" s="29">
        <v>0.56000000000000005</v>
      </c>
      <c r="AY8">
        <v>0.94500000000000006</v>
      </c>
      <c r="AZ8" t="s">
        <v>68</v>
      </c>
      <c r="BA8" t="s">
        <v>199</v>
      </c>
      <c r="BB8">
        <v>1</v>
      </c>
      <c r="BC8" t="s">
        <v>205</v>
      </c>
      <c r="BD8">
        <v>7</v>
      </c>
      <c r="BE8">
        <v>15162.199000000001</v>
      </c>
      <c r="BF8">
        <v>0.21323978137999641</v>
      </c>
      <c r="BG8">
        <v>0.20151159340409663</v>
      </c>
      <c r="BH8">
        <v>101789.90400000002</v>
      </c>
      <c r="BI8">
        <v>3.1763307292243831E-2</v>
      </c>
      <c r="BJ8">
        <v>3.0016325391170422E-2</v>
      </c>
      <c r="BK8">
        <v>1</v>
      </c>
      <c r="BL8" t="s">
        <v>66</v>
      </c>
      <c r="BM8">
        <v>-1</v>
      </c>
      <c r="BN8" t="s">
        <v>360</v>
      </c>
    </row>
    <row r="9" spans="1:66" x14ac:dyDescent="0.25">
      <c r="A9" s="142" t="str">
        <f t="shared" si="20"/>
        <v>세운교통</v>
      </c>
      <c r="B9" s="142" t="str">
        <f t="shared" si="1"/>
        <v>11</v>
      </c>
      <c r="C9" s="143" t="str">
        <f t="shared" si="21"/>
        <v>70바3841</v>
      </c>
      <c r="D9" s="131" t="str">
        <f t="shared" si="22"/>
        <v>저상</v>
      </c>
      <c r="E9" s="127" t="str">
        <f t="shared" si="16"/>
        <v>B</v>
      </c>
      <c r="F9" s="150">
        <f t="shared" si="17"/>
        <v>0.94388888888888889</v>
      </c>
      <c r="G9" s="151">
        <f t="shared" si="18"/>
        <v>1.6990000000000001</v>
      </c>
      <c r="H9" s="152">
        <f t="shared" si="19"/>
        <v>1.8</v>
      </c>
      <c r="I9" s="153">
        <f t="shared" si="23"/>
        <v>937.99199999999996</v>
      </c>
      <c r="J9" s="154">
        <f t="shared" si="24"/>
        <v>2.2076231017791315E-2</v>
      </c>
      <c r="K9" s="154">
        <f t="shared" si="25"/>
        <v>0.37284809114463363</v>
      </c>
      <c r="L9" s="154">
        <f t="shared" si="26"/>
        <v>0.21108922037714609</v>
      </c>
      <c r="M9" s="155">
        <f t="shared" si="27"/>
        <v>14.593999999999999</v>
      </c>
      <c r="N9" s="156">
        <f t="shared" si="28"/>
        <v>0.107</v>
      </c>
      <c r="O9" s="156">
        <f t="shared" si="29"/>
        <v>0.107</v>
      </c>
      <c r="P9" s="157">
        <f t="shared" si="30"/>
        <v>0</v>
      </c>
      <c r="Q9" s="158">
        <f t="shared" si="31"/>
        <v>55</v>
      </c>
      <c r="R9" s="159">
        <f t="shared" si="32"/>
        <v>16.991149980801467</v>
      </c>
      <c r="S9" s="144">
        <f t="shared" si="33"/>
        <v>1</v>
      </c>
      <c r="T9" s="144">
        <f t="shared" si="34"/>
        <v>1</v>
      </c>
      <c r="U9" t="s">
        <v>118</v>
      </c>
      <c r="V9" s="5" t="s">
        <v>119</v>
      </c>
      <c r="W9" t="s">
        <v>118</v>
      </c>
      <c r="X9" s="5" t="s">
        <v>119</v>
      </c>
      <c r="Y9" t="s">
        <v>204</v>
      </c>
      <c r="Z9" t="s">
        <v>196</v>
      </c>
      <c r="AA9" t="s">
        <v>198</v>
      </c>
      <c r="AB9">
        <v>520</v>
      </c>
      <c r="AC9" s="1">
        <v>937.99199999999996</v>
      </c>
      <c r="AD9" s="1">
        <v>551.96400000000006</v>
      </c>
      <c r="AE9" s="28">
        <v>1.6990000000000001</v>
      </c>
      <c r="AF9">
        <v>1.8</v>
      </c>
      <c r="AG9">
        <v>14.593999999999999</v>
      </c>
      <c r="AH9">
        <v>91.236090000000004</v>
      </c>
      <c r="AI9">
        <v>2.0141490000000002</v>
      </c>
      <c r="AJ9">
        <v>34.017201999999997</v>
      </c>
      <c r="AK9">
        <v>198</v>
      </c>
      <c r="AL9">
        <v>1</v>
      </c>
      <c r="AM9">
        <v>1</v>
      </c>
      <c r="AN9">
        <v>55</v>
      </c>
      <c r="AO9">
        <v>10.280931000000001</v>
      </c>
      <c r="AP9">
        <v>0</v>
      </c>
      <c r="AQ9">
        <v>0</v>
      </c>
      <c r="AR9">
        <v>21</v>
      </c>
      <c r="AS9">
        <v>12499</v>
      </c>
      <c r="AT9">
        <v>0.107</v>
      </c>
      <c r="AU9">
        <v>0.107</v>
      </c>
      <c r="AV9">
        <v>11528</v>
      </c>
      <c r="AW9">
        <v>0</v>
      </c>
      <c r="AX9" s="29">
        <v>0.72</v>
      </c>
      <c r="AY9">
        <v>0.94388888888888889</v>
      </c>
      <c r="AZ9" t="s">
        <v>68</v>
      </c>
      <c r="BA9" t="s">
        <v>199</v>
      </c>
      <c r="BB9">
        <v>2</v>
      </c>
      <c r="BC9" t="s">
        <v>337</v>
      </c>
      <c r="BD9">
        <v>4</v>
      </c>
      <c r="BE9">
        <v>15162.199000000001</v>
      </c>
      <c r="BF9">
        <v>6.1863849696208312E-2</v>
      </c>
      <c r="BG9">
        <v>5.839260035214329E-2</v>
      </c>
      <c r="BH9">
        <v>101789.90400000002</v>
      </c>
      <c r="BI9">
        <v>9.214980691994756E-3</v>
      </c>
      <c r="BJ9">
        <v>8.6979178864994948E-3</v>
      </c>
      <c r="BK9">
        <v>1</v>
      </c>
      <c r="BL9" t="s">
        <v>66</v>
      </c>
      <c r="BM9">
        <v>-1</v>
      </c>
      <c r="BN9" t="s">
        <v>360</v>
      </c>
    </row>
    <row r="10" spans="1:66" x14ac:dyDescent="0.25">
      <c r="A10" s="139" t="str">
        <f t="shared" si="20"/>
        <v>세운교통</v>
      </c>
      <c r="B10" s="239" t="str">
        <f t="shared" si="1"/>
        <v>11</v>
      </c>
      <c r="C10" s="140" t="str">
        <f t="shared" si="21"/>
        <v>70바3855</v>
      </c>
      <c r="D10" s="114" t="str">
        <f t="shared" si="22"/>
        <v>저상</v>
      </c>
      <c r="E10" s="110" t="str">
        <f t="shared" si="16"/>
        <v>C</v>
      </c>
      <c r="F10" s="160">
        <f t="shared" si="17"/>
        <v>0.8833333333333333</v>
      </c>
      <c r="G10" s="161">
        <f t="shared" si="18"/>
        <v>1.59</v>
      </c>
      <c r="H10" s="162">
        <f t="shared" si="19"/>
        <v>1.8</v>
      </c>
      <c r="I10" s="163">
        <f t="shared" si="23"/>
        <v>578.66099999999994</v>
      </c>
      <c r="J10" s="164">
        <f t="shared" si="24"/>
        <v>1.4097270043945674E-2</v>
      </c>
      <c r="K10" s="164">
        <f t="shared" si="25"/>
        <v>0.37327373286192678</v>
      </c>
      <c r="L10" s="164">
        <f t="shared" si="26"/>
        <v>0.17799713476456858</v>
      </c>
      <c r="M10" s="165">
        <f t="shared" si="27"/>
        <v>18.288</v>
      </c>
      <c r="N10" s="166">
        <f t="shared" si="28"/>
        <v>0</v>
      </c>
      <c r="O10" s="166">
        <f t="shared" si="29"/>
        <v>4.1479999999999997</v>
      </c>
      <c r="P10" s="167">
        <f t="shared" si="30"/>
        <v>0</v>
      </c>
      <c r="Q10" s="168">
        <f t="shared" si="31"/>
        <v>69</v>
      </c>
      <c r="R10" s="169">
        <f t="shared" si="32"/>
        <v>23.920663861142156</v>
      </c>
      <c r="S10" s="141">
        <f t="shared" si="33"/>
        <v>0</v>
      </c>
      <c r="T10" s="141">
        <f t="shared" si="34"/>
        <v>24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206</v>
      </c>
      <c r="Z10" s="4" t="s">
        <v>196</v>
      </c>
      <c r="AA10" s="4" t="s">
        <v>198</v>
      </c>
      <c r="AB10" s="4">
        <v>520</v>
      </c>
      <c r="AC10" s="4">
        <v>578.66099999999994</v>
      </c>
      <c r="AD10" s="4">
        <v>363.959</v>
      </c>
      <c r="AE10" s="4">
        <v>1.59</v>
      </c>
      <c r="AF10" s="4">
        <v>1.8</v>
      </c>
      <c r="AG10" s="4">
        <v>18.288</v>
      </c>
      <c r="AH10" s="4">
        <v>39.486936</v>
      </c>
      <c r="AI10" s="4">
        <v>0.55665799999999999</v>
      </c>
      <c r="AJ10" s="4">
        <v>14.739436</v>
      </c>
      <c r="AK10" s="4">
        <v>103</v>
      </c>
      <c r="AL10" s="4">
        <v>0</v>
      </c>
      <c r="AM10" s="4">
        <v>24</v>
      </c>
      <c r="AN10" s="4">
        <v>69</v>
      </c>
      <c r="AO10" s="4">
        <v>14.654491999999999</v>
      </c>
      <c r="AP10" s="4">
        <v>104.8</v>
      </c>
      <c r="AQ10" s="4">
        <v>0</v>
      </c>
      <c r="AR10" s="4">
        <v>10</v>
      </c>
      <c r="AS10" s="4">
        <v>5754</v>
      </c>
      <c r="AT10" s="4">
        <v>0</v>
      </c>
      <c r="AU10" s="4">
        <v>4.1479999999999997</v>
      </c>
      <c r="AV10" s="4">
        <v>5413</v>
      </c>
      <c r="AW10" s="4">
        <v>0</v>
      </c>
      <c r="AX10" s="30">
        <v>0.56000000000000005</v>
      </c>
      <c r="AY10">
        <v>0.8833333333333333</v>
      </c>
      <c r="AZ10" t="s">
        <v>69</v>
      </c>
      <c r="BA10" t="s">
        <v>199</v>
      </c>
      <c r="BB10">
        <v>1</v>
      </c>
      <c r="BC10" t="s">
        <v>402</v>
      </c>
      <c r="BD10">
        <v>2</v>
      </c>
      <c r="BE10">
        <v>15162.199000000001</v>
      </c>
      <c r="BF10">
        <v>3.816471476202099E-2</v>
      </c>
      <c r="BG10">
        <v>3.3712164706451872E-2</v>
      </c>
      <c r="BH10">
        <v>101789.90400000002</v>
      </c>
      <c r="BI10">
        <v>5.6848565256530726E-3</v>
      </c>
      <c r="BJ10">
        <v>5.0216232643268809E-3</v>
      </c>
      <c r="BK10">
        <v>1</v>
      </c>
      <c r="BL10" t="s">
        <v>68</v>
      </c>
      <c r="BM10">
        <v>-1</v>
      </c>
      <c r="BN10" t="s">
        <v>360</v>
      </c>
    </row>
    <row r="11" spans="1:66" x14ac:dyDescent="0.25">
      <c r="A11" s="142" t="str">
        <f t="shared" si="20"/>
        <v>세운교통</v>
      </c>
      <c r="B11" s="142" t="str">
        <f t="shared" si="1"/>
        <v>11</v>
      </c>
      <c r="C11" s="143" t="str">
        <f t="shared" si="21"/>
        <v>73아1597</v>
      </c>
      <c r="D11" s="131" t="str">
        <f t="shared" si="22"/>
        <v>저상</v>
      </c>
      <c r="E11" s="127" t="str">
        <f t="shared" si="16"/>
        <v>S</v>
      </c>
      <c r="F11" s="150">
        <f t="shared" si="17"/>
        <v>1.1027777777777779</v>
      </c>
      <c r="G11" s="151">
        <f t="shared" si="18"/>
        <v>1.9850000000000001</v>
      </c>
      <c r="H11" s="152">
        <f t="shared" si="19"/>
        <v>1.8</v>
      </c>
      <c r="I11" s="153">
        <f t="shared" si="23"/>
        <v>3729.5949999999998</v>
      </c>
      <c r="J11" s="154">
        <f t="shared" si="24"/>
        <v>8.6641290678566754E-2</v>
      </c>
      <c r="K11" s="154">
        <f t="shared" si="25"/>
        <v>0.38012890858242143</v>
      </c>
      <c r="L11" s="154">
        <f t="shared" si="26"/>
        <v>0.19117357246564307</v>
      </c>
      <c r="M11" s="155">
        <f t="shared" si="27"/>
        <v>20.890999999999998</v>
      </c>
      <c r="N11" s="156">
        <f t="shared" si="28"/>
        <v>3.0830000000000002</v>
      </c>
      <c r="O11" s="156">
        <f t="shared" si="29"/>
        <v>71</v>
      </c>
      <c r="P11" s="157">
        <f t="shared" si="30"/>
        <v>0</v>
      </c>
      <c r="Q11" s="158">
        <f t="shared" si="31"/>
        <v>78</v>
      </c>
      <c r="R11" s="159">
        <f t="shared" si="32"/>
        <v>28.384112011576249</v>
      </c>
      <c r="S11" s="144">
        <f t="shared" si="33"/>
        <v>115</v>
      </c>
      <c r="T11" s="144">
        <f t="shared" si="34"/>
        <v>2648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207</v>
      </c>
      <c r="Z11" t="s">
        <v>196</v>
      </c>
      <c r="AA11" t="s">
        <v>198</v>
      </c>
      <c r="AB11">
        <v>520</v>
      </c>
      <c r="AC11" s="1">
        <v>3729.5949999999998</v>
      </c>
      <c r="AD11" s="1">
        <v>1879.1990000000001</v>
      </c>
      <c r="AE11" s="28">
        <v>1.9850000000000001</v>
      </c>
      <c r="AF11">
        <v>1.8</v>
      </c>
      <c r="AG11">
        <v>20.890999999999998</v>
      </c>
      <c r="AH11">
        <v>246.41772800000001</v>
      </c>
      <c r="AI11">
        <v>21.34995</v>
      </c>
      <c r="AJ11">
        <v>93.670501999999999</v>
      </c>
      <c r="AK11">
        <v>713</v>
      </c>
      <c r="AL11">
        <v>115</v>
      </c>
      <c r="AM11">
        <v>2648</v>
      </c>
      <c r="AN11">
        <v>78</v>
      </c>
      <c r="AO11">
        <v>15.135254</v>
      </c>
      <c r="AP11">
        <v>2842</v>
      </c>
      <c r="AQ11">
        <v>0</v>
      </c>
      <c r="AR11">
        <v>59</v>
      </c>
      <c r="AS11">
        <v>44245</v>
      </c>
      <c r="AT11">
        <v>3.0830000000000002</v>
      </c>
      <c r="AU11">
        <v>71</v>
      </c>
      <c r="AV11">
        <v>7594</v>
      </c>
      <c r="AW11">
        <v>0</v>
      </c>
      <c r="AX11" s="29">
        <v>0.65</v>
      </c>
      <c r="AY11">
        <v>1.1027777777777779</v>
      </c>
      <c r="AZ11" t="s">
        <v>71</v>
      </c>
      <c r="BA11" t="s">
        <v>199</v>
      </c>
      <c r="BB11">
        <v>1</v>
      </c>
      <c r="BC11" t="s">
        <v>208</v>
      </c>
      <c r="BD11">
        <v>4</v>
      </c>
      <c r="BE11">
        <v>15162.199000000001</v>
      </c>
      <c r="BF11">
        <v>0.2459798212647123</v>
      </c>
      <c r="BG11">
        <v>0.2712610806724744</v>
      </c>
      <c r="BH11">
        <v>101789.90400000002</v>
      </c>
      <c r="BI11">
        <v>3.6640126902958856E-2</v>
      </c>
      <c r="BJ11">
        <v>4.0405917723540741E-2</v>
      </c>
      <c r="BK11">
        <v>1</v>
      </c>
      <c r="BL11" t="s">
        <v>71</v>
      </c>
      <c r="BM11">
        <v>0</v>
      </c>
      <c r="BN11" t="s">
        <v>361</v>
      </c>
    </row>
    <row r="12" spans="1:66" s="2" customFormat="1" x14ac:dyDescent="0.25">
      <c r="A12" s="139" t="str">
        <f t="shared" si="20"/>
        <v>세운교통</v>
      </c>
      <c r="B12" s="239" t="str">
        <f t="shared" si="1"/>
        <v>24-1</v>
      </c>
      <c r="C12" s="140" t="str">
        <f t="shared" si="21"/>
        <v>70바3810</v>
      </c>
      <c r="D12" s="114" t="str">
        <f t="shared" si="22"/>
        <v>대형</v>
      </c>
      <c r="E12" s="110" t="str">
        <f t="shared" si="16"/>
        <v>C</v>
      </c>
      <c r="F12" s="160">
        <f t="shared" si="17"/>
        <v>0.89142857142857146</v>
      </c>
      <c r="G12" s="161">
        <f t="shared" si="18"/>
        <v>1.8720000000000001</v>
      </c>
      <c r="H12" s="162">
        <f t="shared" si="19"/>
        <v>2.1</v>
      </c>
      <c r="I12" s="163">
        <f t="shared" si="23"/>
        <v>5639.0240000000003</v>
      </c>
      <c r="J12" s="164">
        <f t="shared" si="24"/>
        <v>3.486086496625989E-2</v>
      </c>
      <c r="K12" s="164">
        <f t="shared" si="25"/>
        <v>0.35437159849795719</v>
      </c>
      <c r="L12" s="164">
        <f t="shared" si="26"/>
        <v>0.12502163494959412</v>
      </c>
      <c r="M12" s="165">
        <f t="shared" si="27"/>
        <v>14.096</v>
      </c>
      <c r="N12" s="166">
        <f t="shared" si="28"/>
        <v>1.7999999999999999E-2</v>
      </c>
      <c r="O12" s="166">
        <f t="shared" si="29"/>
        <v>11.208</v>
      </c>
      <c r="P12" s="167">
        <f t="shared" si="30"/>
        <v>8.3333333333333329E-2</v>
      </c>
      <c r="Q12" s="168">
        <f t="shared" si="31"/>
        <v>83</v>
      </c>
      <c r="R12" s="169">
        <f t="shared" si="32"/>
        <v>26.85909375002694</v>
      </c>
      <c r="S12" s="141">
        <f t="shared" si="33"/>
        <v>1</v>
      </c>
      <c r="T12" s="141">
        <f t="shared" si="34"/>
        <v>632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209</v>
      </c>
      <c r="Z12" t="s">
        <v>142</v>
      </c>
      <c r="AA12" t="s">
        <v>210</v>
      </c>
      <c r="AB12">
        <v>520</v>
      </c>
      <c r="AC12" s="1">
        <v>5639.0240000000003</v>
      </c>
      <c r="AD12" s="1">
        <v>3013.0819999999999</v>
      </c>
      <c r="AE12" s="28">
        <v>1.8720000000000001</v>
      </c>
      <c r="AF12">
        <v>2.1</v>
      </c>
      <c r="AG12">
        <v>14.096</v>
      </c>
      <c r="AH12">
        <v>343.74520000000001</v>
      </c>
      <c r="AI12">
        <v>11.983255</v>
      </c>
      <c r="AJ12">
        <v>121.813536</v>
      </c>
      <c r="AK12">
        <v>705</v>
      </c>
      <c r="AL12">
        <v>1</v>
      </c>
      <c r="AM12">
        <v>632</v>
      </c>
      <c r="AN12">
        <v>83</v>
      </c>
      <c r="AO12">
        <v>16.404661999999998</v>
      </c>
      <c r="AP12">
        <v>2694.8</v>
      </c>
      <c r="AQ12">
        <v>5</v>
      </c>
      <c r="AR12">
        <v>65</v>
      </c>
      <c r="AS12">
        <v>39262</v>
      </c>
      <c r="AT12">
        <v>1.7999999999999999E-2</v>
      </c>
      <c r="AU12">
        <v>11.208</v>
      </c>
      <c r="AV12">
        <v>43943</v>
      </c>
      <c r="AW12">
        <v>0</v>
      </c>
      <c r="AX12" s="29">
        <v>0.49</v>
      </c>
      <c r="AY12" s="2">
        <v>0.89142857142857146</v>
      </c>
      <c r="AZ12" s="2" t="s">
        <v>69</v>
      </c>
      <c r="BA12" s="2" t="s">
        <v>403</v>
      </c>
      <c r="BB12" s="2">
        <v>1</v>
      </c>
      <c r="BC12" s="2" t="s">
        <v>404</v>
      </c>
      <c r="BD12" s="2">
        <v>10</v>
      </c>
      <c r="BE12" s="2">
        <v>40650.121999999996</v>
      </c>
      <c r="BF12" s="2">
        <v>0.13872096128026384</v>
      </c>
      <c r="BG12" s="2">
        <v>0.12365982834126377</v>
      </c>
      <c r="BH12" s="2">
        <v>101789.90400000002</v>
      </c>
      <c r="BI12" s="2">
        <v>5.5398657218499771E-2</v>
      </c>
      <c r="BJ12" s="2">
        <v>4.938394586334837E-2</v>
      </c>
      <c r="BK12" s="2">
        <v>1</v>
      </c>
      <c r="BL12" s="2" t="s">
        <v>68</v>
      </c>
      <c r="BM12" s="2">
        <v>-1</v>
      </c>
      <c r="BN12" s="2" t="s">
        <v>360</v>
      </c>
    </row>
    <row r="13" spans="1:66" x14ac:dyDescent="0.25">
      <c r="A13" s="142" t="str">
        <f t="shared" si="20"/>
        <v>세운교통</v>
      </c>
      <c r="B13" s="142" t="str">
        <f t="shared" si="1"/>
        <v>24-1</v>
      </c>
      <c r="C13" s="143" t="str">
        <f t="shared" si="21"/>
        <v>70바3811</v>
      </c>
      <c r="D13" s="131" t="str">
        <f t="shared" si="22"/>
        <v>대형</v>
      </c>
      <c r="E13" s="127" t="str">
        <f t="shared" si="16"/>
        <v>B</v>
      </c>
      <c r="F13" s="150">
        <f t="shared" si="17"/>
        <v>0.91476190476190478</v>
      </c>
      <c r="G13" s="151">
        <f t="shared" si="18"/>
        <v>1.921</v>
      </c>
      <c r="H13" s="152">
        <f t="shared" si="19"/>
        <v>2.1</v>
      </c>
      <c r="I13" s="153">
        <f t="shared" si="23"/>
        <v>5568.95</v>
      </c>
      <c r="J13" s="154">
        <f t="shared" si="24"/>
        <v>2.5684492992154445E-2</v>
      </c>
      <c r="K13" s="154">
        <f t="shared" si="25"/>
        <v>0.33016048382171531</v>
      </c>
      <c r="L13" s="154">
        <f t="shared" si="26"/>
        <v>0.12946785300640157</v>
      </c>
      <c r="M13" s="155">
        <f t="shared" si="27"/>
        <v>13.032999999999999</v>
      </c>
      <c r="N13" s="156">
        <f t="shared" si="28"/>
        <v>1.7999999999999999E-2</v>
      </c>
      <c r="O13" s="156">
        <f t="shared" si="29"/>
        <v>5.1180000000000003</v>
      </c>
      <c r="P13" s="157">
        <f t="shared" si="30"/>
        <v>0</v>
      </c>
      <c r="Q13" s="158">
        <f t="shared" si="31"/>
        <v>88</v>
      </c>
      <c r="R13" s="159">
        <f t="shared" si="32"/>
        <v>27.292371237881433</v>
      </c>
      <c r="S13" s="144">
        <f t="shared" si="33"/>
        <v>1</v>
      </c>
      <c r="T13" s="144">
        <f t="shared" si="34"/>
        <v>285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211</v>
      </c>
      <c r="Z13" s="4" t="s">
        <v>142</v>
      </c>
      <c r="AA13" s="4" t="s">
        <v>210</v>
      </c>
      <c r="AB13" s="4">
        <v>520</v>
      </c>
      <c r="AC13" s="4">
        <v>5568.95</v>
      </c>
      <c r="AD13" s="4">
        <v>2898.6849999999999</v>
      </c>
      <c r="AE13" s="4">
        <v>1.921</v>
      </c>
      <c r="AF13" s="4">
        <v>2.1</v>
      </c>
      <c r="AG13" s="4">
        <v>13.032999999999999</v>
      </c>
      <c r="AH13" s="4">
        <v>316.76825400000001</v>
      </c>
      <c r="AI13" s="4">
        <v>8.1360320000000002</v>
      </c>
      <c r="AJ13" s="4">
        <v>104.58436</v>
      </c>
      <c r="AK13" s="4">
        <v>721</v>
      </c>
      <c r="AL13" s="4">
        <v>1</v>
      </c>
      <c r="AM13" s="4">
        <v>285</v>
      </c>
      <c r="AN13" s="4">
        <v>88</v>
      </c>
      <c r="AO13" s="4">
        <v>17.580518000000001</v>
      </c>
      <c r="AP13" s="4">
        <v>2970.6</v>
      </c>
      <c r="AQ13" s="4">
        <v>0</v>
      </c>
      <c r="AR13" s="4">
        <v>24</v>
      </c>
      <c r="AS13" s="4">
        <v>15734</v>
      </c>
      <c r="AT13" s="4">
        <v>1.7999999999999999E-2</v>
      </c>
      <c r="AU13" s="4">
        <v>5.1180000000000003</v>
      </c>
      <c r="AV13" s="4">
        <v>44881</v>
      </c>
      <c r="AW13" s="4">
        <v>0</v>
      </c>
      <c r="AX13" s="30">
        <v>0.47</v>
      </c>
      <c r="AY13">
        <v>0.91476190476190478</v>
      </c>
      <c r="AZ13" t="s">
        <v>68</v>
      </c>
      <c r="BA13" t="s">
        <v>403</v>
      </c>
      <c r="BB13">
        <v>1</v>
      </c>
      <c r="BC13" t="s">
        <v>405</v>
      </c>
      <c r="BD13">
        <v>9</v>
      </c>
      <c r="BE13">
        <v>40650.121999999996</v>
      </c>
      <c r="BF13">
        <v>0.13699712881550516</v>
      </c>
      <c r="BG13">
        <v>0.12531975450218352</v>
      </c>
      <c r="BH13">
        <v>101789.90400000002</v>
      </c>
      <c r="BI13">
        <v>5.4710239239443612E-2</v>
      </c>
      <c r="BJ13">
        <v>5.0046842656652941E-2</v>
      </c>
      <c r="BK13">
        <v>1</v>
      </c>
      <c r="BL13" t="s">
        <v>66</v>
      </c>
      <c r="BM13">
        <v>-1</v>
      </c>
      <c r="BN13" t="s">
        <v>360</v>
      </c>
    </row>
    <row r="14" spans="1:66" x14ac:dyDescent="0.25">
      <c r="A14" s="139" t="str">
        <f t="shared" si="20"/>
        <v>세운교통</v>
      </c>
      <c r="B14" s="239" t="str">
        <f t="shared" si="1"/>
        <v>24-1</v>
      </c>
      <c r="C14" s="140" t="str">
        <f t="shared" si="21"/>
        <v>70바3812</v>
      </c>
      <c r="D14" s="114" t="str">
        <f t="shared" si="22"/>
        <v>대형</v>
      </c>
      <c r="E14" s="110" t="str">
        <f t="shared" si="16"/>
        <v>C</v>
      </c>
      <c r="F14" s="160">
        <f t="shared" si="17"/>
        <v>0.86090909090909085</v>
      </c>
      <c r="G14" s="161">
        <f t="shared" si="18"/>
        <v>1.8939999999999999</v>
      </c>
      <c r="H14" s="162">
        <f t="shared" si="19"/>
        <v>2.2000000000000002</v>
      </c>
      <c r="I14" s="163">
        <f t="shared" si="23"/>
        <v>4770.9560000000001</v>
      </c>
      <c r="J14" s="164">
        <f t="shared" si="24"/>
        <v>3.4835162673412925E-2</v>
      </c>
      <c r="K14" s="164">
        <f t="shared" si="25"/>
        <v>0.3373162799379959</v>
      </c>
      <c r="L14" s="164">
        <f t="shared" si="26"/>
        <v>0.12638976339333249</v>
      </c>
      <c r="M14" s="165">
        <f t="shared" si="27"/>
        <v>13.462</v>
      </c>
      <c r="N14" s="166">
        <f t="shared" si="28"/>
        <v>4.2000000000000003E-2</v>
      </c>
      <c r="O14" s="166">
        <f t="shared" si="29"/>
        <v>14.545999999999999</v>
      </c>
      <c r="P14" s="167">
        <f t="shared" si="30"/>
        <v>0</v>
      </c>
      <c r="Q14" s="168">
        <f t="shared" si="31"/>
        <v>84</v>
      </c>
      <c r="R14" s="169">
        <f t="shared" si="32"/>
        <v>26.919691607064664</v>
      </c>
      <c r="S14" s="141">
        <f t="shared" si="33"/>
        <v>2</v>
      </c>
      <c r="T14" s="141">
        <f t="shared" si="34"/>
        <v>694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212</v>
      </c>
      <c r="Z14" t="s">
        <v>142</v>
      </c>
      <c r="AA14" t="s">
        <v>210</v>
      </c>
      <c r="AB14">
        <v>520</v>
      </c>
      <c r="AC14" s="1">
        <v>4770.9560000000001</v>
      </c>
      <c r="AD14" s="1">
        <v>2518.3649999999998</v>
      </c>
      <c r="AE14" s="28">
        <v>1.8939999999999999</v>
      </c>
      <c r="AF14">
        <v>2.2000000000000002</v>
      </c>
      <c r="AG14">
        <v>13.462</v>
      </c>
      <c r="AH14">
        <v>282.28020900000001</v>
      </c>
      <c r="AI14">
        <v>9.8332770000000007</v>
      </c>
      <c r="AJ14">
        <v>95.217709999999997</v>
      </c>
      <c r="AK14">
        <v>603</v>
      </c>
      <c r="AL14">
        <v>2</v>
      </c>
      <c r="AM14">
        <v>694</v>
      </c>
      <c r="AN14">
        <v>84</v>
      </c>
      <c r="AO14">
        <v>16.901489000000002</v>
      </c>
      <c r="AP14">
        <v>2539</v>
      </c>
      <c r="AQ14">
        <v>0</v>
      </c>
      <c r="AR14">
        <v>29</v>
      </c>
      <c r="AS14">
        <v>23224</v>
      </c>
      <c r="AT14">
        <v>4.2000000000000003E-2</v>
      </c>
      <c r="AU14">
        <v>14.545999999999999</v>
      </c>
      <c r="AV14">
        <v>38173</v>
      </c>
      <c r="AW14">
        <v>0</v>
      </c>
      <c r="AX14" s="29">
        <v>0.48</v>
      </c>
      <c r="AY14">
        <v>0.86090909090909085</v>
      </c>
      <c r="AZ14" t="s">
        <v>69</v>
      </c>
      <c r="BA14" t="s">
        <v>403</v>
      </c>
      <c r="BB14">
        <v>3</v>
      </c>
      <c r="BC14" t="s">
        <v>406</v>
      </c>
      <c r="BD14">
        <v>9</v>
      </c>
      <c r="BE14">
        <v>40650.121999999996</v>
      </c>
      <c r="BF14">
        <v>0.11736633902353358</v>
      </c>
      <c r="BG14">
        <v>0.10104174823207844</v>
      </c>
      <c r="BH14">
        <v>101789.90400000002</v>
      </c>
      <c r="BI14">
        <v>4.6870620882008093E-2</v>
      </c>
      <c r="BJ14">
        <v>4.0351343613874234E-2</v>
      </c>
      <c r="BK14">
        <v>1</v>
      </c>
      <c r="BL14" t="s">
        <v>69</v>
      </c>
      <c r="BM14">
        <v>0</v>
      </c>
      <c r="BN14" t="s">
        <v>361</v>
      </c>
    </row>
    <row r="15" spans="1:66" x14ac:dyDescent="0.25">
      <c r="A15" s="142" t="str">
        <f t="shared" si="20"/>
        <v>세운교통</v>
      </c>
      <c r="B15" s="142" t="str">
        <f t="shared" si="1"/>
        <v>24-1</v>
      </c>
      <c r="C15" s="143" t="str">
        <f t="shared" si="21"/>
        <v>70바3813</v>
      </c>
      <c r="D15" s="131" t="str">
        <f t="shared" si="22"/>
        <v>대형</v>
      </c>
      <c r="E15" s="127" t="str">
        <f t="shared" si="16"/>
        <v>D</v>
      </c>
      <c r="F15" s="150">
        <f t="shared" si="17"/>
        <v>0.80045454545454531</v>
      </c>
      <c r="G15" s="151">
        <f t="shared" si="18"/>
        <v>1.7609999999999999</v>
      </c>
      <c r="H15" s="152">
        <f t="shared" si="19"/>
        <v>2.2000000000000002</v>
      </c>
      <c r="I15" s="153">
        <f t="shared" si="23"/>
        <v>5178.6469999999999</v>
      </c>
      <c r="J15" s="154">
        <f t="shared" si="24"/>
        <v>4.1808090051051135E-2</v>
      </c>
      <c r="K15" s="154">
        <f t="shared" si="25"/>
        <v>0.36095416288567128</v>
      </c>
      <c r="L15" s="154">
        <f t="shared" si="26"/>
        <v>0.1106466611838961</v>
      </c>
      <c r="M15" s="155">
        <f t="shared" si="27"/>
        <v>14.53</v>
      </c>
      <c r="N15" s="156">
        <f t="shared" si="28"/>
        <v>0</v>
      </c>
      <c r="O15" s="156">
        <f t="shared" si="29"/>
        <v>13.189</v>
      </c>
      <c r="P15" s="157">
        <f t="shared" si="30"/>
        <v>0</v>
      </c>
      <c r="Q15" s="158">
        <f t="shared" si="31"/>
        <v>83</v>
      </c>
      <c r="R15" s="159">
        <f t="shared" si="32"/>
        <v>28.074458278221229</v>
      </c>
      <c r="S15" s="144">
        <f t="shared" si="33"/>
        <v>0</v>
      </c>
      <c r="T15" s="144">
        <f t="shared" si="34"/>
        <v>683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213</v>
      </c>
      <c r="Z15" t="s">
        <v>142</v>
      </c>
      <c r="AA15" t="s">
        <v>210</v>
      </c>
      <c r="AB15">
        <v>520</v>
      </c>
      <c r="AC15" s="1">
        <v>5178.6469999999999</v>
      </c>
      <c r="AD15" s="1">
        <v>2941.16</v>
      </c>
      <c r="AE15" s="28">
        <v>1.7609999999999999</v>
      </c>
      <c r="AF15">
        <v>2.2000000000000002</v>
      </c>
      <c r="AG15">
        <v>14.53</v>
      </c>
      <c r="AH15">
        <v>308.85716100000002</v>
      </c>
      <c r="AI15">
        <v>12.912728</v>
      </c>
      <c r="AJ15">
        <v>111.483278</v>
      </c>
      <c r="AK15">
        <v>573</v>
      </c>
      <c r="AL15">
        <v>0</v>
      </c>
      <c r="AM15">
        <v>683</v>
      </c>
      <c r="AN15">
        <v>83</v>
      </c>
      <c r="AO15">
        <v>16.767126000000001</v>
      </c>
      <c r="AP15">
        <v>4808.8</v>
      </c>
      <c r="AQ15">
        <v>0</v>
      </c>
      <c r="AR15">
        <v>63</v>
      </c>
      <c r="AS15">
        <v>53410</v>
      </c>
      <c r="AT15">
        <v>0</v>
      </c>
      <c r="AU15">
        <v>13.189</v>
      </c>
      <c r="AV15">
        <v>40062</v>
      </c>
      <c r="AW15">
        <v>0</v>
      </c>
      <c r="AX15" s="29">
        <v>0.45</v>
      </c>
      <c r="AY15">
        <v>0.80045454545454531</v>
      </c>
      <c r="AZ15" t="s">
        <v>67</v>
      </c>
      <c r="BA15" t="s">
        <v>403</v>
      </c>
      <c r="BB15">
        <v>2</v>
      </c>
      <c r="BC15" t="s">
        <v>407</v>
      </c>
      <c r="BD15">
        <v>5</v>
      </c>
      <c r="BE15">
        <v>40650.121999999996</v>
      </c>
      <c r="BF15">
        <v>0.12739560781637999</v>
      </c>
      <c r="BG15">
        <v>0.10197439334756596</v>
      </c>
      <c r="BH15">
        <v>101789.90400000002</v>
      </c>
      <c r="BI15">
        <v>5.0875841281862282E-2</v>
      </c>
      <c r="BJ15">
        <v>4.0723798407890664E-2</v>
      </c>
      <c r="BK15">
        <v>1</v>
      </c>
      <c r="BL15" t="s">
        <v>67</v>
      </c>
      <c r="BM15">
        <v>0</v>
      </c>
      <c r="BN15" t="s">
        <v>361</v>
      </c>
    </row>
    <row r="16" spans="1:66" x14ac:dyDescent="0.25">
      <c r="A16" s="139" t="str">
        <f t="shared" si="20"/>
        <v>세운교통</v>
      </c>
      <c r="B16" s="239" t="str">
        <f t="shared" si="1"/>
        <v>24-1</v>
      </c>
      <c r="C16" s="140" t="str">
        <f t="shared" si="21"/>
        <v>70바3821</v>
      </c>
      <c r="D16" s="114" t="str">
        <f t="shared" si="22"/>
        <v>저상</v>
      </c>
      <c r="E16" s="110" t="str">
        <f t="shared" si="16"/>
        <v>F</v>
      </c>
      <c r="F16" s="160">
        <f t="shared" si="17"/>
        <v>0.77739130434782611</v>
      </c>
      <c r="G16" s="161">
        <f t="shared" si="18"/>
        <v>1.788</v>
      </c>
      <c r="H16" s="162">
        <f t="shared" si="19"/>
        <v>2.2999999999999998</v>
      </c>
      <c r="I16" s="163">
        <f t="shared" si="23"/>
        <v>1974.2270000000001</v>
      </c>
      <c r="J16" s="164">
        <f t="shared" si="24"/>
        <v>3.849722672486474E-2</v>
      </c>
      <c r="K16" s="164">
        <f t="shared" si="25"/>
        <v>0.31802360384864553</v>
      </c>
      <c r="L16" s="164">
        <f t="shared" si="26"/>
        <v>9.3707562504210501E-2</v>
      </c>
      <c r="M16" s="165">
        <f t="shared" si="27"/>
        <v>16.902999999999999</v>
      </c>
      <c r="N16" s="166">
        <f t="shared" si="28"/>
        <v>5.0999999999999997E-2</v>
      </c>
      <c r="O16" s="166">
        <f t="shared" si="29"/>
        <v>11.397</v>
      </c>
      <c r="P16" s="167">
        <f t="shared" si="30"/>
        <v>0</v>
      </c>
      <c r="Q16" s="168">
        <f t="shared" si="31"/>
        <v>78</v>
      </c>
      <c r="R16" s="169">
        <f t="shared" si="32"/>
        <v>28.489370559473834</v>
      </c>
      <c r="S16" s="141">
        <f t="shared" si="33"/>
        <v>1</v>
      </c>
      <c r="T16" s="141">
        <f t="shared" si="34"/>
        <v>225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214</v>
      </c>
      <c r="Z16" s="4" t="s">
        <v>196</v>
      </c>
      <c r="AA16" s="4" t="s">
        <v>400</v>
      </c>
      <c r="AB16" s="4">
        <v>520</v>
      </c>
      <c r="AC16" s="4">
        <v>1974.2270000000001</v>
      </c>
      <c r="AD16" s="4">
        <v>1104.3330000000001</v>
      </c>
      <c r="AE16" s="4">
        <v>1.788</v>
      </c>
      <c r="AF16" s="4">
        <v>2.2999999999999998</v>
      </c>
      <c r="AG16" s="4">
        <v>16.902999999999999</v>
      </c>
      <c r="AH16" s="4">
        <v>107.69108199999999</v>
      </c>
      <c r="AI16" s="4">
        <v>4.1458079999999997</v>
      </c>
      <c r="AJ16" s="4">
        <v>34.248305999999999</v>
      </c>
      <c r="AK16" s="4">
        <v>185</v>
      </c>
      <c r="AL16" s="4">
        <v>1</v>
      </c>
      <c r="AM16" s="4">
        <v>225</v>
      </c>
      <c r="AN16" s="4">
        <v>78</v>
      </c>
      <c r="AO16" s="4">
        <v>18.332315999999999</v>
      </c>
      <c r="AP16" s="4">
        <v>1060.3</v>
      </c>
      <c r="AQ16" s="4">
        <v>0</v>
      </c>
      <c r="AR16" s="4">
        <v>9</v>
      </c>
      <c r="AS16" s="4">
        <v>3492</v>
      </c>
      <c r="AT16" s="4">
        <v>5.0999999999999997E-2</v>
      </c>
      <c r="AU16" s="4">
        <v>11.397</v>
      </c>
      <c r="AV16" s="4">
        <v>17819</v>
      </c>
      <c r="AW16" s="4">
        <v>0</v>
      </c>
      <c r="AX16" s="30">
        <v>0.5</v>
      </c>
      <c r="AY16">
        <v>0.77739130434782611</v>
      </c>
      <c r="AZ16" t="s">
        <v>70</v>
      </c>
      <c r="BA16" t="s">
        <v>403</v>
      </c>
      <c r="BB16">
        <v>1</v>
      </c>
      <c r="BC16" t="s">
        <v>408</v>
      </c>
      <c r="BD16">
        <v>4</v>
      </c>
      <c r="BE16">
        <v>40650.121999999996</v>
      </c>
      <c r="BF16">
        <v>4.8566324105989163E-2</v>
      </c>
      <c r="BG16">
        <v>3.7755038044134187E-2</v>
      </c>
      <c r="BH16">
        <v>101789.90400000002</v>
      </c>
      <c r="BI16">
        <v>1.9395116042156789E-2</v>
      </c>
      <c r="BJ16">
        <v>1.5077594557989713E-2</v>
      </c>
      <c r="BK16">
        <v>1</v>
      </c>
      <c r="BL16" t="s">
        <v>67</v>
      </c>
      <c r="BM16">
        <v>-1</v>
      </c>
      <c r="BN16" t="s">
        <v>360</v>
      </c>
    </row>
    <row r="17" spans="1:66" x14ac:dyDescent="0.25">
      <c r="A17" s="142" t="str">
        <f t="shared" si="20"/>
        <v>세운교통</v>
      </c>
      <c r="B17" s="142" t="str">
        <f t="shared" si="1"/>
        <v>24-1</v>
      </c>
      <c r="C17" s="143" t="str">
        <f t="shared" si="21"/>
        <v>70바3833</v>
      </c>
      <c r="D17" s="131" t="str">
        <f t="shared" si="22"/>
        <v>대형</v>
      </c>
      <c r="E17" s="127" t="str">
        <f t="shared" si="16"/>
        <v>C</v>
      </c>
      <c r="F17" s="150">
        <f t="shared" si="17"/>
        <v>0.88681818181818173</v>
      </c>
      <c r="G17" s="151">
        <f t="shared" si="18"/>
        <v>1.9510000000000001</v>
      </c>
      <c r="H17" s="152">
        <f t="shared" si="19"/>
        <v>2.2000000000000002</v>
      </c>
      <c r="I17" s="153">
        <f t="shared" si="23"/>
        <v>5704.2780000000002</v>
      </c>
      <c r="J17" s="154">
        <f t="shared" si="24"/>
        <v>3.1785886061406698E-2</v>
      </c>
      <c r="K17" s="154">
        <f t="shared" si="25"/>
        <v>0.35507180653374415</v>
      </c>
      <c r="L17" s="154">
        <f t="shared" si="26"/>
        <v>8.3796757451162093E-2</v>
      </c>
      <c r="M17" s="155">
        <f t="shared" si="27"/>
        <v>13.741</v>
      </c>
      <c r="N17" s="156">
        <f t="shared" si="28"/>
        <v>1.7999999999999999E-2</v>
      </c>
      <c r="O17" s="156">
        <f t="shared" si="29"/>
        <v>21.282</v>
      </c>
      <c r="P17" s="157">
        <f t="shared" si="30"/>
        <v>0.22</v>
      </c>
      <c r="Q17" s="158">
        <f t="shared" si="31"/>
        <v>86</v>
      </c>
      <c r="R17" s="159">
        <f t="shared" si="32"/>
        <v>27.525640460013069</v>
      </c>
      <c r="S17" s="144">
        <f t="shared" si="33"/>
        <v>1</v>
      </c>
      <c r="T17" s="144">
        <f t="shared" si="34"/>
        <v>1214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215</v>
      </c>
      <c r="Z17" t="s">
        <v>142</v>
      </c>
      <c r="AA17" t="s">
        <v>210</v>
      </c>
      <c r="AB17">
        <v>520</v>
      </c>
      <c r="AC17" s="1">
        <v>5704.2780000000002</v>
      </c>
      <c r="AD17" s="1">
        <v>2923.846</v>
      </c>
      <c r="AE17" s="28">
        <v>1.9510000000000001</v>
      </c>
      <c r="AF17">
        <v>2.2000000000000002</v>
      </c>
      <c r="AG17">
        <v>13.741</v>
      </c>
      <c r="AH17">
        <v>337.98853300000002</v>
      </c>
      <c r="AI17">
        <v>10.743264999999999</v>
      </c>
      <c r="AJ17">
        <v>120.010199</v>
      </c>
      <c r="AK17">
        <v>478</v>
      </c>
      <c r="AL17">
        <v>1</v>
      </c>
      <c r="AM17">
        <v>1214</v>
      </c>
      <c r="AN17">
        <v>86</v>
      </c>
      <c r="AO17">
        <v>16.877134000000002</v>
      </c>
      <c r="AP17">
        <v>3857.6</v>
      </c>
      <c r="AQ17">
        <v>13.2</v>
      </c>
      <c r="AR17">
        <v>51</v>
      </c>
      <c r="AS17">
        <v>42129</v>
      </c>
      <c r="AT17">
        <v>1.7999999999999999E-2</v>
      </c>
      <c r="AU17">
        <v>21.282</v>
      </c>
      <c r="AV17">
        <v>43976</v>
      </c>
      <c r="AW17">
        <v>0</v>
      </c>
      <c r="AX17" s="29">
        <v>0.49</v>
      </c>
      <c r="AY17">
        <v>0.88681818181818173</v>
      </c>
      <c r="AZ17" t="s">
        <v>69</v>
      </c>
      <c r="BA17" t="s">
        <v>403</v>
      </c>
      <c r="BB17">
        <v>2</v>
      </c>
      <c r="BC17" t="s">
        <v>409</v>
      </c>
      <c r="BD17">
        <v>9</v>
      </c>
      <c r="BE17">
        <v>40650.121999999996</v>
      </c>
      <c r="BF17">
        <v>0.14032622091515495</v>
      </c>
      <c r="BG17">
        <v>0.12444384409339422</v>
      </c>
      <c r="BH17">
        <v>101789.90400000002</v>
      </c>
      <c r="BI17">
        <v>5.6039722760717003E-2</v>
      </c>
      <c r="BJ17">
        <v>4.9697045048254028E-2</v>
      </c>
      <c r="BK17">
        <v>1</v>
      </c>
      <c r="BL17" t="s">
        <v>68</v>
      </c>
      <c r="BM17">
        <v>-1</v>
      </c>
      <c r="BN17" t="s">
        <v>360</v>
      </c>
    </row>
    <row r="18" spans="1:66" x14ac:dyDescent="0.25">
      <c r="A18" s="139" t="str">
        <f t="shared" si="20"/>
        <v>세운교통</v>
      </c>
      <c r="B18" s="239" t="str">
        <f t="shared" si="1"/>
        <v>24-1</v>
      </c>
      <c r="C18" s="140" t="str">
        <f t="shared" si="21"/>
        <v>70바3834</v>
      </c>
      <c r="D18" s="114" t="str">
        <f t="shared" si="22"/>
        <v>저상</v>
      </c>
      <c r="E18" s="110" t="str">
        <f t="shared" si="16"/>
        <v>F</v>
      </c>
      <c r="F18" s="160">
        <f t="shared" si="17"/>
        <v>0.76590909090909087</v>
      </c>
      <c r="G18" s="161">
        <f t="shared" si="18"/>
        <v>1.6850000000000001</v>
      </c>
      <c r="H18" s="162">
        <f t="shared" si="19"/>
        <v>2.2000000000000002</v>
      </c>
      <c r="I18" s="163">
        <f t="shared" si="23"/>
        <v>3576.6750000000002</v>
      </c>
      <c r="J18" s="164">
        <f t="shared" si="24"/>
        <v>3.9395721420519884E-2</v>
      </c>
      <c r="K18" s="164">
        <f t="shared" si="25"/>
        <v>0.36199993556626492</v>
      </c>
      <c r="L18" s="164">
        <f t="shared" si="26"/>
        <v>0.15489246297189427</v>
      </c>
      <c r="M18" s="165">
        <f t="shared" si="27"/>
        <v>19.215</v>
      </c>
      <c r="N18" s="166">
        <f t="shared" si="28"/>
        <v>8.4000000000000005E-2</v>
      </c>
      <c r="O18" s="166">
        <f t="shared" si="29"/>
        <v>34.417000000000002</v>
      </c>
      <c r="P18" s="167">
        <f t="shared" si="30"/>
        <v>0</v>
      </c>
      <c r="Q18" s="168">
        <f t="shared" si="31"/>
        <v>84</v>
      </c>
      <c r="R18" s="169">
        <f t="shared" si="32"/>
        <v>29.460749851544115</v>
      </c>
      <c r="S18" s="141">
        <f t="shared" si="33"/>
        <v>3</v>
      </c>
      <c r="T18" s="141">
        <f t="shared" si="34"/>
        <v>1231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216</v>
      </c>
      <c r="Z18" t="s">
        <v>196</v>
      </c>
      <c r="AA18" t="s">
        <v>198</v>
      </c>
      <c r="AB18">
        <v>520</v>
      </c>
      <c r="AC18" s="1">
        <v>3576.6750000000002</v>
      </c>
      <c r="AD18" s="1">
        <v>2122.1790000000001</v>
      </c>
      <c r="AE18" s="28">
        <v>1.6850000000000001</v>
      </c>
      <c r="AF18">
        <v>2.2000000000000002</v>
      </c>
      <c r="AG18">
        <v>19.215</v>
      </c>
      <c r="AH18">
        <v>202.81301400000001</v>
      </c>
      <c r="AI18">
        <v>7.9899649999999998</v>
      </c>
      <c r="AJ18">
        <v>73.418297999999993</v>
      </c>
      <c r="AK18">
        <v>554</v>
      </c>
      <c r="AL18">
        <v>3</v>
      </c>
      <c r="AM18">
        <v>1231</v>
      </c>
      <c r="AN18">
        <v>84</v>
      </c>
      <c r="AO18">
        <v>17.635331999999998</v>
      </c>
      <c r="AP18">
        <v>4645.1000000000004</v>
      </c>
      <c r="AQ18">
        <v>0</v>
      </c>
      <c r="AR18">
        <v>52</v>
      </c>
      <c r="AS18">
        <v>37033</v>
      </c>
      <c r="AT18">
        <v>8.4000000000000005E-2</v>
      </c>
      <c r="AU18">
        <v>34.417000000000002</v>
      </c>
      <c r="AV18">
        <v>26162</v>
      </c>
      <c r="AW18">
        <v>0</v>
      </c>
      <c r="AX18" s="29">
        <v>0.5</v>
      </c>
      <c r="AY18">
        <v>0.76590909090909087</v>
      </c>
      <c r="AZ18" t="s">
        <v>70</v>
      </c>
      <c r="BA18" t="s">
        <v>403</v>
      </c>
      <c r="BB18">
        <v>3</v>
      </c>
      <c r="BC18" t="s">
        <v>410</v>
      </c>
      <c r="BD18">
        <v>6</v>
      </c>
      <c r="BE18">
        <v>40650.121999999996</v>
      </c>
      <c r="BF18">
        <v>8.7986820802161442E-2</v>
      </c>
      <c r="BG18">
        <v>6.7389905932564553E-2</v>
      </c>
      <c r="BH18">
        <v>101789.90400000002</v>
      </c>
      <c r="BI18">
        <v>3.5137816811380423E-2</v>
      </c>
      <c r="BJ18">
        <v>2.6912373330534551E-2</v>
      </c>
      <c r="BK18">
        <v>1</v>
      </c>
      <c r="BL18" t="s">
        <v>70</v>
      </c>
      <c r="BM18">
        <v>0</v>
      </c>
      <c r="BN18" t="s">
        <v>361</v>
      </c>
    </row>
    <row r="19" spans="1:66" x14ac:dyDescent="0.25">
      <c r="A19" s="142" t="str">
        <f t="shared" si="20"/>
        <v>세운교통</v>
      </c>
      <c r="B19" s="142" t="str">
        <f t="shared" si="1"/>
        <v>24-1</v>
      </c>
      <c r="C19" s="143" t="str">
        <f t="shared" si="21"/>
        <v>70바3853</v>
      </c>
      <c r="D19" s="131" t="str">
        <f t="shared" si="22"/>
        <v>저상</v>
      </c>
      <c r="E19" s="127" t="str">
        <f t="shared" si="16"/>
        <v>F</v>
      </c>
      <c r="F19" s="150">
        <f t="shared" si="17"/>
        <v>0.74090909090909085</v>
      </c>
      <c r="G19" s="151">
        <f t="shared" si="18"/>
        <v>1.63</v>
      </c>
      <c r="H19" s="152">
        <f t="shared" si="19"/>
        <v>2.2000000000000002</v>
      </c>
      <c r="I19" s="153">
        <f t="shared" si="23"/>
        <v>1228.6690000000001</v>
      </c>
      <c r="J19" s="154">
        <f t="shared" si="24"/>
        <v>3.5392300847091419E-2</v>
      </c>
      <c r="K19" s="154">
        <f t="shared" si="25"/>
        <v>0.390144990876161</v>
      </c>
      <c r="L19" s="154">
        <f t="shared" si="26"/>
        <v>0.160336103539684</v>
      </c>
      <c r="M19" s="155">
        <f t="shared" si="27"/>
        <v>20.751000000000001</v>
      </c>
      <c r="N19" s="156">
        <f t="shared" si="28"/>
        <v>8.1000000000000003E-2</v>
      </c>
      <c r="O19" s="156">
        <f t="shared" si="29"/>
        <v>57.866999999999997</v>
      </c>
      <c r="P19" s="157">
        <f t="shared" si="30"/>
        <v>0</v>
      </c>
      <c r="Q19" s="158">
        <f t="shared" si="31"/>
        <v>81</v>
      </c>
      <c r="R19" s="159">
        <f t="shared" si="32"/>
        <v>31.409917537363526</v>
      </c>
      <c r="S19" s="144">
        <f t="shared" si="33"/>
        <v>1</v>
      </c>
      <c r="T19" s="144">
        <f t="shared" si="34"/>
        <v>711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217</v>
      </c>
      <c r="Z19" s="4" t="s">
        <v>196</v>
      </c>
      <c r="AA19" s="4" t="s">
        <v>198</v>
      </c>
      <c r="AB19" s="4">
        <v>520</v>
      </c>
      <c r="AC19" s="4">
        <v>1228.6690000000001</v>
      </c>
      <c r="AD19" s="4">
        <v>753.73400000000004</v>
      </c>
      <c r="AE19" s="4">
        <v>1.63</v>
      </c>
      <c r="AF19" s="4">
        <v>2.2000000000000002</v>
      </c>
      <c r="AG19" s="4">
        <v>20.751000000000001</v>
      </c>
      <c r="AH19" s="4">
        <v>68.093594999999993</v>
      </c>
      <c r="AI19" s="4">
        <v>2.4099889999999999</v>
      </c>
      <c r="AJ19" s="4">
        <v>26.566375000000001</v>
      </c>
      <c r="AK19" s="4">
        <v>197</v>
      </c>
      <c r="AL19" s="4">
        <v>1</v>
      </c>
      <c r="AM19" s="4">
        <v>711</v>
      </c>
      <c r="AN19" s="4">
        <v>81</v>
      </c>
      <c r="AO19" s="4">
        <v>18.043825999999999</v>
      </c>
      <c r="AP19" s="4">
        <v>1239.4000000000001</v>
      </c>
      <c r="AQ19" s="4">
        <v>0</v>
      </c>
      <c r="AR19" s="4">
        <v>24</v>
      </c>
      <c r="AS19" s="4">
        <v>17939</v>
      </c>
      <c r="AT19" s="4">
        <v>8.1000000000000003E-2</v>
      </c>
      <c r="AU19" s="4">
        <v>57.866999999999997</v>
      </c>
      <c r="AV19" s="4">
        <v>0</v>
      </c>
      <c r="AW19" s="4">
        <v>0</v>
      </c>
      <c r="AX19" s="30">
        <v>0.48</v>
      </c>
      <c r="AY19">
        <v>0.74090909090909085</v>
      </c>
      <c r="AZ19" t="s">
        <v>70</v>
      </c>
      <c r="BA19" t="s">
        <v>403</v>
      </c>
      <c r="BB19">
        <v>4</v>
      </c>
      <c r="BC19" t="s">
        <v>411</v>
      </c>
      <c r="BD19">
        <v>1</v>
      </c>
      <c r="BE19">
        <v>40650.121999999996</v>
      </c>
      <c r="BF19">
        <v>3.0225468942012036E-2</v>
      </c>
      <c r="BG19">
        <v>2.2394324716127099E-2</v>
      </c>
      <c r="BH19">
        <v>101789.90400000002</v>
      </c>
      <c r="BI19">
        <v>1.2070637182249428E-2</v>
      </c>
      <c r="BJ19">
        <v>8.9432448213938934E-3</v>
      </c>
      <c r="BK19">
        <v>1</v>
      </c>
      <c r="BL19" t="s">
        <v>70</v>
      </c>
      <c r="BM19">
        <v>0</v>
      </c>
      <c r="BN19" t="s">
        <v>361</v>
      </c>
    </row>
    <row r="20" spans="1:66" x14ac:dyDescent="0.25">
      <c r="A20" s="139" t="str">
        <f t="shared" si="20"/>
        <v>세운교통</v>
      </c>
      <c r="B20" s="239" t="str">
        <f t="shared" si="1"/>
        <v>24-1</v>
      </c>
      <c r="C20" s="140" t="str">
        <f t="shared" si="21"/>
        <v>70바3854</v>
      </c>
      <c r="D20" s="114" t="str">
        <f t="shared" si="22"/>
        <v>저상</v>
      </c>
      <c r="E20" s="110" t="str">
        <f t="shared" si="16"/>
        <v>F</v>
      </c>
      <c r="F20" s="160">
        <f t="shared" si="17"/>
        <v>0.76954545454545453</v>
      </c>
      <c r="G20" s="161">
        <f t="shared" si="18"/>
        <v>1.6930000000000001</v>
      </c>
      <c r="H20" s="162">
        <f t="shared" si="19"/>
        <v>2.2000000000000002</v>
      </c>
      <c r="I20" s="163">
        <f t="shared" si="23"/>
        <v>1180.943</v>
      </c>
      <c r="J20" s="164">
        <f t="shared" si="24"/>
        <v>4.6434343332008278E-2</v>
      </c>
      <c r="K20" s="164">
        <f t="shared" si="25"/>
        <v>0.3482257726777912</v>
      </c>
      <c r="L20" s="164">
        <f t="shared" si="26"/>
        <v>0.17782399319865566</v>
      </c>
      <c r="M20" s="165">
        <f t="shared" si="27"/>
        <v>17.349</v>
      </c>
      <c r="N20" s="166">
        <f t="shared" si="28"/>
        <v>0.42299999999999999</v>
      </c>
      <c r="O20" s="166">
        <f t="shared" si="29"/>
        <v>45.640999999999998</v>
      </c>
      <c r="P20" s="167">
        <f t="shared" si="30"/>
        <v>0</v>
      </c>
      <c r="Q20" s="168">
        <f t="shared" si="31"/>
        <v>80</v>
      </c>
      <c r="R20" s="169">
        <f t="shared" si="32"/>
        <v>29.237683811100386</v>
      </c>
      <c r="S20" s="141">
        <f t="shared" si="33"/>
        <v>5</v>
      </c>
      <c r="T20" s="141">
        <f t="shared" si="34"/>
        <v>539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218</v>
      </c>
      <c r="Z20" t="s">
        <v>196</v>
      </c>
      <c r="AA20" t="s">
        <v>198</v>
      </c>
      <c r="AB20">
        <v>520</v>
      </c>
      <c r="AC20" s="1">
        <v>1180.943</v>
      </c>
      <c r="AD20" s="1">
        <v>697.404</v>
      </c>
      <c r="AE20" s="28">
        <v>1.6930000000000001</v>
      </c>
      <c r="AF20">
        <v>2.2000000000000002</v>
      </c>
      <c r="AG20">
        <v>17.349</v>
      </c>
      <c r="AH20">
        <v>66.724708000000007</v>
      </c>
      <c r="AI20">
        <v>3.0983179999999999</v>
      </c>
      <c r="AJ20">
        <v>23.235263</v>
      </c>
      <c r="AK20">
        <v>210</v>
      </c>
      <c r="AL20">
        <v>5</v>
      </c>
      <c r="AM20">
        <v>539</v>
      </c>
      <c r="AN20">
        <v>80</v>
      </c>
      <c r="AO20">
        <v>17.698736</v>
      </c>
      <c r="AP20">
        <v>730.1</v>
      </c>
      <c r="AQ20">
        <v>0</v>
      </c>
      <c r="AR20">
        <v>11</v>
      </c>
      <c r="AS20">
        <v>5591</v>
      </c>
      <c r="AT20">
        <v>0.42299999999999999</v>
      </c>
      <c r="AU20">
        <v>45.640999999999998</v>
      </c>
      <c r="AV20">
        <v>0</v>
      </c>
      <c r="AW20">
        <v>0</v>
      </c>
      <c r="AX20" s="29">
        <v>0.47</v>
      </c>
      <c r="AY20">
        <v>0.76954545454545453</v>
      </c>
      <c r="AZ20" t="s">
        <v>70</v>
      </c>
      <c r="BA20" t="s">
        <v>403</v>
      </c>
      <c r="BB20">
        <v>2</v>
      </c>
      <c r="BC20" t="s">
        <v>412</v>
      </c>
      <c r="BD20">
        <v>1</v>
      </c>
      <c r="BE20">
        <v>40650.121999999996</v>
      </c>
      <c r="BF20">
        <v>2.9051401124946197E-2</v>
      </c>
      <c r="BG20">
        <v>2.2356373683879049E-2</v>
      </c>
      <c r="BH20">
        <v>101789.90400000002</v>
      </c>
      <c r="BI20">
        <v>1.1601769464287929E-2</v>
      </c>
      <c r="BJ20">
        <v>8.9280889559270292E-3</v>
      </c>
      <c r="BK20">
        <v>1</v>
      </c>
      <c r="BL20" t="s">
        <v>70</v>
      </c>
      <c r="BM20">
        <v>0</v>
      </c>
      <c r="BN20" t="s">
        <v>361</v>
      </c>
    </row>
    <row r="21" spans="1:66" x14ac:dyDescent="0.25">
      <c r="A21" s="142" t="str">
        <f t="shared" si="20"/>
        <v>세운교통</v>
      </c>
      <c r="B21" s="142" t="str">
        <f t="shared" si="1"/>
        <v>24-1</v>
      </c>
      <c r="C21" s="143" t="str">
        <f t="shared" si="21"/>
        <v>73아1446</v>
      </c>
      <c r="D21" s="131" t="str">
        <f t="shared" si="22"/>
        <v>저상</v>
      </c>
      <c r="E21" s="127" t="str">
        <f t="shared" si="16"/>
        <v>D</v>
      </c>
      <c r="F21" s="150">
        <f t="shared" si="17"/>
        <v>0.83863636363636351</v>
      </c>
      <c r="G21" s="151">
        <f t="shared" si="18"/>
        <v>1.845</v>
      </c>
      <c r="H21" s="152">
        <f t="shared" si="19"/>
        <v>2.2000000000000002</v>
      </c>
      <c r="I21" s="153">
        <f t="shared" si="23"/>
        <v>5827.7529999999997</v>
      </c>
      <c r="J21" s="154">
        <f t="shared" si="24"/>
        <v>3.1632392665675753E-2</v>
      </c>
      <c r="K21" s="154">
        <f t="shared" si="25"/>
        <v>0.35446657151571054</v>
      </c>
      <c r="L21" s="154">
        <f t="shared" si="26"/>
        <v>0.16867564565622462</v>
      </c>
      <c r="M21" s="155">
        <f t="shared" si="27"/>
        <v>19.347000000000001</v>
      </c>
      <c r="N21" s="156">
        <f t="shared" si="28"/>
        <v>0</v>
      </c>
      <c r="O21" s="156">
        <f t="shared" si="29"/>
        <v>15.888999999999999</v>
      </c>
      <c r="P21" s="157">
        <f t="shared" si="30"/>
        <v>0</v>
      </c>
      <c r="Q21" s="158">
        <f t="shared" si="31"/>
        <v>78</v>
      </c>
      <c r="R21" s="159">
        <f t="shared" si="32"/>
        <v>26.995467672803397</v>
      </c>
      <c r="S21" s="144">
        <f t="shared" si="33"/>
        <v>0</v>
      </c>
      <c r="T21" s="144">
        <f t="shared" si="34"/>
        <v>926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219</v>
      </c>
      <c r="Z21" t="s">
        <v>196</v>
      </c>
      <c r="AA21" t="s">
        <v>198</v>
      </c>
      <c r="AB21">
        <v>520</v>
      </c>
      <c r="AC21" s="1">
        <v>5827.7529999999997</v>
      </c>
      <c r="AD21" s="1">
        <v>3159.4169999999999</v>
      </c>
      <c r="AE21" s="28">
        <v>1.845</v>
      </c>
      <c r="AF21">
        <v>2.2000000000000002</v>
      </c>
      <c r="AG21">
        <v>19.347000000000001</v>
      </c>
      <c r="AH21">
        <v>351.65104700000001</v>
      </c>
      <c r="AI21">
        <v>11.123564</v>
      </c>
      <c r="AJ21">
        <v>124.64854099999999</v>
      </c>
      <c r="AK21">
        <v>983</v>
      </c>
      <c r="AL21">
        <v>0</v>
      </c>
      <c r="AM21">
        <v>926</v>
      </c>
      <c r="AN21">
        <v>78</v>
      </c>
      <c r="AO21">
        <v>16.572545000000002</v>
      </c>
      <c r="AP21">
        <v>3486.6</v>
      </c>
      <c r="AQ21">
        <v>0</v>
      </c>
      <c r="AR21">
        <v>56</v>
      </c>
      <c r="AS21">
        <v>49945</v>
      </c>
      <c r="AT21">
        <v>0</v>
      </c>
      <c r="AU21">
        <v>15.888999999999999</v>
      </c>
      <c r="AV21">
        <v>47234</v>
      </c>
      <c r="AW21">
        <v>0</v>
      </c>
      <c r="AX21" s="29">
        <v>0.6</v>
      </c>
      <c r="AY21">
        <v>0.83863636363636351</v>
      </c>
      <c r="AZ21" t="s">
        <v>67</v>
      </c>
      <c r="BA21" t="s">
        <v>403</v>
      </c>
      <c r="BB21">
        <v>1</v>
      </c>
      <c r="BC21" t="s">
        <v>413</v>
      </c>
      <c r="BD21">
        <v>7</v>
      </c>
      <c r="BE21">
        <v>40650.121999999996</v>
      </c>
      <c r="BF21">
        <v>0.14336372717405374</v>
      </c>
      <c r="BG21">
        <v>0.12023003483460414</v>
      </c>
      <c r="BH21">
        <v>101789.90400000002</v>
      </c>
      <c r="BI21">
        <v>5.7252760548826123E-2</v>
      </c>
      <c r="BJ21">
        <v>4.8014246914810994E-2</v>
      </c>
      <c r="BK21">
        <v>1</v>
      </c>
      <c r="BL21" t="s">
        <v>67</v>
      </c>
      <c r="BM21">
        <v>0</v>
      </c>
      <c r="BN21" t="s">
        <v>361</v>
      </c>
    </row>
    <row r="22" spans="1:66" x14ac:dyDescent="0.25">
      <c r="A22" s="139" t="str">
        <f t="shared" si="20"/>
        <v>세운교통</v>
      </c>
      <c r="B22" s="239" t="str">
        <f t="shared" si="1"/>
        <v>26</v>
      </c>
      <c r="C22" s="140" t="str">
        <f t="shared" si="21"/>
        <v>70바1511</v>
      </c>
      <c r="D22" s="114" t="str">
        <f t="shared" si="22"/>
        <v>저상</v>
      </c>
      <c r="E22" s="110" t="str">
        <f t="shared" si="16"/>
        <v>D</v>
      </c>
      <c r="F22" s="160">
        <f t="shared" si="17"/>
        <v>0.84899999999999998</v>
      </c>
      <c r="G22" s="161">
        <f t="shared" si="18"/>
        <v>1.698</v>
      </c>
      <c r="H22" s="162">
        <f t="shared" si="19"/>
        <v>2</v>
      </c>
      <c r="I22" s="163">
        <f t="shared" si="23"/>
        <v>757.83399999999995</v>
      </c>
      <c r="J22" s="164">
        <f t="shared" si="24"/>
        <v>3.5772033355153866E-2</v>
      </c>
      <c r="K22" s="164">
        <f t="shared" si="25"/>
        <v>0.31218242455926443</v>
      </c>
      <c r="L22" s="164">
        <f t="shared" si="26"/>
        <v>0.17022197473325293</v>
      </c>
      <c r="M22" s="165">
        <f t="shared" si="27"/>
        <v>14.143000000000001</v>
      </c>
      <c r="N22" s="166">
        <f t="shared" si="28"/>
        <v>0</v>
      </c>
      <c r="O22" s="166">
        <f t="shared" si="29"/>
        <v>5.9379999999999997</v>
      </c>
      <c r="P22" s="167">
        <f t="shared" si="30"/>
        <v>0</v>
      </c>
      <c r="Q22" s="168">
        <f t="shared" si="31"/>
        <v>65</v>
      </c>
      <c r="R22" s="169">
        <f t="shared" si="32"/>
        <v>23.005701867373254</v>
      </c>
      <c r="S22" s="141">
        <f t="shared" si="33"/>
        <v>0</v>
      </c>
      <c r="T22" s="141">
        <f t="shared" si="34"/>
        <v>45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220</v>
      </c>
      <c r="Z22" s="4" t="s">
        <v>196</v>
      </c>
      <c r="AA22" s="4" t="s">
        <v>198</v>
      </c>
      <c r="AB22" s="4">
        <v>520</v>
      </c>
      <c r="AC22" s="4">
        <v>757.83399999999995</v>
      </c>
      <c r="AD22" s="4">
        <v>446.39699999999999</v>
      </c>
      <c r="AE22" s="4">
        <v>1.698</v>
      </c>
      <c r="AF22" s="4">
        <v>2</v>
      </c>
      <c r="AG22" s="4">
        <v>14.143000000000001</v>
      </c>
      <c r="AH22" s="4">
        <v>50.519689</v>
      </c>
      <c r="AI22" s="4">
        <v>1.8071919999999999</v>
      </c>
      <c r="AJ22" s="4">
        <v>15.771359</v>
      </c>
      <c r="AK22" s="4">
        <v>129</v>
      </c>
      <c r="AL22" s="4">
        <v>0</v>
      </c>
      <c r="AM22" s="4">
        <v>45</v>
      </c>
      <c r="AN22" s="4">
        <v>65</v>
      </c>
      <c r="AO22" s="4">
        <v>15.000764999999999</v>
      </c>
      <c r="AP22" s="4">
        <v>12.9</v>
      </c>
      <c r="AQ22" s="4">
        <v>0</v>
      </c>
      <c r="AR22" s="4">
        <v>14</v>
      </c>
      <c r="AS22" s="4">
        <v>5650</v>
      </c>
      <c r="AT22" s="4">
        <v>0</v>
      </c>
      <c r="AU22" s="4">
        <v>5.9379999999999997</v>
      </c>
      <c r="AV22" s="4">
        <v>7297</v>
      </c>
      <c r="AW22" s="4">
        <v>0</v>
      </c>
      <c r="AX22" s="30">
        <v>0.52</v>
      </c>
      <c r="AY22">
        <v>0.84899999999999998</v>
      </c>
      <c r="AZ22" t="s">
        <v>67</v>
      </c>
      <c r="BA22" t="s">
        <v>221</v>
      </c>
      <c r="BB22">
        <v>1</v>
      </c>
      <c r="BC22" t="s">
        <v>414</v>
      </c>
      <c r="BD22">
        <v>5</v>
      </c>
      <c r="BE22">
        <v>8455.2870000000003</v>
      </c>
      <c r="BF22">
        <v>8.9628418290236614E-2</v>
      </c>
      <c r="BG22">
        <v>7.6094527128410888E-2</v>
      </c>
      <c r="BH22">
        <v>101789.90400000002</v>
      </c>
      <c r="BI22">
        <v>7.445080211491306E-3</v>
      </c>
      <c r="BJ22">
        <v>6.3208730995561188E-3</v>
      </c>
      <c r="BK22">
        <v>1</v>
      </c>
      <c r="BL22" t="s">
        <v>67</v>
      </c>
      <c r="BM22">
        <v>0</v>
      </c>
      <c r="BN22" t="s">
        <v>361</v>
      </c>
    </row>
    <row r="23" spans="1:66" x14ac:dyDescent="0.25">
      <c r="A23" s="142" t="str">
        <f t="shared" si="20"/>
        <v>세운교통</v>
      </c>
      <c r="B23" s="142" t="str">
        <f t="shared" si="1"/>
        <v>26</v>
      </c>
      <c r="C23" s="143" t="str">
        <f t="shared" si="21"/>
        <v>70바1513</v>
      </c>
      <c r="D23" s="131" t="str">
        <f t="shared" si="22"/>
        <v>대형</v>
      </c>
      <c r="E23" s="127" t="str">
        <f t="shared" si="16"/>
        <v>C</v>
      </c>
      <c r="F23" s="150">
        <f t="shared" si="17"/>
        <v>0.89052631578947372</v>
      </c>
      <c r="G23" s="151">
        <f t="shared" si="18"/>
        <v>1.6919999999999999</v>
      </c>
      <c r="H23" s="152">
        <f t="shared" si="19"/>
        <v>1.9</v>
      </c>
      <c r="I23" s="153">
        <f t="shared" si="23"/>
        <v>2499.02</v>
      </c>
      <c r="J23" s="154">
        <f t="shared" si="24"/>
        <v>4.7694004731511523E-2</v>
      </c>
      <c r="K23" s="154">
        <f t="shared" si="25"/>
        <v>0.36801197780653772</v>
      </c>
      <c r="L23" s="154">
        <f t="shared" si="26"/>
        <v>0.11804627413946267</v>
      </c>
      <c r="M23" s="155">
        <f t="shared" si="27"/>
        <v>14.586</v>
      </c>
      <c r="N23" s="156">
        <f t="shared" si="28"/>
        <v>0.6</v>
      </c>
      <c r="O23" s="156">
        <f t="shared" si="29"/>
        <v>20.527999999999999</v>
      </c>
      <c r="P23" s="157">
        <f t="shared" si="30"/>
        <v>0</v>
      </c>
      <c r="Q23" s="158">
        <f t="shared" si="31"/>
        <v>73</v>
      </c>
      <c r="R23" s="159">
        <f t="shared" si="32"/>
        <v>25.35766039251396</v>
      </c>
      <c r="S23" s="144">
        <f t="shared" si="33"/>
        <v>15</v>
      </c>
      <c r="T23" s="144">
        <f t="shared" si="34"/>
        <v>513</v>
      </c>
      <c r="U23" t="s">
        <v>118</v>
      </c>
      <c r="V23" s="5" t="s">
        <v>121</v>
      </c>
      <c r="W23" t="s">
        <v>118</v>
      </c>
      <c r="X23" s="5" t="s">
        <v>121</v>
      </c>
      <c r="Y23" t="s">
        <v>338</v>
      </c>
      <c r="Z23" t="s">
        <v>142</v>
      </c>
      <c r="AA23" t="s">
        <v>198</v>
      </c>
      <c r="AB23">
        <v>520</v>
      </c>
      <c r="AC23" s="1">
        <v>2499.02</v>
      </c>
      <c r="AD23" s="1">
        <v>1477.133</v>
      </c>
      <c r="AE23" s="28">
        <v>1.6919999999999999</v>
      </c>
      <c r="AF23">
        <v>1.9</v>
      </c>
      <c r="AG23">
        <v>14.586</v>
      </c>
      <c r="AH23">
        <v>168.666608</v>
      </c>
      <c r="AI23">
        <v>8.0443859999999994</v>
      </c>
      <c r="AJ23">
        <v>62.071331999999998</v>
      </c>
      <c r="AK23">
        <v>295</v>
      </c>
      <c r="AL23">
        <v>15</v>
      </c>
      <c r="AM23">
        <v>513</v>
      </c>
      <c r="AN23">
        <v>73</v>
      </c>
      <c r="AO23">
        <v>14.816329</v>
      </c>
      <c r="AP23">
        <v>386.8</v>
      </c>
      <c r="AQ23">
        <v>0</v>
      </c>
      <c r="AR23">
        <v>50</v>
      </c>
      <c r="AS23">
        <v>25312</v>
      </c>
      <c r="AT23">
        <v>0.6</v>
      </c>
      <c r="AU23">
        <v>20.527999999999999</v>
      </c>
      <c r="AV23">
        <v>23516</v>
      </c>
      <c r="AW23">
        <v>0</v>
      </c>
      <c r="AX23" s="29">
        <v>0.48</v>
      </c>
      <c r="AY23">
        <v>0.89052631578947372</v>
      </c>
      <c r="AZ23" t="s">
        <v>69</v>
      </c>
      <c r="BA23" t="s">
        <v>221</v>
      </c>
      <c r="BB23">
        <v>1</v>
      </c>
      <c r="BC23" t="s">
        <v>415</v>
      </c>
      <c r="BD23">
        <v>4</v>
      </c>
      <c r="BE23">
        <v>8455.2870000000003</v>
      </c>
      <c r="BF23">
        <v>0.29555708753588139</v>
      </c>
      <c r="BG23">
        <v>0.26320136426879542</v>
      </c>
      <c r="BH23">
        <v>101789.90400000002</v>
      </c>
      <c r="BI23">
        <v>2.455076487742831E-2</v>
      </c>
      <c r="BJ23">
        <v>2.1863102196109842E-2</v>
      </c>
      <c r="BK23">
        <v>1</v>
      </c>
      <c r="BL23" t="s">
        <v>68</v>
      </c>
      <c r="BM23">
        <v>-1</v>
      </c>
      <c r="BN23" t="s">
        <v>360</v>
      </c>
    </row>
    <row r="24" spans="1:66" x14ac:dyDescent="0.25">
      <c r="A24" s="139" t="str">
        <f t="shared" si="20"/>
        <v>세운교통</v>
      </c>
      <c r="B24" s="239" t="str">
        <f t="shared" si="1"/>
        <v>26</v>
      </c>
      <c r="C24" s="140" t="str">
        <f t="shared" si="21"/>
        <v>70바1578</v>
      </c>
      <c r="D24" s="114" t="str">
        <f t="shared" si="22"/>
        <v>저상</v>
      </c>
      <c r="E24" s="110" t="str">
        <f t="shared" si="16"/>
        <v>C</v>
      </c>
      <c r="F24" s="160">
        <f t="shared" si="17"/>
        <v>0.88095238095238093</v>
      </c>
      <c r="G24" s="161">
        <f t="shared" si="18"/>
        <v>1.85</v>
      </c>
      <c r="H24" s="162">
        <f t="shared" si="19"/>
        <v>2.1</v>
      </c>
      <c r="I24" s="163">
        <f t="shared" si="23"/>
        <v>4733.7470000000003</v>
      </c>
      <c r="J24" s="164">
        <f t="shared" si="24"/>
        <v>2.7549807846669074E-2</v>
      </c>
      <c r="K24" s="164">
        <f t="shared" si="25"/>
        <v>0.33378894956469529</v>
      </c>
      <c r="L24" s="164">
        <f t="shared" si="26"/>
        <v>0.15484562229455862</v>
      </c>
      <c r="M24" s="165">
        <f t="shared" si="27"/>
        <v>15.441000000000001</v>
      </c>
      <c r="N24" s="166">
        <f t="shared" si="28"/>
        <v>6.3E-2</v>
      </c>
      <c r="O24" s="166">
        <f t="shared" si="29"/>
        <v>8.7029999999999994</v>
      </c>
      <c r="P24" s="167">
        <f t="shared" si="30"/>
        <v>0</v>
      </c>
      <c r="Q24" s="168">
        <f t="shared" si="31"/>
        <v>70</v>
      </c>
      <c r="R24" s="169">
        <f t="shared" si="32"/>
        <v>23.064872759025405</v>
      </c>
      <c r="S24" s="141">
        <f t="shared" si="33"/>
        <v>3</v>
      </c>
      <c r="T24" s="141">
        <f t="shared" si="34"/>
        <v>412</v>
      </c>
      <c r="U24" t="s">
        <v>118</v>
      </c>
      <c r="V24" s="5" t="s">
        <v>121</v>
      </c>
      <c r="W24" t="s">
        <v>118</v>
      </c>
      <c r="X24" s="5" t="s">
        <v>121</v>
      </c>
      <c r="Y24" t="s">
        <v>222</v>
      </c>
      <c r="Z24" t="s">
        <v>196</v>
      </c>
      <c r="AA24" t="s">
        <v>198</v>
      </c>
      <c r="AB24">
        <v>520</v>
      </c>
      <c r="AC24" s="1">
        <v>4733.7470000000003</v>
      </c>
      <c r="AD24" s="1">
        <v>2558.5639999999999</v>
      </c>
      <c r="AE24" s="28">
        <v>1.85</v>
      </c>
      <c r="AF24">
        <v>2.1</v>
      </c>
      <c r="AG24">
        <v>15.441000000000001</v>
      </c>
      <c r="AH24">
        <v>321.35378400000002</v>
      </c>
      <c r="AI24">
        <v>8.8532349999999997</v>
      </c>
      <c r="AJ24">
        <v>107.264342</v>
      </c>
      <c r="AK24">
        <v>733</v>
      </c>
      <c r="AL24">
        <v>3</v>
      </c>
      <c r="AM24">
        <v>412</v>
      </c>
      <c r="AN24">
        <v>70</v>
      </c>
      <c r="AO24">
        <v>14.730639999999999</v>
      </c>
      <c r="AP24">
        <v>152.4</v>
      </c>
      <c r="AQ24">
        <v>0</v>
      </c>
      <c r="AR24">
        <v>71</v>
      </c>
      <c r="AS24">
        <v>23109</v>
      </c>
      <c r="AT24">
        <v>6.3E-2</v>
      </c>
      <c r="AU24">
        <v>8.7029999999999994</v>
      </c>
      <c r="AV24">
        <v>42438</v>
      </c>
      <c r="AW24">
        <v>0</v>
      </c>
      <c r="AX24" s="29">
        <v>0.6</v>
      </c>
      <c r="AY24">
        <v>0.88095238095238093</v>
      </c>
      <c r="AZ24" t="s">
        <v>69</v>
      </c>
      <c r="BA24" t="s">
        <v>221</v>
      </c>
      <c r="BB24">
        <v>2</v>
      </c>
      <c r="BC24" t="s">
        <v>364</v>
      </c>
      <c r="BD24">
        <v>14</v>
      </c>
      <c r="BE24">
        <v>8455.2870000000003</v>
      </c>
      <c r="BF24">
        <v>0.55985645431077624</v>
      </c>
      <c r="BG24">
        <v>0.49320687641663619</v>
      </c>
      <c r="BH24">
        <v>101789.90400000002</v>
      </c>
      <c r="BI24">
        <v>4.6505073823431442E-2</v>
      </c>
      <c r="BJ24">
        <v>4.0968755511118171E-2</v>
      </c>
      <c r="BK24">
        <v>1</v>
      </c>
      <c r="BL24" t="s">
        <v>69</v>
      </c>
      <c r="BM24">
        <v>0</v>
      </c>
      <c r="BN24" t="s">
        <v>361</v>
      </c>
    </row>
    <row r="25" spans="1:66" x14ac:dyDescent="0.25">
      <c r="A25" s="142" t="str">
        <f t="shared" si="20"/>
        <v>세운교통</v>
      </c>
      <c r="B25" s="142" t="str">
        <f t="shared" si="1"/>
        <v>26</v>
      </c>
      <c r="C25" s="143" t="str">
        <f t="shared" si="21"/>
        <v>73아1008</v>
      </c>
      <c r="D25" s="131" t="str">
        <f t="shared" si="22"/>
        <v>대형</v>
      </c>
      <c r="E25" s="127" t="str">
        <f t="shared" si="16"/>
        <v>C</v>
      </c>
      <c r="F25" s="150">
        <f t="shared" si="17"/>
        <v>0.85684210526315785</v>
      </c>
      <c r="G25" s="151">
        <f t="shared" si="18"/>
        <v>1.6279999999999999</v>
      </c>
      <c r="H25" s="152">
        <f t="shared" si="19"/>
        <v>1.9</v>
      </c>
      <c r="I25" s="153">
        <f t="shared" si="23"/>
        <v>464.68599999999998</v>
      </c>
      <c r="J25" s="154">
        <f t="shared" si="24"/>
        <v>3.2438220127863966E-2</v>
      </c>
      <c r="K25" s="154">
        <f t="shared" si="25"/>
        <v>0.28652572428327577</v>
      </c>
      <c r="L25" s="154">
        <f t="shared" si="26"/>
        <v>5.3799770167381848E-2</v>
      </c>
      <c r="M25" s="155">
        <f t="shared" si="27"/>
        <v>14.266</v>
      </c>
      <c r="N25" s="156">
        <f t="shared" si="28"/>
        <v>1.9370000000000001</v>
      </c>
      <c r="O25" s="156">
        <f t="shared" si="29"/>
        <v>29.052</v>
      </c>
      <c r="P25" s="157">
        <f t="shared" si="30"/>
        <v>0</v>
      </c>
      <c r="Q25" s="158">
        <f t="shared" si="31"/>
        <v>71</v>
      </c>
      <c r="R25" s="159">
        <f t="shared" si="32"/>
        <v>28.145721336849988</v>
      </c>
      <c r="S25" s="144">
        <f t="shared" si="33"/>
        <v>9</v>
      </c>
      <c r="T25" s="144">
        <f t="shared" si="34"/>
        <v>135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339</v>
      </c>
      <c r="Z25" s="4" t="s">
        <v>142</v>
      </c>
      <c r="AA25" s="4" t="s">
        <v>198</v>
      </c>
      <c r="AB25" s="4">
        <v>520</v>
      </c>
      <c r="AC25" s="4">
        <v>464.68599999999998</v>
      </c>
      <c r="AD25" s="4">
        <v>285.40800000000002</v>
      </c>
      <c r="AE25" s="4">
        <v>1.6279999999999999</v>
      </c>
      <c r="AF25" s="4">
        <v>1.9</v>
      </c>
      <c r="AG25" s="4">
        <v>14.266</v>
      </c>
      <c r="AH25" s="4">
        <v>24.242483</v>
      </c>
      <c r="AI25" s="4">
        <v>0.78638300000000005</v>
      </c>
      <c r="AJ25" s="4">
        <v>6.9460949999999997</v>
      </c>
      <c r="AK25" s="4">
        <v>25</v>
      </c>
      <c r="AL25" s="4">
        <v>9</v>
      </c>
      <c r="AM25" s="4">
        <v>135</v>
      </c>
      <c r="AN25" s="4">
        <v>71</v>
      </c>
      <c r="AO25" s="4">
        <v>19.168251000000001</v>
      </c>
      <c r="AP25" s="4">
        <v>107.5</v>
      </c>
      <c r="AQ25" s="4">
        <v>0</v>
      </c>
      <c r="AR25" s="4">
        <v>2</v>
      </c>
      <c r="AS25" s="4">
        <v>839</v>
      </c>
      <c r="AT25" s="4">
        <v>1.9370000000000001</v>
      </c>
      <c r="AU25" s="4">
        <v>29.052</v>
      </c>
      <c r="AV25" s="4">
        <v>4232</v>
      </c>
      <c r="AW25" s="4">
        <v>0</v>
      </c>
      <c r="AX25" s="30">
        <v>0.41</v>
      </c>
      <c r="AY25">
        <v>0.85684210526315785</v>
      </c>
      <c r="AZ25" t="s">
        <v>69</v>
      </c>
      <c r="BA25" t="s">
        <v>221</v>
      </c>
      <c r="BB25">
        <v>3</v>
      </c>
      <c r="BC25" t="s">
        <v>416</v>
      </c>
      <c r="BD25">
        <v>3</v>
      </c>
      <c r="BE25">
        <v>8455.2870000000003</v>
      </c>
      <c r="BF25">
        <v>5.4958039863105768E-2</v>
      </c>
      <c r="BG25">
        <v>4.7090362577440099E-2</v>
      </c>
      <c r="BH25">
        <v>101789.90400000002</v>
      </c>
      <c r="BI25">
        <v>4.5651482292389219E-3</v>
      </c>
      <c r="BJ25">
        <v>3.911611219579455E-3</v>
      </c>
      <c r="BK25">
        <v>1</v>
      </c>
      <c r="BL25" t="s">
        <v>67</v>
      </c>
      <c r="BM25">
        <v>1</v>
      </c>
      <c r="BN25" t="s">
        <v>362</v>
      </c>
    </row>
    <row r="26" spans="1:66" x14ac:dyDescent="0.25">
      <c r="A26" s="139" t="str">
        <f t="shared" si="20"/>
        <v>세운교통</v>
      </c>
      <c r="B26" s="239" t="str">
        <f t="shared" si="1"/>
        <v>28</v>
      </c>
      <c r="C26" s="140" t="str">
        <f t="shared" si="21"/>
        <v>73아1009</v>
      </c>
      <c r="D26" s="114" t="str">
        <f t="shared" si="22"/>
        <v>저상</v>
      </c>
      <c r="E26" s="110" t="str">
        <f t="shared" si="16"/>
        <v>D</v>
      </c>
      <c r="F26" s="160">
        <f t="shared" si="17"/>
        <v>0.81761904761904758</v>
      </c>
      <c r="G26" s="161">
        <f t="shared" si="18"/>
        <v>1.7170000000000001</v>
      </c>
      <c r="H26" s="162">
        <f t="shared" si="19"/>
        <v>2.1</v>
      </c>
      <c r="I26" s="163">
        <f t="shared" si="23"/>
        <v>2667.95</v>
      </c>
      <c r="J26" s="164">
        <f t="shared" si="24"/>
        <v>2.3081937509183498E-2</v>
      </c>
      <c r="K26" s="164">
        <f t="shared" si="25"/>
        <v>0.38738862016186165</v>
      </c>
      <c r="L26" s="164">
        <f t="shared" si="26"/>
        <v>0.10907250885511348</v>
      </c>
      <c r="M26" s="165">
        <f t="shared" si="27"/>
        <v>18.454000000000001</v>
      </c>
      <c r="N26" s="166">
        <f t="shared" si="28"/>
        <v>3.6999999999999998E-2</v>
      </c>
      <c r="O26" s="166">
        <f t="shared" si="29"/>
        <v>4.76</v>
      </c>
      <c r="P26" s="167">
        <f t="shared" si="30"/>
        <v>0</v>
      </c>
      <c r="Q26" s="168">
        <f t="shared" si="31"/>
        <v>69</v>
      </c>
      <c r="R26" s="169">
        <f t="shared" si="32"/>
        <v>22.401542034174714</v>
      </c>
      <c r="S26" s="141">
        <f t="shared" si="33"/>
        <v>1</v>
      </c>
      <c r="T26" s="141">
        <f t="shared" si="34"/>
        <v>127</v>
      </c>
      <c r="U26" t="s">
        <v>118</v>
      </c>
      <c r="V26" s="5" t="s">
        <v>122</v>
      </c>
      <c r="W26" t="s">
        <v>118</v>
      </c>
      <c r="X26" s="5" t="s">
        <v>122</v>
      </c>
      <c r="Y26" t="s">
        <v>396</v>
      </c>
      <c r="Z26" t="s">
        <v>196</v>
      </c>
      <c r="AA26" t="s">
        <v>198</v>
      </c>
      <c r="AB26">
        <v>520</v>
      </c>
      <c r="AC26" s="1">
        <v>2667.95</v>
      </c>
      <c r="AD26" s="1">
        <v>1554.2470000000001</v>
      </c>
      <c r="AE26" s="28">
        <v>1.7170000000000001</v>
      </c>
      <c r="AF26">
        <v>2.1</v>
      </c>
      <c r="AG26">
        <v>18.454000000000001</v>
      </c>
      <c r="AH26">
        <v>202.01995600000001</v>
      </c>
      <c r="AI26">
        <v>4.6630120000000002</v>
      </c>
      <c r="AJ26">
        <v>78.260232000000002</v>
      </c>
      <c r="AK26">
        <v>291</v>
      </c>
      <c r="AL26">
        <v>1</v>
      </c>
      <c r="AM26">
        <v>127</v>
      </c>
      <c r="AN26">
        <v>69</v>
      </c>
      <c r="AO26">
        <v>13.206367999999999</v>
      </c>
      <c r="AP26">
        <v>142.80000000000001</v>
      </c>
      <c r="AQ26">
        <v>0</v>
      </c>
      <c r="AR26">
        <v>39</v>
      </c>
      <c r="AS26">
        <v>25668</v>
      </c>
      <c r="AT26">
        <v>3.6999999999999998E-2</v>
      </c>
      <c r="AU26">
        <v>4.76</v>
      </c>
      <c r="AV26">
        <v>24255</v>
      </c>
      <c r="AW26">
        <v>0</v>
      </c>
      <c r="AX26" s="29">
        <v>0.65</v>
      </c>
      <c r="AY26">
        <v>0.81761904761904758</v>
      </c>
      <c r="AZ26" t="s">
        <v>67</v>
      </c>
      <c r="BA26" t="s">
        <v>417</v>
      </c>
      <c r="BB26">
        <v>2</v>
      </c>
      <c r="BC26" t="s">
        <v>418</v>
      </c>
      <c r="BD26">
        <v>2</v>
      </c>
      <c r="BE26">
        <v>25916.477999999996</v>
      </c>
      <c r="BF26">
        <v>0.10294415776711636</v>
      </c>
      <c r="BG26">
        <v>8.4169104231494665E-2</v>
      </c>
      <c r="BH26">
        <v>101789.90400000002</v>
      </c>
      <c r="BI26">
        <v>2.6210359722905321E-2</v>
      </c>
      <c r="BJ26">
        <v>2.1430089354394492E-2</v>
      </c>
      <c r="BK26">
        <v>1</v>
      </c>
      <c r="BL26" t="s">
        <v>353</v>
      </c>
      <c r="BM26" t="s">
        <v>354</v>
      </c>
      <c r="BN26" t="s">
        <v>353</v>
      </c>
    </row>
    <row r="27" spans="1:66" x14ac:dyDescent="0.25">
      <c r="A27" s="142" t="str">
        <f t="shared" si="20"/>
        <v>세운교통</v>
      </c>
      <c r="B27" s="142" t="str">
        <f t="shared" si="1"/>
        <v>28</v>
      </c>
      <c r="C27" s="143" t="str">
        <f t="shared" si="21"/>
        <v>73아1010</v>
      </c>
      <c r="D27" s="131" t="str">
        <f t="shared" si="22"/>
        <v>저상</v>
      </c>
      <c r="E27" s="127" t="str">
        <f t="shared" si="16"/>
        <v>D</v>
      </c>
      <c r="F27" s="150">
        <f t="shared" si="17"/>
        <v>0.83285714285714285</v>
      </c>
      <c r="G27" s="151">
        <f t="shared" si="18"/>
        <v>1.7490000000000001</v>
      </c>
      <c r="H27" s="152">
        <f t="shared" si="19"/>
        <v>2.1</v>
      </c>
      <c r="I27" s="153">
        <f t="shared" si="23"/>
        <v>3327.027</v>
      </c>
      <c r="J27" s="154">
        <f t="shared" si="24"/>
        <v>3.590649281651824E-2</v>
      </c>
      <c r="K27" s="154">
        <f t="shared" si="25"/>
        <v>0.40380836922908253</v>
      </c>
      <c r="L27" s="154">
        <f t="shared" si="26"/>
        <v>0.11030869301631757</v>
      </c>
      <c r="M27" s="155">
        <f t="shared" si="27"/>
        <v>13.859</v>
      </c>
      <c r="N27" s="156">
        <f t="shared" si="28"/>
        <v>0.03</v>
      </c>
      <c r="O27" s="156">
        <f t="shared" si="29"/>
        <v>0.36099999999999999</v>
      </c>
      <c r="P27" s="157">
        <f t="shared" si="30"/>
        <v>0</v>
      </c>
      <c r="Q27" s="158">
        <f t="shared" si="31"/>
        <v>61</v>
      </c>
      <c r="R27" s="159">
        <f t="shared" si="32"/>
        <v>16.207038871763086</v>
      </c>
      <c r="S27" s="144">
        <f t="shared" si="33"/>
        <v>1</v>
      </c>
      <c r="T27" s="144">
        <f t="shared" si="34"/>
        <v>12</v>
      </c>
      <c r="U27" t="s">
        <v>118</v>
      </c>
      <c r="V27" t="s">
        <v>122</v>
      </c>
      <c r="W27" t="s">
        <v>118</v>
      </c>
      <c r="X27" s="4" t="s">
        <v>122</v>
      </c>
      <c r="Y27" s="4" t="s">
        <v>223</v>
      </c>
      <c r="Z27" s="4" t="s">
        <v>196</v>
      </c>
      <c r="AA27" s="4" t="s">
        <v>198</v>
      </c>
      <c r="AB27" s="4">
        <v>520</v>
      </c>
      <c r="AC27" s="4">
        <v>3327.027</v>
      </c>
      <c r="AD27" s="4">
        <v>1902.4110000000001</v>
      </c>
      <c r="AE27" s="4">
        <v>1.7490000000000001</v>
      </c>
      <c r="AF27" s="4">
        <v>2.1</v>
      </c>
      <c r="AG27" s="4">
        <v>13.859</v>
      </c>
      <c r="AH27" s="4">
        <v>366.38994700000001</v>
      </c>
      <c r="AI27" s="4">
        <v>13.155778</v>
      </c>
      <c r="AJ27" s="4">
        <v>147.95132699999999</v>
      </c>
      <c r="AK27" s="4">
        <v>367</v>
      </c>
      <c r="AL27" s="4">
        <v>1</v>
      </c>
      <c r="AM27" s="4">
        <v>12</v>
      </c>
      <c r="AN27" s="4">
        <v>61</v>
      </c>
      <c r="AO27" s="4">
        <v>9.0805629999999997</v>
      </c>
      <c r="AP27" s="4">
        <v>0</v>
      </c>
      <c r="AQ27" s="4">
        <v>0</v>
      </c>
      <c r="AR27" s="4">
        <v>172</v>
      </c>
      <c r="AS27" s="4">
        <v>80206</v>
      </c>
      <c r="AT27" s="4">
        <v>0.03</v>
      </c>
      <c r="AU27" s="4">
        <v>0.36099999999999999</v>
      </c>
      <c r="AV27" s="4">
        <v>38584</v>
      </c>
      <c r="AW27" s="4">
        <v>0</v>
      </c>
      <c r="AX27" s="30">
        <v>0.75</v>
      </c>
      <c r="AY27">
        <v>0.83285714285714285</v>
      </c>
      <c r="AZ27" t="s">
        <v>67</v>
      </c>
      <c r="BA27" t="s">
        <v>417</v>
      </c>
      <c r="BB27">
        <v>1</v>
      </c>
      <c r="BC27" t="s">
        <v>419</v>
      </c>
      <c r="BD27">
        <v>10</v>
      </c>
      <c r="BE27">
        <v>25916.477999999996</v>
      </c>
      <c r="BF27">
        <v>0.12837496669107587</v>
      </c>
      <c r="BG27">
        <v>0.10691800797271032</v>
      </c>
      <c r="BH27">
        <v>101789.90400000002</v>
      </c>
      <c r="BI27">
        <v>3.2685235659520806E-2</v>
      </c>
      <c r="BJ27">
        <v>2.72221319850009E-2</v>
      </c>
      <c r="BK27">
        <v>1</v>
      </c>
      <c r="BL27" t="s">
        <v>67</v>
      </c>
      <c r="BM27">
        <v>0</v>
      </c>
      <c r="BN27" t="s">
        <v>361</v>
      </c>
    </row>
    <row r="28" spans="1:66" x14ac:dyDescent="0.25">
      <c r="A28" s="139" t="str">
        <f t="shared" si="20"/>
        <v>세운교통</v>
      </c>
      <c r="B28" s="239" t="str">
        <f t="shared" si="1"/>
        <v>28</v>
      </c>
      <c r="C28" s="140" t="str">
        <f t="shared" si="21"/>
        <v>73아1018</v>
      </c>
      <c r="D28" s="114" t="str">
        <f t="shared" si="22"/>
        <v>저상</v>
      </c>
      <c r="E28" s="110" t="str">
        <f t="shared" si="16"/>
        <v>C</v>
      </c>
      <c r="F28" s="160">
        <f t="shared" si="17"/>
        <v>0.86699999999999999</v>
      </c>
      <c r="G28" s="161">
        <f t="shared" si="18"/>
        <v>1.734</v>
      </c>
      <c r="H28" s="162">
        <f t="shared" si="19"/>
        <v>2</v>
      </c>
      <c r="I28" s="163">
        <f t="shared" si="23"/>
        <v>4767.3890000000001</v>
      </c>
      <c r="J28" s="164">
        <f t="shared" si="24"/>
        <v>4.3583594434578619E-2</v>
      </c>
      <c r="K28" s="164">
        <f t="shared" si="25"/>
        <v>0.45593915018061432</v>
      </c>
      <c r="L28" s="164">
        <f t="shared" si="26"/>
        <v>0.18668499675608599</v>
      </c>
      <c r="M28" s="165">
        <f t="shared" si="27"/>
        <v>19.614999999999998</v>
      </c>
      <c r="N28" s="166">
        <f t="shared" si="28"/>
        <v>0.14699999999999999</v>
      </c>
      <c r="O28" s="166">
        <f t="shared" si="29"/>
        <v>9.5020000000000007</v>
      </c>
      <c r="P28" s="167">
        <f t="shared" si="30"/>
        <v>0</v>
      </c>
      <c r="Q28" s="168">
        <f t="shared" si="31"/>
        <v>73</v>
      </c>
      <c r="R28" s="169">
        <f t="shared" si="32"/>
        <v>23.302057228291467</v>
      </c>
      <c r="S28" s="141">
        <f t="shared" si="33"/>
        <v>7</v>
      </c>
      <c r="T28" s="141">
        <f t="shared" si="34"/>
        <v>453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224</v>
      </c>
      <c r="Z28" s="4" t="s">
        <v>196</v>
      </c>
      <c r="AA28" s="4" t="s">
        <v>198</v>
      </c>
      <c r="AB28" s="4">
        <v>520</v>
      </c>
      <c r="AC28" s="4">
        <v>4767.3890000000001</v>
      </c>
      <c r="AD28" s="4">
        <v>2750.1280000000002</v>
      </c>
      <c r="AE28" s="4">
        <v>1.734</v>
      </c>
      <c r="AF28" s="4">
        <v>2</v>
      </c>
      <c r="AG28" s="4">
        <v>19.614999999999998</v>
      </c>
      <c r="AH28" s="4">
        <v>408.79161599999998</v>
      </c>
      <c r="AI28" s="4">
        <v>17.816607999999999</v>
      </c>
      <c r="AJ28" s="4">
        <v>186.38410200000001</v>
      </c>
      <c r="AK28" s="4">
        <v>890</v>
      </c>
      <c r="AL28" s="4">
        <v>7</v>
      </c>
      <c r="AM28" s="4">
        <v>453</v>
      </c>
      <c r="AN28" s="4">
        <v>73</v>
      </c>
      <c r="AO28" s="4">
        <v>11.662148999999999</v>
      </c>
      <c r="AP28" s="4">
        <v>854.6</v>
      </c>
      <c r="AQ28" s="4">
        <v>0</v>
      </c>
      <c r="AR28" s="4">
        <v>226</v>
      </c>
      <c r="AS28" s="4">
        <v>200743</v>
      </c>
      <c r="AT28" s="4">
        <v>0.14699999999999999</v>
      </c>
      <c r="AU28" s="4">
        <v>9.5020000000000007</v>
      </c>
      <c r="AV28" s="4">
        <v>10561</v>
      </c>
      <c r="AW28" s="4">
        <v>0</v>
      </c>
      <c r="AX28" s="30">
        <v>0.66</v>
      </c>
      <c r="AY28">
        <v>0.86699999999999999</v>
      </c>
      <c r="AZ28" t="s">
        <v>69</v>
      </c>
      <c r="BA28" t="s">
        <v>417</v>
      </c>
      <c r="BB28">
        <v>2</v>
      </c>
      <c r="BC28" t="s">
        <v>420</v>
      </c>
      <c r="BD28">
        <v>5</v>
      </c>
      <c r="BE28">
        <v>25916.477999999996</v>
      </c>
      <c r="BF28">
        <v>0.18395204008816324</v>
      </c>
      <c r="BG28">
        <v>0.15948641875643751</v>
      </c>
      <c r="BH28">
        <v>101789.90400000002</v>
      </c>
      <c r="BI28">
        <v>4.6835578113915886E-2</v>
      </c>
      <c r="BJ28">
        <v>4.0606446224765072E-2</v>
      </c>
      <c r="BK28">
        <v>1</v>
      </c>
      <c r="BL28" t="s">
        <v>66</v>
      </c>
      <c r="BM28">
        <v>-2</v>
      </c>
      <c r="BN28" t="s">
        <v>360</v>
      </c>
    </row>
    <row r="29" spans="1:66" x14ac:dyDescent="0.25">
      <c r="A29" s="142" t="str">
        <f t="shared" si="20"/>
        <v>세운교통</v>
      </c>
      <c r="B29" s="142" t="str">
        <f t="shared" si="1"/>
        <v>28</v>
      </c>
      <c r="C29" s="143" t="str">
        <f t="shared" si="21"/>
        <v>73아1019</v>
      </c>
      <c r="D29" s="131" t="str">
        <f t="shared" si="22"/>
        <v>저상</v>
      </c>
      <c r="E29" s="127" t="str">
        <f t="shared" si="16"/>
        <v>C</v>
      </c>
      <c r="F29" s="150">
        <f t="shared" si="17"/>
        <v>0.85150000000000003</v>
      </c>
      <c r="G29" s="151">
        <f t="shared" si="18"/>
        <v>1.7030000000000001</v>
      </c>
      <c r="H29" s="152">
        <f t="shared" si="19"/>
        <v>2</v>
      </c>
      <c r="I29" s="153">
        <f t="shared" si="23"/>
        <v>1696.0139999999999</v>
      </c>
      <c r="J29" s="154">
        <f t="shared" si="24"/>
        <v>3.6586938916484693E-2</v>
      </c>
      <c r="K29" s="154">
        <f t="shared" si="25"/>
        <v>0.37053594949673646</v>
      </c>
      <c r="L29" s="154">
        <f t="shared" si="26"/>
        <v>0.18513998115581595</v>
      </c>
      <c r="M29" s="155">
        <f t="shared" si="27"/>
        <v>18.663</v>
      </c>
      <c r="N29" s="156">
        <f t="shared" si="28"/>
        <v>0</v>
      </c>
      <c r="O29" s="156">
        <f t="shared" si="29"/>
        <v>10.318</v>
      </c>
      <c r="P29" s="157">
        <f t="shared" si="30"/>
        <v>1.3133333333333332</v>
      </c>
      <c r="Q29" s="158">
        <f t="shared" si="31"/>
        <v>93</v>
      </c>
      <c r="R29" s="159">
        <f t="shared" si="32"/>
        <v>25.124161365823458</v>
      </c>
      <c r="S29" s="144">
        <f t="shared" si="33"/>
        <v>0</v>
      </c>
      <c r="T29" s="144">
        <f t="shared" si="34"/>
        <v>175</v>
      </c>
      <c r="U29" t="s">
        <v>118</v>
      </c>
      <c r="V29" s="5" t="s">
        <v>122</v>
      </c>
      <c r="W29" t="s">
        <v>118</v>
      </c>
      <c r="X29" s="5" t="s">
        <v>122</v>
      </c>
      <c r="Y29" t="s">
        <v>363</v>
      </c>
      <c r="Z29" t="s">
        <v>196</v>
      </c>
      <c r="AA29" t="s">
        <v>198</v>
      </c>
      <c r="AB29">
        <v>520</v>
      </c>
      <c r="AC29" s="1">
        <v>1696.0139999999999</v>
      </c>
      <c r="AD29" s="1">
        <v>995.66399999999999</v>
      </c>
      <c r="AE29" s="28">
        <v>1.7030000000000001</v>
      </c>
      <c r="AF29">
        <v>2</v>
      </c>
      <c r="AG29">
        <v>18.663</v>
      </c>
      <c r="AH29">
        <v>113.860523</v>
      </c>
      <c r="AI29">
        <v>4.1658080000000002</v>
      </c>
      <c r="AJ29">
        <v>42.189416999999999</v>
      </c>
      <c r="AK29">
        <v>314</v>
      </c>
      <c r="AL29">
        <v>0</v>
      </c>
      <c r="AM29">
        <v>175</v>
      </c>
      <c r="AN29">
        <v>93</v>
      </c>
      <c r="AO29">
        <v>14.89554</v>
      </c>
      <c r="AP29">
        <v>1524.5</v>
      </c>
      <c r="AQ29">
        <v>78.8</v>
      </c>
      <c r="AR29">
        <v>36</v>
      </c>
      <c r="AS29">
        <v>31894</v>
      </c>
      <c r="AT29">
        <v>0</v>
      </c>
      <c r="AU29">
        <v>10.318</v>
      </c>
      <c r="AV29">
        <v>16106</v>
      </c>
      <c r="AW29">
        <v>0</v>
      </c>
      <c r="AX29" s="29">
        <v>0.57999999999999996</v>
      </c>
      <c r="AY29">
        <v>0.85150000000000003</v>
      </c>
      <c r="AZ29" t="s">
        <v>69</v>
      </c>
      <c r="BA29" t="s">
        <v>417</v>
      </c>
      <c r="BB29">
        <v>3</v>
      </c>
      <c r="BC29" t="s">
        <v>421</v>
      </c>
      <c r="BD29">
        <v>4</v>
      </c>
      <c r="BE29">
        <v>25916.477999999996</v>
      </c>
      <c r="BF29">
        <v>6.5441531059891714E-2</v>
      </c>
      <c r="BG29">
        <v>5.5723463697497796E-2</v>
      </c>
      <c r="BH29">
        <v>101789.90400000002</v>
      </c>
      <c r="BI29">
        <v>1.666190784500592E-2</v>
      </c>
      <c r="BJ29">
        <v>1.4187614530022541E-2</v>
      </c>
      <c r="BK29">
        <v>1</v>
      </c>
      <c r="BL29" t="s">
        <v>67</v>
      </c>
      <c r="BM29">
        <v>1</v>
      </c>
      <c r="BN29" t="s">
        <v>362</v>
      </c>
    </row>
    <row r="30" spans="1:66" x14ac:dyDescent="0.25">
      <c r="A30" s="139" t="str">
        <f t="shared" si="20"/>
        <v>세운교통</v>
      </c>
      <c r="B30" s="239" t="str">
        <f t="shared" si="1"/>
        <v>28</v>
      </c>
      <c r="C30" s="140" t="str">
        <f t="shared" si="21"/>
        <v>73아1021</v>
      </c>
      <c r="D30" s="114" t="str">
        <f t="shared" si="22"/>
        <v>저상</v>
      </c>
      <c r="E30" s="110" t="str">
        <f t="shared" si="16"/>
        <v>A</v>
      </c>
      <c r="F30" s="160">
        <f t="shared" si="17"/>
        <v>0.98238095238095247</v>
      </c>
      <c r="G30" s="161">
        <f t="shared" si="18"/>
        <v>2.0630000000000002</v>
      </c>
      <c r="H30" s="162">
        <f t="shared" si="19"/>
        <v>2.1</v>
      </c>
      <c r="I30" s="163">
        <f t="shared" si="23"/>
        <v>5770.4110000000001</v>
      </c>
      <c r="J30" s="164">
        <f t="shared" si="24"/>
        <v>3.0450786405440581E-2</v>
      </c>
      <c r="K30" s="164">
        <f t="shared" si="25"/>
        <v>0.38225163348086272</v>
      </c>
      <c r="L30" s="164">
        <f t="shared" si="26"/>
        <v>0.13794511344165952</v>
      </c>
      <c r="M30" s="165">
        <f t="shared" si="27"/>
        <v>15.336</v>
      </c>
      <c r="N30" s="166">
        <f t="shared" si="28"/>
        <v>3.5000000000000003E-2</v>
      </c>
      <c r="O30" s="166">
        <f t="shared" si="29"/>
        <v>10.571</v>
      </c>
      <c r="P30" s="167">
        <f t="shared" si="30"/>
        <v>0</v>
      </c>
      <c r="Q30" s="168">
        <f t="shared" si="31"/>
        <v>76</v>
      </c>
      <c r="R30" s="169">
        <f t="shared" si="32"/>
        <v>23.633370227297718</v>
      </c>
      <c r="S30" s="141">
        <f t="shared" si="33"/>
        <v>2</v>
      </c>
      <c r="T30" s="141">
        <f t="shared" si="34"/>
        <v>610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225</v>
      </c>
      <c r="Z30" s="4" t="s">
        <v>196</v>
      </c>
      <c r="AA30" s="4" t="s">
        <v>198</v>
      </c>
      <c r="AB30" s="4">
        <v>520</v>
      </c>
      <c r="AC30" s="4">
        <v>5770.4110000000001</v>
      </c>
      <c r="AD30" s="4">
        <v>2796.5889999999999</v>
      </c>
      <c r="AE30" s="4">
        <v>2.0630000000000002</v>
      </c>
      <c r="AF30" s="4">
        <v>2.1</v>
      </c>
      <c r="AG30" s="4">
        <v>15.336</v>
      </c>
      <c r="AH30" s="4">
        <v>415.74101999999999</v>
      </c>
      <c r="AI30" s="4">
        <v>12.659641000000001</v>
      </c>
      <c r="AJ30" s="4">
        <v>158.91768400000001</v>
      </c>
      <c r="AK30" s="4">
        <v>796</v>
      </c>
      <c r="AL30" s="4">
        <v>2</v>
      </c>
      <c r="AM30" s="4">
        <v>610</v>
      </c>
      <c r="AN30" s="4">
        <v>76</v>
      </c>
      <c r="AO30" s="4">
        <v>13.879821</v>
      </c>
      <c r="AP30" s="4">
        <v>567.9</v>
      </c>
      <c r="AQ30" s="4">
        <v>0</v>
      </c>
      <c r="AR30" s="4">
        <v>127</v>
      </c>
      <c r="AS30" s="4">
        <v>73954</v>
      </c>
      <c r="AT30" s="4">
        <v>3.5000000000000003E-2</v>
      </c>
      <c r="AU30" s="4">
        <v>10.571</v>
      </c>
      <c r="AV30" s="4">
        <v>50839</v>
      </c>
      <c r="AW30" s="4">
        <v>0</v>
      </c>
      <c r="AX30" s="30">
        <v>0.65</v>
      </c>
      <c r="AY30">
        <v>0.98238095238095247</v>
      </c>
      <c r="AZ30" t="s">
        <v>66</v>
      </c>
      <c r="BA30" t="s">
        <v>417</v>
      </c>
      <c r="BB30">
        <v>1</v>
      </c>
      <c r="BC30" t="s">
        <v>422</v>
      </c>
      <c r="BD30">
        <v>12</v>
      </c>
      <c r="BE30">
        <v>25916.477999999996</v>
      </c>
      <c r="BF30">
        <v>0.22265413533428427</v>
      </c>
      <c r="BG30">
        <v>0.21873118152125165</v>
      </c>
      <c r="BH30">
        <v>101789.90400000002</v>
      </c>
      <c r="BI30">
        <v>5.6689423736955277E-2</v>
      </c>
      <c r="BJ30">
        <v>5.5690610080637498E-2</v>
      </c>
      <c r="BK30">
        <v>1</v>
      </c>
      <c r="BL30" t="s">
        <v>71</v>
      </c>
      <c r="BM30">
        <v>-1</v>
      </c>
      <c r="BN30" t="s">
        <v>360</v>
      </c>
    </row>
    <row r="31" spans="1:66" x14ac:dyDescent="0.25">
      <c r="A31" s="142" t="str">
        <f t="shared" si="20"/>
        <v>세운교통</v>
      </c>
      <c r="B31" s="142" t="str">
        <f t="shared" si="1"/>
        <v>28</v>
      </c>
      <c r="C31" s="143" t="str">
        <f t="shared" si="21"/>
        <v>73아1026</v>
      </c>
      <c r="D31" s="131" t="str">
        <f t="shared" si="22"/>
        <v>저상</v>
      </c>
      <c r="E31" s="127" t="str">
        <f t="shared" si="16"/>
        <v>C</v>
      </c>
      <c r="F31" s="150">
        <f t="shared" si="17"/>
        <v>0.89476190476190476</v>
      </c>
      <c r="G31" s="151">
        <f t="shared" si="18"/>
        <v>1.879</v>
      </c>
      <c r="H31" s="152">
        <f t="shared" si="19"/>
        <v>2.1</v>
      </c>
      <c r="I31" s="153">
        <f t="shared" si="23"/>
        <v>5788.3879999999999</v>
      </c>
      <c r="J31" s="154">
        <f t="shared" si="24"/>
        <v>2.7878946537501319E-2</v>
      </c>
      <c r="K31" s="154">
        <f t="shared" si="25"/>
        <v>0.37718725071335818</v>
      </c>
      <c r="L31" s="154">
        <f t="shared" si="26"/>
        <v>0.14598192104606672</v>
      </c>
      <c r="M31" s="155">
        <f t="shared" si="27"/>
        <v>18.027999999999999</v>
      </c>
      <c r="N31" s="156">
        <f t="shared" si="28"/>
        <v>8.5999999999999993E-2</v>
      </c>
      <c r="O31" s="156">
        <f t="shared" si="29"/>
        <v>13.544</v>
      </c>
      <c r="P31" s="157">
        <f t="shared" si="30"/>
        <v>0</v>
      </c>
      <c r="Q31" s="158">
        <f t="shared" si="31"/>
        <v>74</v>
      </c>
      <c r="R31" s="159">
        <f t="shared" si="32"/>
        <v>24.117017290413159</v>
      </c>
      <c r="S31" s="144">
        <f t="shared" si="33"/>
        <v>5</v>
      </c>
      <c r="T31" s="144">
        <f t="shared" si="34"/>
        <v>784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226</v>
      </c>
      <c r="Z31" s="4" t="s">
        <v>196</v>
      </c>
      <c r="AA31" s="4" t="s">
        <v>198</v>
      </c>
      <c r="AB31" s="4">
        <v>520</v>
      </c>
      <c r="AC31" s="4">
        <v>5788.3879999999999</v>
      </c>
      <c r="AD31" s="4">
        <v>3080.085</v>
      </c>
      <c r="AE31" s="4">
        <v>1.879</v>
      </c>
      <c r="AF31" s="4">
        <v>2.1</v>
      </c>
      <c r="AG31" s="4">
        <v>18.027999999999999</v>
      </c>
      <c r="AH31" s="4">
        <v>403.42740300000003</v>
      </c>
      <c r="AI31" s="4">
        <v>11.247131</v>
      </c>
      <c r="AJ31" s="4">
        <v>152.16767300000001</v>
      </c>
      <c r="AK31" s="4">
        <v>845</v>
      </c>
      <c r="AL31" s="4">
        <v>5</v>
      </c>
      <c r="AM31" s="4">
        <v>784</v>
      </c>
      <c r="AN31" s="4">
        <v>74</v>
      </c>
      <c r="AO31" s="4">
        <v>14.348027999999999</v>
      </c>
      <c r="AP31" s="4">
        <v>841.3</v>
      </c>
      <c r="AQ31" s="4">
        <v>0</v>
      </c>
      <c r="AR31" s="4">
        <v>82</v>
      </c>
      <c r="AS31" s="4">
        <v>53187</v>
      </c>
      <c r="AT31" s="4">
        <v>8.5999999999999993E-2</v>
      </c>
      <c r="AU31" s="4">
        <v>13.544</v>
      </c>
      <c r="AV31" s="4">
        <v>52301</v>
      </c>
      <c r="AW31" s="4">
        <v>0</v>
      </c>
      <c r="AX31" s="4">
        <v>0.65</v>
      </c>
      <c r="AY31">
        <v>0.89476190476190476</v>
      </c>
      <c r="AZ31" t="s">
        <v>69</v>
      </c>
      <c r="BA31" t="s">
        <v>417</v>
      </c>
      <c r="BB31">
        <v>1</v>
      </c>
      <c r="BC31" t="s">
        <v>423</v>
      </c>
      <c r="BD31">
        <v>13</v>
      </c>
      <c r="BE31">
        <v>25916.477999999996</v>
      </c>
      <c r="BF31">
        <v>0.22334778668613847</v>
      </c>
      <c r="BG31">
        <v>0.19984309103964484</v>
      </c>
      <c r="BH31">
        <v>101789.90400000002</v>
      </c>
      <c r="BI31">
        <v>5.6866032607713224E-2</v>
      </c>
      <c r="BJ31">
        <v>5.0881559652330072E-2</v>
      </c>
      <c r="BK31">
        <v>1</v>
      </c>
      <c r="BL31" t="s">
        <v>68</v>
      </c>
      <c r="BM31">
        <v>-1</v>
      </c>
      <c r="BN31" t="s">
        <v>360</v>
      </c>
    </row>
    <row r="32" spans="1:66" x14ac:dyDescent="0.25">
      <c r="A32" s="139" t="str">
        <f t="shared" si="20"/>
        <v>세운교통</v>
      </c>
      <c r="B32" s="239" t="str">
        <f t="shared" si="1"/>
        <v>28</v>
      </c>
      <c r="C32" s="140" t="str">
        <f t="shared" si="21"/>
        <v>73아1027</v>
      </c>
      <c r="D32" s="114" t="str">
        <f t="shared" si="22"/>
        <v>대형</v>
      </c>
      <c r="E32" s="110" t="str">
        <f t="shared" si="16"/>
        <v>S</v>
      </c>
      <c r="F32" s="160">
        <f t="shared" si="17"/>
        <v>1.2105263157894737</v>
      </c>
      <c r="G32" s="161">
        <f t="shared" si="18"/>
        <v>2.2999999999999998</v>
      </c>
      <c r="H32" s="162">
        <f t="shared" si="19"/>
        <v>1.9</v>
      </c>
      <c r="I32" s="163">
        <f t="shared" si="23"/>
        <v>1899.299</v>
      </c>
      <c r="J32" s="164">
        <f t="shared" si="24"/>
        <v>5.1492571169474595E-2</v>
      </c>
      <c r="K32" s="164">
        <f t="shared" si="25"/>
        <v>0.40514710378878277</v>
      </c>
      <c r="L32" s="164">
        <f t="shared" si="26"/>
        <v>0.14479026209143478</v>
      </c>
      <c r="M32" s="165">
        <f t="shared" si="27"/>
        <v>17.952999999999999</v>
      </c>
      <c r="N32" s="166">
        <f t="shared" si="28"/>
        <v>0.158</v>
      </c>
      <c r="O32" s="166">
        <f t="shared" si="29"/>
        <v>26.431000000000001</v>
      </c>
      <c r="P32" s="167">
        <f t="shared" si="30"/>
        <v>0.45333333333333331</v>
      </c>
      <c r="Q32" s="168">
        <f t="shared" si="31"/>
        <v>87</v>
      </c>
      <c r="R32" s="169">
        <f t="shared" si="32"/>
        <v>25.856719906787795</v>
      </c>
      <c r="S32" s="141">
        <f t="shared" si="33"/>
        <v>3</v>
      </c>
      <c r="T32" s="141">
        <f t="shared" si="34"/>
        <v>502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227</v>
      </c>
      <c r="Z32" t="s">
        <v>142</v>
      </c>
      <c r="AA32" t="s">
        <v>198</v>
      </c>
      <c r="AB32">
        <v>520</v>
      </c>
      <c r="AC32" s="1">
        <v>1899.299</v>
      </c>
      <c r="AD32" s="1">
        <v>825.63099999999997</v>
      </c>
      <c r="AE32" s="28">
        <v>2.2999999999999998</v>
      </c>
      <c r="AF32">
        <v>1.9</v>
      </c>
      <c r="AG32">
        <v>17.952999999999999</v>
      </c>
      <c r="AH32">
        <v>135.186083</v>
      </c>
      <c r="AI32">
        <v>6.9610789999999998</v>
      </c>
      <c r="AJ32">
        <v>54.770249999999997</v>
      </c>
      <c r="AK32">
        <v>275</v>
      </c>
      <c r="AL32">
        <v>3</v>
      </c>
      <c r="AM32">
        <v>502</v>
      </c>
      <c r="AN32">
        <v>87</v>
      </c>
      <c r="AO32">
        <v>14.049515</v>
      </c>
      <c r="AP32">
        <v>1190</v>
      </c>
      <c r="AQ32">
        <v>27.2</v>
      </c>
      <c r="AR32">
        <v>39</v>
      </c>
      <c r="AS32">
        <v>22810</v>
      </c>
      <c r="AT32">
        <v>0.158</v>
      </c>
      <c r="AU32">
        <v>26.431000000000001</v>
      </c>
      <c r="AV32">
        <v>17098</v>
      </c>
      <c r="AW32">
        <v>0</v>
      </c>
      <c r="AX32">
        <v>0.74</v>
      </c>
      <c r="AY32">
        <v>1.2105263157894737</v>
      </c>
      <c r="AZ32" t="s">
        <v>71</v>
      </c>
      <c r="BA32" t="s">
        <v>417</v>
      </c>
      <c r="BB32">
        <v>1</v>
      </c>
      <c r="BC32" t="s">
        <v>424</v>
      </c>
      <c r="BD32">
        <v>8</v>
      </c>
      <c r="BE32">
        <v>25916.477999999996</v>
      </c>
      <c r="BF32">
        <v>7.328538237333021E-2</v>
      </c>
      <c r="BG32">
        <v>8.8713883925610248E-2</v>
      </c>
      <c r="BH32">
        <v>101789.90400000002</v>
      </c>
      <c r="BI32">
        <v>1.8659011604923014E-2</v>
      </c>
      <c r="BJ32">
        <v>2.2587224574380491E-2</v>
      </c>
      <c r="BK32">
        <v>1</v>
      </c>
      <c r="BL32" t="s">
        <v>124</v>
      </c>
      <c r="BM32">
        <v>6</v>
      </c>
      <c r="BN32" t="s">
        <v>362</v>
      </c>
    </row>
    <row r="33" spans="1:66" x14ac:dyDescent="0.25">
      <c r="A33" s="142" t="str">
        <f t="shared" si="20"/>
        <v>세운교통</v>
      </c>
      <c r="B33" s="142" t="str">
        <f t="shared" si="1"/>
        <v>67-1</v>
      </c>
      <c r="C33" s="143" t="str">
        <f t="shared" si="21"/>
        <v>70바3835</v>
      </c>
      <c r="D33" s="131" t="str">
        <f t="shared" si="22"/>
        <v>저상</v>
      </c>
      <c r="E33" s="127" t="str">
        <f t="shared" si="16"/>
        <v>D</v>
      </c>
      <c r="F33" s="150">
        <f t="shared" si="17"/>
        <v>0.8180952380952381</v>
      </c>
      <c r="G33" s="151">
        <f t="shared" si="18"/>
        <v>1.718</v>
      </c>
      <c r="H33" s="152">
        <f t="shared" si="19"/>
        <v>2.1</v>
      </c>
      <c r="I33" s="153">
        <f t="shared" si="23"/>
        <v>4096.5889999999999</v>
      </c>
      <c r="J33" s="154">
        <f t="shared" si="24"/>
        <v>3.070766992797512E-2</v>
      </c>
      <c r="K33" s="154">
        <f t="shared" si="25"/>
        <v>0.34548078902531282</v>
      </c>
      <c r="L33" s="154">
        <f t="shared" si="26"/>
        <v>0.14475457508673681</v>
      </c>
      <c r="M33" s="155">
        <f t="shared" si="27"/>
        <v>13.515000000000001</v>
      </c>
      <c r="N33" s="156">
        <f t="shared" si="28"/>
        <v>0.83</v>
      </c>
      <c r="O33" s="156">
        <f t="shared" si="29"/>
        <v>3.6859999999999999</v>
      </c>
      <c r="P33" s="157">
        <f t="shared" si="30"/>
        <v>0</v>
      </c>
      <c r="Q33" s="158">
        <f t="shared" si="31"/>
        <v>72</v>
      </c>
      <c r="R33" s="159">
        <f t="shared" si="32"/>
        <v>23.489828904296601</v>
      </c>
      <c r="S33" s="144">
        <f t="shared" si="33"/>
        <v>34</v>
      </c>
      <c r="T33" s="144">
        <f t="shared" si="34"/>
        <v>151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228</v>
      </c>
      <c r="Z33" s="4" t="s">
        <v>196</v>
      </c>
      <c r="AA33" s="4" t="s">
        <v>198</v>
      </c>
      <c r="AB33" s="4">
        <v>520</v>
      </c>
      <c r="AC33" s="4">
        <v>4096.5889999999999</v>
      </c>
      <c r="AD33" s="4">
        <v>2385.06</v>
      </c>
      <c r="AE33" s="4">
        <v>1.718</v>
      </c>
      <c r="AF33" s="4">
        <v>2.1</v>
      </c>
      <c r="AG33" s="4">
        <v>13.515000000000001</v>
      </c>
      <c r="AH33" s="4">
        <v>279.56907899999999</v>
      </c>
      <c r="AI33" s="4">
        <v>8.5849150000000005</v>
      </c>
      <c r="AJ33" s="4">
        <v>96.585746</v>
      </c>
      <c r="AK33" s="4">
        <v>593</v>
      </c>
      <c r="AL33" s="4">
        <v>34</v>
      </c>
      <c r="AM33" s="4">
        <v>151</v>
      </c>
      <c r="AN33" s="4">
        <v>72</v>
      </c>
      <c r="AO33" s="4">
        <v>14.653226</v>
      </c>
      <c r="AP33" s="4">
        <v>294.2</v>
      </c>
      <c r="AQ33" s="4">
        <v>0</v>
      </c>
      <c r="AR33" s="4">
        <v>59</v>
      </c>
      <c r="AS33" s="4">
        <v>31348</v>
      </c>
      <c r="AT33" s="4">
        <v>0.83</v>
      </c>
      <c r="AU33" s="4">
        <v>3.6859999999999999</v>
      </c>
      <c r="AV33" s="4">
        <v>37086</v>
      </c>
      <c r="AW33" s="4">
        <v>0</v>
      </c>
      <c r="AX33" s="4">
        <v>0.5</v>
      </c>
      <c r="AY33">
        <v>0.8180952380952381</v>
      </c>
      <c r="AZ33" t="s">
        <v>67</v>
      </c>
      <c r="BA33" t="s">
        <v>425</v>
      </c>
      <c r="BB33">
        <v>1</v>
      </c>
      <c r="BC33" t="s">
        <v>426</v>
      </c>
      <c r="BD33">
        <v>10</v>
      </c>
      <c r="BE33">
        <v>6636.8610000000008</v>
      </c>
      <c r="BF33">
        <v>0.61724797310053647</v>
      </c>
      <c r="BG33">
        <v>0.50496762751748647</v>
      </c>
      <c r="BH33">
        <v>101789.90400000002</v>
      </c>
      <c r="BI33">
        <v>4.0245533584548805E-2</v>
      </c>
      <c r="BJ33">
        <v>3.2924679380121356E-2</v>
      </c>
      <c r="BK33">
        <v>1</v>
      </c>
      <c r="BL33" t="s">
        <v>67</v>
      </c>
      <c r="BM33">
        <v>0</v>
      </c>
      <c r="BN33" t="s">
        <v>361</v>
      </c>
    </row>
    <row r="34" spans="1:66" x14ac:dyDescent="0.25">
      <c r="A34" s="139" t="str">
        <f t="shared" si="20"/>
        <v>세운교통</v>
      </c>
      <c r="B34" s="239" t="str">
        <f t="shared" si="1"/>
        <v>67-1</v>
      </c>
      <c r="C34" s="140" t="str">
        <f t="shared" si="21"/>
        <v>70바3836</v>
      </c>
      <c r="D34" s="114" t="str">
        <f t="shared" si="22"/>
        <v>저상</v>
      </c>
      <c r="E34" s="110" t="str">
        <f t="shared" si="16"/>
        <v>F</v>
      </c>
      <c r="F34" s="160">
        <f t="shared" si="17"/>
        <v>0.77809523809523806</v>
      </c>
      <c r="G34" s="161">
        <f t="shared" si="18"/>
        <v>1.6339999999999999</v>
      </c>
      <c r="H34" s="162">
        <f t="shared" si="19"/>
        <v>2.1</v>
      </c>
      <c r="I34" s="163">
        <f t="shared" si="23"/>
        <v>1957.797</v>
      </c>
      <c r="J34" s="164">
        <f t="shared" si="24"/>
        <v>2.3868310218997425E-2</v>
      </c>
      <c r="K34" s="164">
        <f t="shared" si="25"/>
        <v>0.43504798778171799</v>
      </c>
      <c r="L34" s="164">
        <f t="shared" si="26"/>
        <v>0.17826158687545235</v>
      </c>
      <c r="M34" s="165">
        <f t="shared" si="27"/>
        <v>20.236000000000001</v>
      </c>
      <c r="N34" s="166">
        <f t="shared" si="28"/>
        <v>5.0999999999999997E-2</v>
      </c>
      <c r="O34" s="166">
        <f t="shared" si="29"/>
        <v>9.6029999999999998</v>
      </c>
      <c r="P34" s="167">
        <f t="shared" si="30"/>
        <v>0</v>
      </c>
      <c r="Q34" s="168">
        <f t="shared" si="31"/>
        <v>73</v>
      </c>
      <c r="R34" s="169">
        <f t="shared" si="32"/>
        <v>24.31047028899107</v>
      </c>
      <c r="S34" s="141">
        <f t="shared" si="33"/>
        <v>1</v>
      </c>
      <c r="T34" s="141">
        <f t="shared" si="34"/>
        <v>188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229</v>
      </c>
      <c r="Z34" s="4" t="s">
        <v>196</v>
      </c>
      <c r="AA34" s="4" t="s">
        <v>198</v>
      </c>
      <c r="AB34" s="4">
        <v>520</v>
      </c>
      <c r="AC34" s="4">
        <v>1957.797</v>
      </c>
      <c r="AD34" s="4">
        <v>1198.472</v>
      </c>
      <c r="AE34" s="4">
        <v>1.6339999999999999</v>
      </c>
      <c r="AF34" s="4">
        <v>2.1</v>
      </c>
      <c r="AG34" s="4">
        <v>20.236000000000001</v>
      </c>
      <c r="AH34" s="4">
        <v>148.836636</v>
      </c>
      <c r="AI34" s="4">
        <v>3.5524789999999999</v>
      </c>
      <c r="AJ34" s="4">
        <v>64.751079000000004</v>
      </c>
      <c r="AK34" s="4">
        <v>349</v>
      </c>
      <c r="AL34" s="4">
        <v>1</v>
      </c>
      <c r="AM34" s="4">
        <v>188</v>
      </c>
      <c r="AN34" s="4">
        <v>73</v>
      </c>
      <c r="AO34" s="4">
        <v>13.153999000000001</v>
      </c>
      <c r="AP34" s="4">
        <v>322.3</v>
      </c>
      <c r="AQ34" s="4">
        <v>0</v>
      </c>
      <c r="AR34" s="4">
        <v>77</v>
      </c>
      <c r="AS34" s="4">
        <v>58371</v>
      </c>
      <c r="AT34" s="4">
        <v>5.0999999999999997E-2</v>
      </c>
      <c r="AU34" s="4">
        <v>9.6029999999999998</v>
      </c>
      <c r="AV34" s="4">
        <v>19641</v>
      </c>
      <c r="AW34" s="4">
        <v>0</v>
      </c>
      <c r="AX34" s="4">
        <v>0.61</v>
      </c>
      <c r="AY34">
        <v>0.77809523809523806</v>
      </c>
      <c r="AZ34" t="s">
        <v>70</v>
      </c>
      <c r="BA34" t="s">
        <v>425</v>
      </c>
      <c r="BB34">
        <v>2</v>
      </c>
      <c r="BC34" t="s">
        <v>427</v>
      </c>
      <c r="BD34">
        <v>6</v>
      </c>
      <c r="BE34">
        <v>6636.8610000000008</v>
      </c>
      <c r="BF34">
        <v>0.29498839888314671</v>
      </c>
      <c r="BG34">
        <v>0.22952906846431509</v>
      </c>
      <c r="BH34">
        <v>101789.90400000002</v>
      </c>
      <c r="BI34">
        <v>1.9233705142309591E-2</v>
      </c>
      <c r="BJ34">
        <v>1.4965654382158987E-2</v>
      </c>
      <c r="BK34">
        <v>1</v>
      </c>
      <c r="BL34" t="s">
        <v>70</v>
      </c>
      <c r="BM34">
        <v>0</v>
      </c>
      <c r="BN34" t="s">
        <v>361</v>
      </c>
    </row>
    <row r="35" spans="1:66" x14ac:dyDescent="0.25">
      <c r="A35" s="142" t="str">
        <f t="shared" si="20"/>
        <v>세운교통</v>
      </c>
      <c r="B35" s="142" t="str">
        <f t="shared" si="1"/>
        <v>67-1</v>
      </c>
      <c r="C35" s="143" t="str">
        <f t="shared" si="21"/>
        <v>70바3852</v>
      </c>
      <c r="D35" s="131" t="str">
        <f t="shared" si="22"/>
        <v>저상</v>
      </c>
      <c r="E35" s="127" t="str">
        <f t="shared" si="16"/>
        <v>F</v>
      </c>
      <c r="F35" s="150">
        <f t="shared" si="17"/>
        <v>0.789047619047619</v>
      </c>
      <c r="G35" s="151">
        <f t="shared" si="18"/>
        <v>1.657</v>
      </c>
      <c r="H35" s="152">
        <f t="shared" si="19"/>
        <v>2.1</v>
      </c>
      <c r="I35" s="153">
        <f t="shared" si="23"/>
        <v>582.47500000000002</v>
      </c>
      <c r="J35" s="154">
        <f t="shared" si="24"/>
        <v>3.6782126793821077E-2</v>
      </c>
      <c r="K35" s="154">
        <f t="shared" si="25"/>
        <v>0.3234448680951007</v>
      </c>
      <c r="L35" s="154">
        <f t="shared" si="26"/>
        <v>0.14249538606807158</v>
      </c>
      <c r="M35" s="155">
        <f t="shared" si="27"/>
        <v>17.081</v>
      </c>
      <c r="N35" s="156">
        <f t="shared" si="28"/>
        <v>1.03</v>
      </c>
      <c r="O35" s="156">
        <f t="shared" si="29"/>
        <v>7.8970000000000002</v>
      </c>
      <c r="P35" s="157">
        <f t="shared" si="30"/>
        <v>0</v>
      </c>
      <c r="Q35" s="158">
        <f t="shared" si="31"/>
        <v>72</v>
      </c>
      <c r="R35" s="159">
        <f t="shared" si="32"/>
        <v>26.601404797135604</v>
      </c>
      <c r="S35" s="144">
        <f t="shared" si="33"/>
        <v>6</v>
      </c>
      <c r="T35" s="144">
        <f t="shared" si="34"/>
        <v>46</v>
      </c>
      <c r="U35" t="s">
        <v>118</v>
      </c>
      <c r="V35" t="s">
        <v>123</v>
      </c>
      <c r="W35" t="s">
        <v>118</v>
      </c>
      <c r="X35" s="4" t="s">
        <v>123</v>
      </c>
      <c r="Y35" s="4" t="s">
        <v>340</v>
      </c>
      <c r="Z35" s="4" t="s">
        <v>196</v>
      </c>
      <c r="AA35" s="4" t="s">
        <v>198</v>
      </c>
      <c r="AB35" s="4">
        <v>520</v>
      </c>
      <c r="AC35" s="4">
        <v>582.47500000000002</v>
      </c>
      <c r="AD35" s="4">
        <v>351.584</v>
      </c>
      <c r="AE35" s="4">
        <v>1.657</v>
      </c>
      <c r="AF35" s="4">
        <v>2.1</v>
      </c>
      <c r="AG35" s="4">
        <v>17.081</v>
      </c>
      <c r="AH35" s="4">
        <v>34.225264000000003</v>
      </c>
      <c r="AI35" s="4">
        <v>1.2588779999999999</v>
      </c>
      <c r="AJ35" s="4">
        <v>11.069986</v>
      </c>
      <c r="AK35" s="4">
        <v>83</v>
      </c>
      <c r="AL35" s="4">
        <v>6</v>
      </c>
      <c r="AM35" s="4">
        <v>46</v>
      </c>
      <c r="AN35" s="4">
        <v>72</v>
      </c>
      <c r="AO35" s="4">
        <v>17.01886</v>
      </c>
      <c r="AP35" s="4">
        <v>160</v>
      </c>
      <c r="AQ35" s="4">
        <v>0</v>
      </c>
      <c r="AR35" s="4">
        <v>14</v>
      </c>
      <c r="AS35" s="4">
        <v>7694</v>
      </c>
      <c r="AT35" s="4">
        <v>1.03</v>
      </c>
      <c r="AU35" s="4">
        <v>7.8970000000000002</v>
      </c>
      <c r="AV35" s="4">
        <v>3752</v>
      </c>
      <c r="AW35" s="4">
        <v>0</v>
      </c>
      <c r="AX35" s="4">
        <v>0.5</v>
      </c>
      <c r="AY35">
        <v>0.789047619047619</v>
      </c>
      <c r="AZ35" t="s">
        <v>70</v>
      </c>
      <c r="BA35" t="s">
        <v>425</v>
      </c>
      <c r="BB35">
        <v>1</v>
      </c>
      <c r="BC35" t="s">
        <v>428</v>
      </c>
      <c r="BD35">
        <v>4</v>
      </c>
      <c r="BE35">
        <v>6636.8610000000008</v>
      </c>
      <c r="BF35">
        <v>8.7763628016316736E-2</v>
      </c>
      <c r="BG35">
        <v>6.9249681725255627E-2</v>
      </c>
      <c r="BH35">
        <v>101789.90400000002</v>
      </c>
      <c r="BI35">
        <v>5.7223258605293495E-3</v>
      </c>
      <c r="BJ35">
        <v>4.5151875956653004E-3</v>
      </c>
      <c r="BK35">
        <v>1</v>
      </c>
      <c r="BL35" t="s">
        <v>67</v>
      </c>
      <c r="BM35">
        <v>-1</v>
      </c>
      <c r="BN35" t="s">
        <v>360</v>
      </c>
    </row>
    <row r="36" spans="1:66" x14ac:dyDescent="0.25">
      <c r="A36" s="139" t="str">
        <f t="shared" si="20"/>
        <v>세운교통</v>
      </c>
      <c r="B36" s="239" t="str">
        <f t="shared" si="1"/>
        <v>예비</v>
      </c>
      <c r="C36" s="140" t="str">
        <f t="shared" si="21"/>
        <v>70바3815</v>
      </c>
      <c r="D36" s="114" t="str">
        <f t="shared" si="22"/>
        <v>대형</v>
      </c>
      <c r="E36" s="110" t="str">
        <f t="shared" si="16"/>
        <v>A</v>
      </c>
      <c r="F36" s="160">
        <f t="shared" si="17"/>
        <v>0.99333333333333329</v>
      </c>
      <c r="G36" s="161">
        <f t="shared" si="18"/>
        <v>1.788</v>
      </c>
      <c r="H36" s="162">
        <f t="shared" si="19"/>
        <v>1.8</v>
      </c>
      <c r="I36" s="163">
        <f t="shared" si="23"/>
        <v>2751.7370000000001</v>
      </c>
      <c r="J36" s="164">
        <f t="shared" si="24"/>
        <v>2.0201095181229145E-2</v>
      </c>
      <c r="K36" s="164">
        <f t="shared" si="25"/>
        <v>0.43101531019613365</v>
      </c>
      <c r="L36" s="164">
        <f t="shared" si="26"/>
        <v>0.11701699690050321</v>
      </c>
      <c r="M36" s="165">
        <f t="shared" si="27"/>
        <v>14.03</v>
      </c>
      <c r="N36" s="166">
        <f t="shared" si="28"/>
        <v>0.254</v>
      </c>
      <c r="O36" s="166">
        <f t="shared" si="29"/>
        <v>14.827</v>
      </c>
      <c r="P36" s="167">
        <f t="shared" si="30"/>
        <v>0</v>
      </c>
      <c r="Q36" s="168">
        <f t="shared" si="31"/>
        <v>74</v>
      </c>
      <c r="R36" s="169">
        <f t="shared" si="32"/>
        <v>26.106661807378117</v>
      </c>
      <c r="S36" s="141">
        <f t="shared" si="33"/>
        <v>7</v>
      </c>
      <c r="T36" s="141">
        <f t="shared" si="34"/>
        <v>408</v>
      </c>
      <c r="U36" t="s">
        <v>118</v>
      </c>
      <c r="V36" s="5" t="s">
        <v>91</v>
      </c>
      <c r="W36" t="s">
        <v>118</v>
      </c>
      <c r="X36" s="5" t="s">
        <v>91</v>
      </c>
      <c r="Y36" t="s">
        <v>230</v>
      </c>
      <c r="Z36" t="s">
        <v>142</v>
      </c>
      <c r="AA36" t="s">
        <v>210</v>
      </c>
      <c r="AB36">
        <v>520</v>
      </c>
      <c r="AC36" s="1">
        <v>2751.7370000000001</v>
      </c>
      <c r="AD36" s="1">
        <v>1539.3219999999999</v>
      </c>
      <c r="AE36" s="28">
        <v>1.788</v>
      </c>
      <c r="AF36">
        <v>1.8</v>
      </c>
      <c r="AG36">
        <v>14.03</v>
      </c>
      <c r="AH36">
        <v>192.06775500000001</v>
      </c>
      <c r="AI36">
        <v>3.8799790000000001</v>
      </c>
      <c r="AJ36">
        <v>82.784143</v>
      </c>
      <c r="AK36">
        <v>322</v>
      </c>
      <c r="AL36">
        <v>7</v>
      </c>
      <c r="AM36">
        <v>408</v>
      </c>
      <c r="AN36">
        <v>74</v>
      </c>
      <c r="AO36">
        <v>14.326907</v>
      </c>
      <c r="AP36">
        <v>1277</v>
      </c>
      <c r="AQ36">
        <v>0</v>
      </c>
      <c r="AR36">
        <v>103</v>
      </c>
      <c r="AS36">
        <v>77828</v>
      </c>
      <c r="AT36">
        <v>0.254</v>
      </c>
      <c r="AU36">
        <v>14.827</v>
      </c>
      <c r="AV36">
        <v>9963</v>
      </c>
      <c r="AW36">
        <v>0</v>
      </c>
      <c r="AX36">
        <v>0.48</v>
      </c>
      <c r="AY36">
        <v>0.99333333333333329</v>
      </c>
      <c r="AZ36" t="s">
        <v>66</v>
      </c>
      <c r="BA36" t="s">
        <v>429</v>
      </c>
      <c r="BB36">
        <v>1</v>
      </c>
      <c r="BC36" t="s">
        <v>430</v>
      </c>
      <c r="BD36">
        <v>8</v>
      </c>
      <c r="BE36">
        <v>4968.9570000000003</v>
      </c>
      <c r="BF36">
        <v>0.55378563348404908</v>
      </c>
      <c r="BG36">
        <v>0.55009372926082201</v>
      </c>
      <c r="BH36">
        <v>101789.90400000002</v>
      </c>
      <c r="BI36">
        <v>2.7033496367183916E-2</v>
      </c>
      <c r="BJ36">
        <v>2.6853273058069355E-2</v>
      </c>
      <c r="BK36">
        <v>1</v>
      </c>
      <c r="BL36" t="s">
        <v>71</v>
      </c>
      <c r="BM36">
        <v>-1</v>
      </c>
      <c r="BN36" t="s">
        <v>360</v>
      </c>
    </row>
    <row r="37" spans="1:66" x14ac:dyDescent="0.25">
      <c r="A37" s="142" t="str">
        <f t="shared" si="20"/>
        <v>세운교통</v>
      </c>
      <c r="B37" s="142" t="str">
        <f t="shared" si="1"/>
        <v>예비</v>
      </c>
      <c r="C37" s="143" t="str">
        <f t="shared" si="21"/>
        <v>70바3817</v>
      </c>
      <c r="D37" s="131" t="str">
        <f t="shared" si="22"/>
        <v>대형</v>
      </c>
      <c r="E37" s="127" t="str">
        <f t="shared" si="16"/>
        <v>D</v>
      </c>
      <c r="F37" s="150">
        <f t="shared" si="17"/>
        <v>0.83238095238095233</v>
      </c>
      <c r="G37" s="151">
        <f t="shared" si="18"/>
        <v>1.748</v>
      </c>
      <c r="H37" s="152">
        <f t="shared" si="19"/>
        <v>2.1</v>
      </c>
      <c r="I37" s="153">
        <f t="shared" si="23"/>
        <v>2217.2199999999998</v>
      </c>
      <c r="J37" s="154">
        <f t="shared" si="24"/>
        <v>3.0165308665075052E-2</v>
      </c>
      <c r="K37" s="154">
        <f t="shared" si="25"/>
        <v>0.39505945894642386</v>
      </c>
      <c r="L37" s="154">
        <f t="shared" si="26"/>
        <v>9.2007108000108251E-2</v>
      </c>
      <c r="M37" s="155">
        <f t="shared" si="27"/>
        <v>12.672000000000001</v>
      </c>
      <c r="N37" s="156">
        <f t="shared" si="28"/>
        <v>0.76700000000000002</v>
      </c>
      <c r="O37" s="156">
        <f t="shared" si="29"/>
        <v>12.989000000000001</v>
      </c>
      <c r="P37" s="157">
        <f t="shared" si="30"/>
        <v>0</v>
      </c>
      <c r="Q37" s="158">
        <f t="shared" si="31"/>
        <v>75</v>
      </c>
      <c r="R37" s="159">
        <f t="shared" si="32"/>
        <v>26.055044698593605</v>
      </c>
      <c r="S37" s="144">
        <f t="shared" si="33"/>
        <v>17</v>
      </c>
      <c r="T37" s="144">
        <f t="shared" si="34"/>
        <v>288</v>
      </c>
      <c r="U37" t="s">
        <v>118</v>
      </c>
      <c r="V37" t="s">
        <v>91</v>
      </c>
      <c r="W37" s="4" t="s">
        <v>118</v>
      </c>
      <c r="X37" s="4" t="s">
        <v>91</v>
      </c>
      <c r="Y37" s="4" t="s">
        <v>231</v>
      </c>
      <c r="Z37" s="4" t="s">
        <v>142</v>
      </c>
      <c r="AA37" s="4" t="s">
        <v>210</v>
      </c>
      <c r="AB37" s="4">
        <v>520</v>
      </c>
      <c r="AC37" s="4">
        <v>2217.2199999999998</v>
      </c>
      <c r="AD37" s="4">
        <v>1268.3920000000001</v>
      </c>
      <c r="AE37" s="4">
        <v>1.748</v>
      </c>
      <c r="AF37" s="4">
        <v>2.1</v>
      </c>
      <c r="AG37" s="4">
        <v>12.672000000000001</v>
      </c>
      <c r="AH37" s="4">
        <v>148.05358200000001</v>
      </c>
      <c r="AI37" s="4">
        <v>4.4660820000000001</v>
      </c>
      <c r="AJ37" s="4">
        <v>58.489967999999998</v>
      </c>
      <c r="AK37" s="4">
        <v>204</v>
      </c>
      <c r="AL37" s="4">
        <v>17</v>
      </c>
      <c r="AM37" s="4">
        <v>288</v>
      </c>
      <c r="AN37" s="4">
        <v>75</v>
      </c>
      <c r="AO37" s="4">
        <v>14.975794</v>
      </c>
      <c r="AP37" s="4">
        <v>587.20000000000005</v>
      </c>
      <c r="AQ37" s="4">
        <v>0</v>
      </c>
      <c r="AR37" s="4">
        <v>78</v>
      </c>
      <c r="AS37" s="4">
        <v>51025</v>
      </c>
      <c r="AT37" s="4">
        <v>0.76700000000000002</v>
      </c>
      <c r="AU37" s="4">
        <v>12.989000000000001</v>
      </c>
      <c r="AV37" s="4">
        <v>18841</v>
      </c>
      <c r="AW37" s="4">
        <v>0</v>
      </c>
      <c r="AX37" s="4">
        <v>0.44</v>
      </c>
      <c r="AY37">
        <v>0.83238095238095233</v>
      </c>
      <c r="AZ37" t="s">
        <v>67</v>
      </c>
      <c r="BA37" t="s">
        <v>429</v>
      </c>
      <c r="BB37">
        <v>5</v>
      </c>
      <c r="BC37" t="s">
        <v>431</v>
      </c>
      <c r="BD37">
        <v>10</v>
      </c>
      <c r="BE37">
        <v>4968.9570000000003</v>
      </c>
      <c r="BF37">
        <v>0.44621436651595087</v>
      </c>
      <c r="BG37">
        <v>0.37142033936661051</v>
      </c>
      <c r="BH37">
        <v>101789.90400000002</v>
      </c>
      <c r="BI37">
        <v>2.1782317429044823E-2</v>
      </c>
      <c r="BJ37">
        <v>1.8131186126652547E-2</v>
      </c>
      <c r="BK37">
        <v>1</v>
      </c>
      <c r="BL37" t="s">
        <v>67</v>
      </c>
      <c r="BM37">
        <v>0</v>
      </c>
      <c r="BN37" t="s">
        <v>361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7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 x14ac:dyDescent="0.25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0" t="s">
        <v>38</v>
      </c>
      <c r="B4" s="121" t="s">
        <v>49</v>
      </c>
      <c r="C4" s="122" t="s">
        <v>143</v>
      </c>
      <c r="D4" s="122" t="s">
        <v>160</v>
      </c>
      <c r="E4" s="123" t="s">
        <v>149</v>
      </c>
      <c r="F4" s="121" t="s">
        <v>153</v>
      </c>
      <c r="G4" s="123" t="s">
        <v>151</v>
      </c>
      <c r="H4" s="123" t="s">
        <v>155</v>
      </c>
      <c r="I4" s="124" t="s">
        <v>157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184</v>
      </c>
      <c r="Q4" s="217" t="s">
        <v>43</v>
      </c>
      <c r="R4" s="217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 x14ac:dyDescent="0.25">
      <c r="A5" s="125" t="str">
        <f>BF5</f>
        <v>세운교통</v>
      </c>
      <c r="B5" s="126">
        <f>IF(BH5="NULL", E5, BH5)</f>
        <v>4928</v>
      </c>
      <c r="C5" s="127" t="str">
        <f>BN5</f>
        <v>D</v>
      </c>
      <c r="D5" s="128">
        <f>BM5</f>
        <v>0.84033741969300646</v>
      </c>
      <c r="E5" s="129">
        <f>U5</f>
        <v>4928</v>
      </c>
      <c r="F5" s="130" t="str">
        <f>BG5</f>
        <v>28</v>
      </c>
      <c r="G5" s="131" t="str">
        <f>BK5</f>
        <v>73아1021</v>
      </c>
      <c r="H5" s="132">
        <f>BJ5</f>
        <v>4</v>
      </c>
      <c r="I5" s="133">
        <f>BP5</f>
        <v>446.70100000000002</v>
      </c>
      <c r="J5" s="134">
        <f>AB5/AA5</f>
        <v>1.9714836535883871E-2</v>
      </c>
      <c r="K5" s="134">
        <f>AC5/AA5</f>
        <v>0.3938349825164838</v>
      </c>
      <c r="L5" s="134">
        <f>AD5/I5</f>
        <v>0.14998847103543533</v>
      </c>
      <c r="M5" s="135">
        <f>Z5</f>
        <v>16.61</v>
      </c>
      <c r="N5" s="136">
        <f>AE5*100/W5</f>
        <v>0</v>
      </c>
      <c r="O5" s="136">
        <f>AF5*100/W5</f>
        <v>17.237480999594805</v>
      </c>
      <c r="P5" s="218">
        <f>AK5</f>
        <v>18</v>
      </c>
      <c r="Q5" s="219">
        <f>AE5</f>
        <v>0</v>
      </c>
      <c r="R5" s="219">
        <f>AF5</f>
        <v>77</v>
      </c>
      <c r="T5">
        <v>520</v>
      </c>
      <c r="U5">
        <v>4928</v>
      </c>
      <c r="V5" t="s">
        <v>432</v>
      </c>
      <c r="W5">
        <v>446.70100000000002</v>
      </c>
      <c r="X5">
        <v>257.42399999999998</v>
      </c>
      <c r="Y5">
        <v>1.7350000000000001</v>
      </c>
      <c r="Z5">
        <v>16.61</v>
      </c>
      <c r="AA5">
        <v>33.505274</v>
      </c>
      <c r="AB5">
        <v>0.660551</v>
      </c>
      <c r="AC5">
        <v>13.195549</v>
      </c>
      <c r="AD5" s="1">
        <v>67</v>
      </c>
      <c r="AE5">
        <v>0</v>
      </c>
      <c r="AF5">
        <v>77</v>
      </c>
      <c r="AG5">
        <v>69</v>
      </c>
      <c r="AH5">
        <v>13.332259000000001</v>
      </c>
      <c r="AI5">
        <v>33.1</v>
      </c>
      <c r="AJ5">
        <v>0</v>
      </c>
      <c r="AK5">
        <v>18</v>
      </c>
      <c r="AL5">
        <v>8463</v>
      </c>
      <c r="AM5" t="s">
        <v>433</v>
      </c>
      <c r="AN5" t="s">
        <v>434</v>
      </c>
      <c r="AO5">
        <v>133.74</v>
      </c>
      <c r="AR5" t="s">
        <v>118</v>
      </c>
      <c r="AS5" t="s">
        <v>122</v>
      </c>
      <c r="AT5" t="s">
        <v>225</v>
      </c>
      <c r="AU5" t="s">
        <v>432</v>
      </c>
      <c r="AV5" t="s">
        <v>198</v>
      </c>
      <c r="AW5">
        <v>4</v>
      </c>
      <c r="BB5">
        <v>0.84033741969300646</v>
      </c>
      <c r="BC5" t="s">
        <v>67</v>
      </c>
      <c r="BF5" t="s">
        <v>118</v>
      </c>
      <c r="BG5" t="s">
        <v>122</v>
      </c>
      <c r="BH5" t="s">
        <v>432</v>
      </c>
      <c r="BI5">
        <v>4928</v>
      </c>
      <c r="BJ5">
        <v>4</v>
      </c>
      <c r="BK5" t="s">
        <v>225</v>
      </c>
      <c r="BL5" t="s">
        <v>222</v>
      </c>
      <c r="BM5">
        <v>0.84033741969300646</v>
      </c>
      <c r="BN5" t="s">
        <v>67</v>
      </c>
      <c r="BO5" t="s">
        <v>182</v>
      </c>
      <c r="BP5">
        <v>446.70100000000002</v>
      </c>
    </row>
    <row r="6" spans="1:68" ht="16.5" x14ac:dyDescent="0.25">
      <c r="A6" s="108" t="str">
        <f t="shared" ref="A6:A7" si="0">BF6</f>
        <v>세운교통</v>
      </c>
      <c r="B6" s="109" t="str">
        <f t="shared" ref="B6:B69" si="1">IF(BH6="NULL", E6, BH6)</f>
        <v>강희섭</v>
      </c>
      <c r="C6" s="110" t="str">
        <f t="shared" ref="C6:C7" si="2">BN6</f>
        <v>A</v>
      </c>
      <c r="D6" s="111">
        <f t="shared" ref="D6:D7" si="3">BM6</f>
        <v>0.95714285714285696</v>
      </c>
      <c r="E6" s="112">
        <f t="shared" ref="E6:E7" si="4">U6</f>
        <v>8363</v>
      </c>
      <c r="F6" s="113" t="str">
        <f t="shared" ref="F6:F7" si="5">BG6</f>
        <v>24-1</v>
      </c>
      <c r="G6" s="114" t="str">
        <f t="shared" ref="G6:G7" si="6">BK6</f>
        <v>70바3810</v>
      </c>
      <c r="H6" s="115">
        <f t="shared" ref="H6:H7" si="7">BJ6</f>
        <v>1</v>
      </c>
      <c r="I6" s="116">
        <f t="shared" ref="I6:I7" si="8">BP6</f>
        <v>2298.7689999999998</v>
      </c>
      <c r="J6" s="117">
        <f t="shared" ref="J6:J7" si="9">AB6/AA6</f>
        <v>1.3333569457146173E-2</v>
      </c>
      <c r="K6" s="117">
        <f t="shared" ref="K6:K7" si="10">AC6/AA6</f>
        <v>0.31662386844060336</v>
      </c>
      <c r="L6" s="117">
        <f t="shared" ref="L6:L7" si="11">AD6/I6</f>
        <v>8.8308133614121306E-2</v>
      </c>
      <c r="M6" s="118">
        <f t="shared" ref="M6:M7" si="12">Z6</f>
        <v>12.701000000000001</v>
      </c>
      <c r="N6" s="119">
        <f t="shared" ref="N6:N7" si="13">AE6*100/W6</f>
        <v>4.3501543652276507E-2</v>
      </c>
      <c r="O6" s="119">
        <f t="shared" ref="O6:O7" si="14">AF6*100/W6</f>
        <v>6.6557361787983051</v>
      </c>
      <c r="P6" s="220">
        <f t="shared" ref="P6:P7" si="15">AK6</f>
        <v>3</v>
      </c>
      <c r="Q6" s="221">
        <f t="shared" ref="Q6:Q7" si="16">AE6</f>
        <v>1</v>
      </c>
      <c r="R6" s="221">
        <f t="shared" ref="R6:R7" si="17">AF6</f>
        <v>153</v>
      </c>
      <c r="T6">
        <v>520</v>
      </c>
      <c r="U6">
        <v>8363</v>
      </c>
      <c r="V6" t="s">
        <v>232</v>
      </c>
      <c r="W6">
        <v>2298.7689999999998</v>
      </c>
      <c r="X6">
        <v>1143.9469999999999</v>
      </c>
      <c r="Y6">
        <v>2.0099999999999998</v>
      </c>
      <c r="Z6">
        <v>12.701000000000001</v>
      </c>
      <c r="AA6">
        <v>127.390794</v>
      </c>
      <c r="AB6">
        <v>1.698574</v>
      </c>
      <c r="AC6">
        <v>40.334966000000001</v>
      </c>
      <c r="AD6" s="1">
        <v>203</v>
      </c>
      <c r="AE6">
        <v>1</v>
      </c>
      <c r="AF6">
        <v>153</v>
      </c>
      <c r="AG6">
        <v>83</v>
      </c>
      <c r="AH6">
        <v>18.045016</v>
      </c>
      <c r="AI6">
        <v>851</v>
      </c>
      <c r="AJ6">
        <v>5</v>
      </c>
      <c r="AK6">
        <v>3</v>
      </c>
      <c r="AL6">
        <v>1633</v>
      </c>
      <c r="AM6" t="s">
        <v>233</v>
      </c>
      <c r="AN6" t="s">
        <v>435</v>
      </c>
      <c r="AO6">
        <v>2298.7689999999998</v>
      </c>
      <c r="AR6" t="s">
        <v>118</v>
      </c>
      <c r="AS6" t="s">
        <v>120</v>
      </c>
      <c r="AT6" t="s">
        <v>209</v>
      </c>
      <c r="AU6" t="s">
        <v>232</v>
      </c>
      <c r="AV6" t="s">
        <v>210</v>
      </c>
      <c r="AW6">
        <v>1</v>
      </c>
      <c r="BB6">
        <v>0.95714285714285696</v>
      </c>
      <c r="BC6" t="s">
        <v>66</v>
      </c>
      <c r="BF6" t="s">
        <v>118</v>
      </c>
      <c r="BG6" t="s">
        <v>120</v>
      </c>
      <c r="BH6" t="s">
        <v>232</v>
      </c>
      <c r="BI6">
        <v>8363</v>
      </c>
      <c r="BJ6">
        <v>1</v>
      </c>
      <c r="BK6" t="s">
        <v>209</v>
      </c>
      <c r="BL6" t="s">
        <v>177</v>
      </c>
      <c r="BM6">
        <v>0.95714285714285696</v>
      </c>
      <c r="BN6" t="s">
        <v>66</v>
      </c>
      <c r="BO6" t="s">
        <v>181</v>
      </c>
      <c r="BP6">
        <v>2298.7689999999998</v>
      </c>
    </row>
    <row r="7" spans="1:68" ht="16.5" x14ac:dyDescent="0.25">
      <c r="A7" s="125" t="str">
        <f t="shared" si="0"/>
        <v>세운교통</v>
      </c>
      <c r="B7" s="126" t="str">
        <f t="shared" si="1"/>
        <v>강희수</v>
      </c>
      <c r="C7" s="127" t="str">
        <f t="shared" si="2"/>
        <v>D</v>
      </c>
      <c r="D7" s="128">
        <f t="shared" si="3"/>
        <v>0.82189882889927224</v>
      </c>
      <c r="E7" s="129">
        <f t="shared" si="4"/>
        <v>8480</v>
      </c>
      <c r="F7" s="130" t="str">
        <f t="shared" si="5"/>
        <v>28</v>
      </c>
      <c r="G7" s="131" t="str">
        <f t="shared" si="6"/>
        <v>73아1009</v>
      </c>
      <c r="H7" s="132">
        <f t="shared" si="7"/>
        <v>3</v>
      </c>
      <c r="I7" s="133">
        <f t="shared" si="8"/>
        <v>1365.866</v>
      </c>
      <c r="J7" s="134">
        <f t="shared" si="9"/>
        <v>1.229273553297025E-2</v>
      </c>
      <c r="K7" s="134">
        <f t="shared" si="10"/>
        <v>0.36588282349659651</v>
      </c>
      <c r="L7" s="134">
        <f t="shared" si="11"/>
        <v>0.14935579332086749</v>
      </c>
      <c r="M7" s="135">
        <f t="shared" si="12"/>
        <v>17.106000000000002</v>
      </c>
      <c r="N7" s="136">
        <f t="shared" si="13"/>
        <v>0</v>
      </c>
      <c r="O7" s="136">
        <f t="shared" si="14"/>
        <v>6.3812860985809436</v>
      </c>
      <c r="P7" s="218">
        <f t="shared" si="15"/>
        <v>14</v>
      </c>
      <c r="Q7" s="219">
        <f t="shared" si="16"/>
        <v>0</v>
      </c>
      <c r="R7" s="219">
        <f t="shared" si="17"/>
        <v>90</v>
      </c>
      <c r="T7">
        <v>520</v>
      </c>
      <c r="U7">
        <v>8480</v>
      </c>
      <c r="V7" t="s">
        <v>395</v>
      </c>
      <c r="W7">
        <v>1410.374</v>
      </c>
      <c r="X7">
        <v>817.30799999999999</v>
      </c>
      <c r="Y7">
        <v>1.726</v>
      </c>
      <c r="Z7">
        <v>17.106000000000002</v>
      </c>
      <c r="AA7">
        <v>107.152472</v>
      </c>
      <c r="AB7">
        <v>1.317197</v>
      </c>
      <c r="AC7">
        <v>39.205249000000002</v>
      </c>
      <c r="AD7" s="1">
        <v>204</v>
      </c>
      <c r="AE7">
        <v>0</v>
      </c>
      <c r="AF7">
        <v>90</v>
      </c>
      <c r="AG7">
        <v>66</v>
      </c>
      <c r="AH7">
        <v>13.162309</v>
      </c>
      <c r="AI7">
        <v>14.4</v>
      </c>
      <c r="AJ7">
        <v>0</v>
      </c>
      <c r="AK7">
        <v>14</v>
      </c>
      <c r="AL7">
        <v>8246</v>
      </c>
      <c r="AM7" t="s">
        <v>436</v>
      </c>
      <c r="AN7" t="s">
        <v>437</v>
      </c>
      <c r="AO7">
        <v>1223.779</v>
      </c>
      <c r="AR7" t="s">
        <v>118</v>
      </c>
      <c r="AS7" t="s">
        <v>122</v>
      </c>
      <c r="AT7" t="s">
        <v>396</v>
      </c>
      <c r="AU7" t="s">
        <v>395</v>
      </c>
      <c r="AV7" t="s">
        <v>198</v>
      </c>
      <c r="AW7">
        <v>3</v>
      </c>
      <c r="BB7">
        <v>0.82189882889927224</v>
      </c>
      <c r="BC7" t="s">
        <v>67</v>
      </c>
      <c r="BF7" t="s">
        <v>118</v>
      </c>
      <c r="BG7" t="s">
        <v>122</v>
      </c>
      <c r="BH7" t="s">
        <v>395</v>
      </c>
      <c r="BI7">
        <v>8480</v>
      </c>
      <c r="BJ7">
        <v>3</v>
      </c>
      <c r="BK7" t="s">
        <v>396</v>
      </c>
      <c r="BL7" t="s">
        <v>224</v>
      </c>
      <c r="BM7">
        <v>0.82189882889927224</v>
      </c>
      <c r="BN7" t="s">
        <v>67</v>
      </c>
      <c r="BO7" t="s">
        <v>182</v>
      </c>
      <c r="BP7">
        <v>1365.866</v>
      </c>
    </row>
    <row r="8" spans="1:68" ht="16.5" x14ac:dyDescent="0.25">
      <c r="A8" s="108" t="str">
        <f t="shared" ref="A8:A71" si="18">BF8</f>
        <v>세운교통</v>
      </c>
      <c r="B8" s="109" t="str">
        <f t="shared" si="1"/>
        <v>고영길</v>
      </c>
      <c r="C8" s="110" t="str">
        <f t="shared" ref="C8:C71" si="19">BN8</f>
        <v>S</v>
      </c>
      <c r="D8" s="111">
        <f t="shared" ref="D8:D71" si="20">BM8</f>
        <v>1.0994444444444444</v>
      </c>
      <c r="E8" s="112">
        <f t="shared" ref="E8:E71" si="21">U8</f>
        <v>9195</v>
      </c>
      <c r="F8" s="113" t="str">
        <f t="shared" ref="F8:F71" si="22">BG8</f>
        <v>11</v>
      </c>
      <c r="G8" s="114" t="str">
        <f t="shared" ref="G8:G71" si="23">BK8</f>
        <v>73아1597</v>
      </c>
      <c r="H8" s="115">
        <f t="shared" ref="H8:H71" si="24">BJ8</f>
        <v>1</v>
      </c>
      <c r="I8" s="116">
        <f t="shared" ref="I8:I71" si="25">BP8</f>
        <v>3385.3670000000002</v>
      </c>
      <c r="J8" s="117">
        <f t="shared" ref="J8:J71" si="26">AB8/AA8</f>
        <v>9.1259284351093664E-2</v>
      </c>
      <c r="K8" s="117">
        <f t="shared" ref="K8:K71" si="27">AC8/AA8</f>
        <v>0.38029174914973285</v>
      </c>
      <c r="L8" s="117">
        <f t="shared" ref="L8:L71" si="28">AD8/I8</f>
        <v>0.19229820577798507</v>
      </c>
      <c r="M8" s="118">
        <f t="shared" ref="M8:M71" si="29">Z8</f>
        <v>20.978999999999999</v>
      </c>
      <c r="N8" s="119">
        <f t="shared" ref="N8:N71" si="30">AE8*100/W8</f>
        <v>3.3378951233352248</v>
      </c>
      <c r="O8" s="119">
        <f t="shared" ref="O8:O71" si="31">AF8*100/W8</f>
        <v>70.125336484936483</v>
      </c>
      <c r="P8" s="220">
        <f t="shared" ref="P8:P71" si="32">AK8</f>
        <v>57</v>
      </c>
      <c r="Q8" s="221">
        <f t="shared" ref="Q8:Q71" si="33">AE8</f>
        <v>113</v>
      </c>
      <c r="R8" s="221">
        <f t="shared" ref="R8:R71" si="34">AF8</f>
        <v>2374</v>
      </c>
      <c r="T8">
        <v>520</v>
      </c>
      <c r="U8">
        <v>9195</v>
      </c>
      <c r="V8" t="s">
        <v>234</v>
      </c>
      <c r="W8">
        <v>3385.3670000000002</v>
      </c>
      <c r="X8">
        <v>1710.8530000000001</v>
      </c>
      <c r="Y8">
        <v>1.9790000000000001</v>
      </c>
      <c r="Z8">
        <v>20.978999999999999</v>
      </c>
      <c r="AA8">
        <v>225.659955</v>
      </c>
      <c r="AB8">
        <v>20.593565999999999</v>
      </c>
      <c r="AC8">
        <v>85.816619000000003</v>
      </c>
      <c r="AD8" s="1">
        <v>651</v>
      </c>
      <c r="AE8">
        <v>113</v>
      </c>
      <c r="AF8">
        <v>2374</v>
      </c>
      <c r="AG8">
        <v>78</v>
      </c>
      <c r="AH8">
        <v>15.002072</v>
      </c>
      <c r="AI8">
        <v>2705.3</v>
      </c>
      <c r="AJ8">
        <v>0</v>
      </c>
      <c r="AK8">
        <v>57</v>
      </c>
      <c r="AL8">
        <v>41674</v>
      </c>
      <c r="AM8" t="s">
        <v>235</v>
      </c>
      <c r="AN8" t="s">
        <v>438</v>
      </c>
      <c r="AO8">
        <v>3385.3670000000002</v>
      </c>
      <c r="AR8" t="s">
        <v>118</v>
      </c>
      <c r="AS8" t="s">
        <v>119</v>
      </c>
      <c r="AT8" t="s">
        <v>207</v>
      </c>
      <c r="AU8" t="s">
        <v>234</v>
      </c>
      <c r="AV8" t="s">
        <v>198</v>
      </c>
      <c r="AW8">
        <v>1</v>
      </c>
      <c r="BB8">
        <v>1.0994444444444444</v>
      </c>
      <c r="BC8" t="s">
        <v>71</v>
      </c>
      <c r="BF8" t="s">
        <v>118</v>
      </c>
      <c r="BG8" t="s">
        <v>119</v>
      </c>
      <c r="BH8" t="s">
        <v>234</v>
      </c>
      <c r="BI8">
        <v>9195</v>
      </c>
      <c r="BJ8">
        <v>1</v>
      </c>
      <c r="BK8" t="s">
        <v>207</v>
      </c>
      <c r="BL8" t="s">
        <v>177</v>
      </c>
      <c r="BM8">
        <v>1.0994444444444444</v>
      </c>
      <c r="BN8" t="s">
        <v>71</v>
      </c>
      <c r="BO8" t="s">
        <v>179</v>
      </c>
      <c r="BP8">
        <v>3385.3670000000002</v>
      </c>
    </row>
    <row r="9" spans="1:68" ht="16.5" x14ac:dyDescent="0.25">
      <c r="A9" s="125" t="str">
        <f t="shared" si="18"/>
        <v>세운교통</v>
      </c>
      <c r="B9" s="126" t="str">
        <f t="shared" si="1"/>
        <v>권영국</v>
      </c>
      <c r="C9" s="127" t="str">
        <f t="shared" si="19"/>
        <v>D</v>
      </c>
      <c r="D9" s="128">
        <f t="shared" si="20"/>
        <v>0.83338356148617665</v>
      </c>
      <c r="E9" s="129">
        <f t="shared" si="21"/>
        <v>4520</v>
      </c>
      <c r="F9" s="130" t="str">
        <f t="shared" si="22"/>
        <v>24-1</v>
      </c>
      <c r="G9" s="131" t="str">
        <f t="shared" si="23"/>
        <v>70바3821</v>
      </c>
      <c r="H9" s="132">
        <f t="shared" si="24"/>
        <v>4</v>
      </c>
      <c r="I9" s="133">
        <f t="shared" si="25"/>
        <v>1243.231</v>
      </c>
      <c r="J9" s="134">
        <f t="shared" si="26"/>
        <v>1.5539857540089007E-2</v>
      </c>
      <c r="K9" s="134">
        <f t="shared" si="27"/>
        <v>0.33671884135618252</v>
      </c>
      <c r="L9" s="134">
        <f t="shared" si="28"/>
        <v>0.11663158335015777</v>
      </c>
      <c r="M9" s="135">
        <f t="shared" si="29"/>
        <v>16.785</v>
      </c>
      <c r="N9" s="136">
        <f t="shared" si="30"/>
        <v>8.0435574724246742E-2</v>
      </c>
      <c r="O9" s="136">
        <f t="shared" si="31"/>
        <v>7.8022507482519341</v>
      </c>
      <c r="P9" s="218">
        <f t="shared" si="32"/>
        <v>3</v>
      </c>
      <c r="Q9" s="219">
        <f t="shared" si="33"/>
        <v>1</v>
      </c>
      <c r="R9" s="219">
        <f t="shared" si="34"/>
        <v>97</v>
      </c>
      <c r="T9">
        <v>520</v>
      </c>
      <c r="U9">
        <v>4520</v>
      </c>
      <c r="V9" t="s">
        <v>236</v>
      </c>
      <c r="W9">
        <v>1243.231</v>
      </c>
      <c r="X9">
        <v>666.60599999999999</v>
      </c>
      <c r="Y9">
        <v>1.865</v>
      </c>
      <c r="Z9">
        <v>16.785</v>
      </c>
      <c r="AA9">
        <v>66.566376000000005</v>
      </c>
      <c r="AB9">
        <v>1.034432</v>
      </c>
      <c r="AC9">
        <v>22.414152999999999</v>
      </c>
      <c r="AD9" s="1">
        <v>145</v>
      </c>
      <c r="AE9">
        <v>1</v>
      </c>
      <c r="AF9">
        <v>97</v>
      </c>
      <c r="AG9">
        <v>75</v>
      </c>
      <c r="AH9">
        <v>18.676561</v>
      </c>
      <c r="AI9">
        <v>543.70000000000005</v>
      </c>
      <c r="AJ9">
        <v>0</v>
      </c>
      <c r="AK9">
        <v>3</v>
      </c>
      <c r="AL9">
        <v>4272</v>
      </c>
      <c r="AM9" t="s">
        <v>237</v>
      </c>
      <c r="AN9" t="s">
        <v>439</v>
      </c>
      <c r="AO9">
        <v>795.88800000000003</v>
      </c>
      <c r="AR9" t="s">
        <v>118</v>
      </c>
      <c r="AS9" t="s">
        <v>120</v>
      </c>
      <c r="AT9" t="s">
        <v>214</v>
      </c>
      <c r="AU9" t="s">
        <v>236</v>
      </c>
      <c r="AV9" t="s">
        <v>400</v>
      </c>
      <c r="AW9">
        <v>4</v>
      </c>
      <c r="BB9">
        <v>0.83338356148617665</v>
      </c>
      <c r="BC9" t="s">
        <v>67</v>
      </c>
      <c r="BF9" t="s">
        <v>118</v>
      </c>
      <c r="BG9" t="s">
        <v>120</v>
      </c>
      <c r="BH9" t="s">
        <v>236</v>
      </c>
      <c r="BI9">
        <v>4520</v>
      </c>
      <c r="BJ9">
        <v>4</v>
      </c>
      <c r="BK9" t="s">
        <v>214</v>
      </c>
      <c r="BL9" t="s">
        <v>219</v>
      </c>
      <c r="BM9">
        <v>0.83338356148617665</v>
      </c>
      <c r="BN9" t="s">
        <v>67</v>
      </c>
      <c r="BO9" t="s">
        <v>182</v>
      </c>
      <c r="BP9">
        <v>1243.231</v>
      </c>
    </row>
    <row r="10" spans="1:68" ht="16.5" x14ac:dyDescent="0.25">
      <c r="A10" s="108" t="str">
        <f t="shared" si="18"/>
        <v>세운교통</v>
      </c>
      <c r="B10" s="109" t="str">
        <f t="shared" si="1"/>
        <v>권혁래</v>
      </c>
      <c r="C10" s="110" t="str">
        <f t="shared" si="19"/>
        <v>D</v>
      </c>
      <c r="D10" s="111">
        <f t="shared" si="20"/>
        <v>0.82077695606612466</v>
      </c>
      <c r="E10" s="112">
        <f t="shared" si="21"/>
        <v>5662</v>
      </c>
      <c r="F10" s="113" t="str">
        <f t="shared" si="22"/>
        <v>예비</v>
      </c>
      <c r="G10" s="114" t="str">
        <f t="shared" si="23"/>
        <v>70바3817</v>
      </c>
      <c r="H10" s="115">
        <f t="shared" si="24"/>
        <v>2</v>
      </c>
      <c r="I10" s="116">
        <f t="shared" si="25"/>
        <v>529.51800000000003</v>
      </c>
      <c r="J10" s="117">
        <f t="shared" si="26"/>
        <v>1.4641289928532317E-2</v>
      </c>
      <c r="K10" s="117">
        <f t="shared" si="27"/>
        <v>0.41059145377546008</v>
      </c>
      <c r="L10" s="117">
        <f t="shared" si="28"/>
        <v>0.13974973466435511</v>
      </c>
      <c r="M10" s="118">
        <f t="shared" si="29"/>
        <v>13.327999999999999</v>
      </c>
      <c r="N10" s="119">
        <f t="shared" si="30"/>
        <v>0.73412141266983433</v>
      </c>
      <c r="O10" s="119">
        <f t="shared" si="31"/>
        <v>10.277699777377681</v>
      </c>
      <c r="P10" s="220">
        <f t="shared" si="32"/>
        <v>24</v>
      </c>
      <c r="Q10" s="221">
        <f t="shared" si="33"/>
        <v>4</v>
      </c>
      <c r="R10" s="221">
        <f t="shared" si="34"/>
        <v>56</v>
      </c>
      <c r="T10">
        <v>520</v>
      </c>
      <c r="U10">
        <v>5662</v>
      </c>
      <c r="V10" t="s">
        <v>355</v>
      </c>
      <c r="W10">
        <v>544.86900000000003</v>
      </c>
      <c r="X10">
        <v>330.15199999999999</v>
      </c>
      <c r="Y10">
        <v>1.65</v>
      </c>
      <c r="Z10">
        <v>13.327999999999999</v>
      </c>
      <c r="AA10">
        <v>38.190829000000001</v>
      </c>
      <c r="AB10">
        <v>0.55916299999999997</v>
      </c>
      <c r="AC10">
        <v>15.680828</v>
      </c>
      <c r="AD10" s="1">
        <v>74</v>
      </c>
      <c r="AE10">
        <v>4</v>
      </c>
      <c r="AF10">
        <v>56</v>
      </c>
      <c r="AG10">
        <v>75</v>
      </c>
      <c r="AH10">
        <v>14.267011</v>
      </c>
      <c r="AI10">
        <v>249.2</v>
      </c>
      <c r="AJ10">
        <v>0</v>
      </c>
      <c r="AK10">
        <v>24</v>
      </c>
      <c r="AL10">
        <v>15186</v>
      </c>
      <c r="AM10" t="s">
        <v>440</v>
      </c>
      <c r="AN10" t="s">
        <v>441</v>
      </c>
      <c r="AO10">
        <v>399.608</v>
      </c>
      <c r="AR10" t="s">
        <v>118</v>
      </c>
      <c r="AS10" t="s">
        <v>91</v>
      </c>
      <c r="AT10" t="s">
        <v>231</v>
      </c>
      <c r="AU10" t="s">
        <v>355</v>
      </c>
      <c r="AV10" t="s">
        <v>210</v>
      </c>
      <c r="AW10">
        <v>2</v>
      </c>
      <c r="BB10">
        <v>0.82077695606612466</v>
      </c>
      <c r="BC10" t="s">
        <v>67</v>
      </c>
      <c r="BF10" t="s">
        <v>118</v>
      </c>
      <c r="BG10" t="s">
        <v>91</v>
      </c>
      <c r="BH10" t="s">
        <v>355</v>
      </c>
      <c r="BI10">
        <v>5662</v>
      </c>
      <c r="BJ10">
        <v>2</v>
      </c>
      <c r="BK10" t="s">
        <v>231</v>
      </c>
      <c r="BL10" t="s">
        <v>230</v>
      </c>
      <c r="BM10">
        <v>0.82077695606612466</v>
      </c>
      <c r="BN10" t="s">
        <v>67</v>
      </c>
      <c r="BO10" t="s">
        <v>182</v>
      </c>
      <c r="BP10">
        <v>529.51800000000003</v>
      </c>
    </row>
    <row r="11" spans="1:68" ht="16.5" x14ac:dyDescent="0.25">
      <c r="A11" s="125" t="str">
        <f t="shared" si="18"/>
        <v>세운교통</v>
      </c>
      <c r="B11" s="126" t="str">
        <f t="shared" si="1"/>
        <v>김경철</v>
      </c>
      <c r="C11" s="127" t="str">
        <f t="shared" si="19"/>
        <v>C</v>
      </c>
      <c r="D11" s="128">
        <f t="shared" si="20"/>
        <v>0.87703757460771492</v>
      </c>
      <c r="E11" s="129">
        <f t="shared" si="21"/>
        <v>7294</v>
      </c>
      <c r="F11" s="130" t="str">
        <f t="shared" si="22"/>
        <v>24-1</v>
      </c>
      <c r="G11" s="131" t="str">
        <f t="shared" si="23"/>
        <v>70바3810</v>
      </c>
      <c r="H11" s="132">
        <f t="shared" si="24"/>
        <v>4</v>
      </c>
      <c r="I11" s="133">
        <f t="shared" si="25"/>
        <v>634.84700000000009</v>
      </c>
      <c r="J11" s="134">
        <f t="shared" si="26"/>
        <v>4.8941561388565834E-2</v>
      </c>
      <c r="K11" s="134">
        <f t="shared" si="27"/>
        <v>0.37697942178606192</v>
      </c>
      <c r="L11" s="134">
        <f t="shared" si="28"/>
        <v>0.16539418159020991</v>
      </c>
      <c r="M11" s="135">
        <f t="shared" si="29"/>
        <v>16.643000000000001</v>
      </c>
      <c r="N11" s="136">
        <f t="shared" si="30"/>
        <v>0.1496145928089242</v>
      </c>
      <c r="O11" s="136">
        <f t="shared" si="31"/>
        <v>13.016469574376407</v>
      </c>
      <c r="P11" s="218">
        <f t="shared" si="32"/>
        <v>9</v>
      </c>
      <c r="Q11" s="219">
        <f t="shared" si="33"/>
        <v>1</v>
      </c>
      <c r="R11" s="219">
        <f t="shared" si="34"/>
        <v>87</v>
      </c>
      <c r="T11">
        <v>520</v>
      </c>
      <c r="U11">
        <v>7294</v>
      </c>
      <c r="V11" t="s">
        <v>238</v>
      </c>
      <c r="W11">
        <v>668.38400000000001</v>
      </c>
      <c r="X11">
        <v>372.57400000000001</v>
      </c>
      <c r="Y11">
        <v>1.794</v>
      </c>
      <c r="Z11">
        <v>16.643000000000001</v>
      </c>
      <c r="AA11">
        <v>44.412211999999997</v>
      </c>
      <c r="AB11">
        <v>2.173603</v>
      </c>
      <c r="AC11">
        <v>16.74249</v>
      </c>
      <c r="AD11" s="1">
        <v>105</v>
      </c>
      <c r="AE11">
        <v>1</v>
      </c>
      <c r="AF11">
        <v>87</v>
      </c>
      <c r="AG11">
        <v>73</v>
      </c>
      <c r="AH11">
        <v>15.049554000000001</v>
      </c>
      <c r="AI11">
        <v>206</v>
      </c>
      <c r="AJ11">
        <v>0</v>
      </c>
      <c r="AK11">
        <v>9</v>
      </c>
      <c r="AL11">
        <v>7490</v>
      </c>
      <c r="AM11" t="s">
        <v>239</v>
      </c>
      <c r="AN11" t="s">
        <v>442</v>
      </c>
      <c r="AO11">
        <v>367.81900000000002</v>
      </c>
      <c r="AR11" t="s">
        <v>118</v>
      </c>
      <c r="AS11" t="s">
        <v>120</v>
      </c>
      <c r="AT11" t="s">
        <v>209</v>
      </c>
      <c r="AU11" t="s">
        <v>238</v>
      </c>
      <c r="AV11" t="s">
        <v>210</v>
      </c>
      <c r="AW11">
        <v>4</v>
      </c>
      <c r="BB11">
        <v>0.87703757460771492</v>
      </c>
      <c r="BC11" t="s">
        <v>69</v>
      </c>
      <c r="BF11" t="s">
        <v>118</v>
      </c>
      <c r="BG11" t="s">
        <v>120</v>
      </c>
      <c r="BH11" t="s">
        <v>238</v>
      </c>
      <c r="BI11">
        <v>7294</v>
      </c>
      <c r="BJ11">
        <v>4</v>
      </c>
      <c r="BK11" t="s">
        <v>209</v>
      </c>
      <c r="BL11" t="s">
        <v>202</v>
      </c>
      <c r="BM11">
        <v>0.87703757460771492</v>
      </c>
      <c r="BN11" t="s">
        <v>69</v>
      </c>
      <c r="BO11" t="s">
        <v>180</v>
      </c>
      <c r="BP11">
        <v>634.84700000000009</v>
      </c>
    </row>
    <row r="12" spans="1:68" ht="16.5" x14ac:dyDescent="0.25">
      <c r="A12" s="108" t="str">
        <f t="shared" si="18"/>
        <v>세운교통</v>
      </c>
      <c r="B12" s="109" t="str">
        <f t="shared" si="1"/>
        <v>김도훈</v>
      </c>
      <c r="C12" s="110" t="str">
        <f t="shared" si="19"/>
        <v>C</v>
      </c>
      <c r="D12" s="111">
        <f t="shared" si="20"/>
        <v>0.88758820519391723</v>
      </c>
      <c r="E12" s="112">
        <f t="shared" si="21"/>
        <v>8604</v>
      </c>
      <c r="F12" s="113" t="str">
        <f t="shared" si="22"/>
        <v>24-1</v>
      </c>
      <c r="G12" s="114" t="str">
        <f t="shared" si="23"/>
        <v>70바3812</v>
      </c>
      <c r="H12" s="115">
        <f t="shared" si="24"/>
        <v>2</v>
      </c>
      <c r="I12" s="116">
        <f t="shared" si="25"/>
        <v>2135.4699999999998</v>
      </c>
      <c r="J12" s="117">
        <f t="shared" si="26"/>
        <v>5.964301189510901E-2</v>
      </c>
      <c r="K12" s="117">
        <f t="shared" si="27"/>
        <v>0.3040196779664639</v>
      </c>
      <c r="L12" s="117">
        <f t="shared" si="28"/>
        <v>7.6329800933752301E-2</v>
      </c>
      <c r="M12" s="118">
        <f t="shared" si="29"/>
        <v>11.618</v>
      </c>
      <c r="N12" s="119">
        <f t="shared" si="30"/>
        <v>0</v>
      </c>
      <c r="O12" s="119">
        <f t="shared" si="31"/>
        <v>12.409446164076293</v>
      </c>
      <c r="P12" s="220">
        <f t="shared" si="32"/>
        <v>9</v>
      </c>
      <c r="Q12" s="221">
        <f t="shared" si="33"/>
        <v>0</v>
      </c>
      <c r="R12" s="221">
        <f t="shared" si="34"/>
        <v>265</v>
      </c>
      <c r="T12">
        <v>520</v>
      </c>
      <c r="U12">
        <v>8604</v>
      </c>
      <c r="V12" t="s">
        <v>240</v>
      </c>
      <c r="W12">
        <v>2135.4699999999998</v>
      </c>
      <c r="X12">
        <v>1093.5319999999999</v>
      </c>
      <c r="Y12">
        <v>1.9530000000000001</v>
      </c>
      <c r="Z12">
        <v>11.618</v>
      </c>
      <c r="AA12">
        <v>132.384411</v>
      </c>
      <c r="AB12">
        <v>7.8958050000000002</v>
      </c>
      <c r="AC12">
        <v>40.247466000000003</v>
      </c>
      <c r="AD12" s="1">
        <v>163</v>
      </c>
      <c r="AE12">
        <v>0</v>
      </c>
      <c r="AF12">
        <v>265</v>
      </c>
      <c r="AG12">
        <v>79</v>
      </c>
      <c r="AH12">
        <v>16.130825999999999</v>
      </c>
      <c r="AI12">
        <v>1140.8</v>
      </c>
      <c r="AJ12">
        <v>0</v>
      </c>
      <c r="AK12">
        <v>9</v>
      </c>
      <c r="AL12">
        <v>4124</v>
      </c>
      <c r="AM12" t="s">
        <v>241</v>
      </c>
      <c r="AN12" t="s">
        <v>443</v>
      </c>
      <c r="AO12">
        <v>2009.6179999999999</v>
      </c>
      <c r="AR12" t="s">
        <v>118</v>
      </c>
      <c r="AS12" t="s">
        <v>120</v>
      </c>
      <c r="AT12" t="s">
        <v>212</v>
      </c>
      <c r="AU12" t="s">
        <v>240</v>
      </c>
      <c r="AV12" t="s">
        <v>210</v>
      </c>
      <c r="AW12">
        <v>2</v>
      </c>
      <c r="BB12">
        <v>0.88758820519391723</v>
      </c>
      <c r="BC12" t="s">
        <v>69</v>
      </c>
      <c r="BF12" t="s">
        <v>118</v>
      </c>
      <c r="BG12" t="s">
        <v>120</v>
      </c>
      <c r="BH12" t="s">
        <v>240</v>
      </c>
      <c r="BI12">
        <v>8604</v>
      </c>
      <c r="BJ12">
        <v>2</v>
      </c>
      <c r="BK12" t="s">
        <v>212</v>
      </c>
      <c r="BL12" t="s">
        <v>213</v>
      </c>
      <c r="BM12">
        <v>0.88758820519391723</v>
      </c>
      <c r="BN12" t="s">
        <v>69</v>
      </c>
      <c r="BO12" t="s">
        <v>180</v>
      </c>
      <c r="BP12">
        <v>2135.4699999999998</v>
      </c>
    </row>
    <row r="13" spans="1:68" ht="16.5" x14ac:dyDescent="0.25">
      <c r="A13" s="125" t="str">
        <f t="shared" si="18"/>
        <v>세운교통</v>
      </c>
      <c r="B13" s="126" t="str">
        <f t="shared" si="1"/>
        <v>김성철</v>
      </c>
      <c r="C13" s="127" t="str">
        <f t="shared" si="19"/>
        <v>B</v>
      </c>
      <c r="D13" s="128">
        <f t="shared" si="20"/>
        <v>0.90722222222222215</v>
      </c>
      <c r="E13" s="129">
        <f t="shared" si="21"/>
        <v>1002</v>
      </c>
      <c r="F13" s="130" t="str">
        <f t="shared" si="22"/>
        <v>11</v>
      </c>
      <c r="G13" s="131" t="str">
        <f t="shared" si="23"/>
        <v>70바3823</v>
      </c>
      <c r="H13" s="132">
        <f t="shared" si="24"/>
        <v>1</v>
      </c>
      <c r="I13" s="133">
        <f t="shared" si="25"/>
        <v>844.06200000000001</v>
      </c>
      <c r="J13" s="134">
        <f t="shared" si="26"/>
        <v>3.4497379785460518E-2</v>
      </c>
      <c r="K13" s="134">
        <f t="shared" si="27"/>
        <v>0.42091746072099745</v>
      </c>
      <c r="L13" s="134">
        <f t="shared" si="28"/>
        <v>0.13387642140032366</v>
      </c>
      <c r="M13" s="135">
        <f t="shared" si="29"/>
        <v>19.582000000000001</v>
      </c>
      <c r="N13" s="136">
        <f t="shared" si="30"/>
        <v>0.35542412761147879</v>
      </c>
      <c r="O13" s="136">
        <f t="shared" si="31"/>
        <v>29.381727882548912</v>
      </c>
      <c r="P13" s="218">
        <f t="shared" si="32"/>
        <v>18</v>
      </c>
      <c r="Q13" s="219">
        <f t="shared" si="33"/>
        <v>3</v>
      </c>
      <c r="R13" s="219">
        <f t="shared" si="34"/>
        <v>248</v>
      </c>
      <c r="T13">
        <v>520</v>
      </c>
      <c r="U13">
        <v>1002</v>
      </c>
      <c r="V13" t="s">
        <v>242</v>
      </c>
      <c r="W13">
        <v>844.06200000000001</v>
      </c>
      <c r="X13">
        <v>516.76</v>
      </c>
      <c r="Y13">
        <v>1.633</v>
      </c>
      <c r="Z13">
        <v>19.582000000000001</v>
      </c>
      <c r="AA13">
        <v>57.814158999999997</v>
      </c>
      <c r="AB13">
        <v>1.994437</v>
      </c>
      <c r="AC13">
        <v>24.334989</v>
      </c>
      <c r="AD13" s="1">
        <v>113</v>
      </c>
      <c r="AE13">
        <v>3</v>
      </c>
      <c r="AF13">
        <v>248</v>
      </c>
      <c r="AG13">
        <v>75</v>
      </c>
      <c r="AH13">
        <v>14.599572</v>
      </c>
      <c r="AI13">
        <v>457.5</v>
      </c>
      <c r="AJ13">
        <v>0</v>
      </c>
      <c r="AK13">
        <v>18</v>
      </c>
      <c r="AL13">
        <v>13723</v>
      </c>
      <c r="AM13" t="s">
        <v>243</v>
      </c>
      <c r="AN13" t="s">
        <v>444</v>
      </c>
      <c r="AO13">
        <v>844.06200000000001</v>
      </c>
      <c r="AR13" t="s">
        <v>118</v>
      </c>
      <c r="AS13" t="s">
        <v>119</v>
      </c>
      <c r="AT13" t="s">
        <v>201</v>
      </c>
      <c r="AU13" t="s">
        <v>242</v>
      </c>
      <c r="AV13" t="s">
        <v>400</v>
      </c>
      <c r="AW13">
        <v>1</v>
      </c>
      <c r="BB13">
        <v>0.90722222222222215</v>
      </c>
      <c r="BC13" t="s">
        <v>68</v>
      </c>
      <c r="BF13" t="s">
        <v>118</v>
      </c>
      <c r="BG13" t="s">
        <v>119</v>
      </c>
      <c r="BH13" t="s">
        <v>242</v>
      </c>
      <c r="BI13">
        <v>1002</v>
      </c>
      <c r="BJ13">
        <v>1</v>
      </c>
      <c r="BK13" t="s">
        <v>201</v>
      </c>
      <c r="BL13" t="s">
        <v>177</v>
      </c>
      <c r="BM13">
        <v>0.90722222222222215</v>
      </c>
      <c r="BN13" t="s">
        <v>68</v>
      </c>
      <c r="BO13" t="s">
        <v>178</v>
      </c>
      <c r="BP13">
        <v>844.06200000000001</v>
      </c>
    </row>
    <row r="14" spans="1:68" ht="16.5" x14ac:dyDescent="0.25">
      <c r="A14" s="108" t="str">
        <f t="shared" si="18"/>
        <v>세운교통</v>
      </c>
      <c r="B14" s="109" t="str">
        <f t="shared" si="1"/>
        <v>김수연</v>
      </c>
      <c r="C14" s="110" t="str">
        <f t="shared" si="19"/>
        <v>C</v>
      </c>
      <c r="D14" s="111">
        <f t="shared" si="20"/>
        <v>0.86950000000000005</v>
      </c>
      <c r="E14" s="112">
        <f t="shared" si="21"/>
        <v>1310</v>
      </c>
      <c r="F14" s="113" t="str">
        <f t="shared" si="22"/>
        <v>28</v>
      </c>
      <c r="G14" s="114" t="str">
        <f t="shared" si="23"/>
        <v>73아1018</v>
      </c>
      <c r="H14" s="115">
        <f t="shared" si="24"/>
        <v>1</v>
      </c>
      <c r="I14" s="116">
        <f t="shared" si="25"/>
        <v>3305.7179999999998</v>
      </c>
      <c r="J14" s="117">
        <f t="shared" si="26"/>
        <v>4.3776971233177697E-2</v>
      </c>
      <c r="K14" s="117">
        <f t="shared" si="27"/>
        <v>0.46180477872723036</v>
      </c>
      <c r="L14" s="117">
        <f t="shared" si="28"/>
        <v>0.18452874685620493</v>
      </c>
      <c r="M14" s="118">
        <f t="shared" si="29"/>
        <v>19.510000000000002</v>
      </c>
      <c r="N14" s="119">
        <f t="shared" si="30"/>
        <v>0.15125307119361059</v>
      </c>
      <c r="O14" s="119">
        <f t="shared" si="31"/>
        <v>9.8314496275846892</v>
      </c>
      <c r="P14" s="220">
        <f t="shared" si="32"/>
        <v>160</v>
      </c>
      <c r="Q14" s="221">
        <f t="shared" si="33"/>
        <v>5</v>
      </c>
      <c r="R14" s="221">
        <f t="shared" si="34"/>
        <v>325</v>
      </c>
      <c r="T14">
        <v>520</v>
      </c>
      <c r="U14">
        <v>1310</v>
      </c>
      <c r="V14" t="s">
        <v>244</v>
      </c>
      <c r="W14">
        <v>3305.7179999999998</v>
      </c>
      <c r="X14">
        <v>1900.546</v>
      </c>
      <c r="Y14">
        <v>1.7390000000000001</v>
      </c>
      <c r="Z14">
        <v>19.510000000000002</v>
      </c>
      <c r="AA14">
        <v>287.06024300000001</v>
      </c>
      <c r="AB14">
        <v>12.566628</v>
      </c>
      <c r="AC14">
        <v>132.56579199999999</v>
      </c>
      <c r="AD14" s="1">
        <v>610</v>
      </c>
      <c r="AE14">
        <v>5</v>
      </c>
      <c r="AF14">
        <v>325</v>
      </c>
      <c r="AG14">
        <v>73</v>
      </c>
      <c r="AH14">
        <v>11.515763</v>
      </c>
      <c r="AI14">
        <v>570</v>
      </c>
      <c r="AJ14">
        <v>0</v>
      </c>
      <c r="AK14">
        <v>160</v>
      </c>
      <c r="AL14">
        <v>149801</v>
      </c>
      <c r="AM14" t="s">
        <v>245</v>
      </c>
      <c r="AN14" t="s">
        <v>445</v>
      </c>
      <c r="AO14">
        <v>3305.7179999999998</v>
      </c>
      <c r="AR14" t="s">
        <v>118</v>
      </c>
      <c r="AS14" t="s">
        <v>122</v>
      </c>
      <c r="AT14" t="s">
        <v>224</v>
      </c>
      <c r="AU14" t="s">
        <v>244</v>
      </c>
      <c r="AV14" t="s">
        <v>198</v>
      </c>
      <c r="AW14">
        <v>1</v>
      </c>
      <c r="BB14">
        <v>0.86950000000000005</v>
      </c>
      <c r="BC14" t="s">
        <v>69</v>
      </c>
      <c r="BF14" t="s">
        <v>118</v>
      </c>
      <c r="BG14" t="s">
        <v>122</v>
      </c>
      <c r="BH14" t="s">
        <v>244</v>
      </c>
      <c r="BI14">
        <v>1310</v>
      </c>
      <c r="BJ14">
        <v>1</v>
      </c>
      <c r="BK14" t="s">
        <v>224</v>
      </c>
      <c r="BL14" t="s">
        <v>177</v>
      </c>
      <c r="BM14">
        <v>0.86950000000000005</v>
      </c>
      <c r="BN14" t="s">
        <v>69</v>
      </c>
      <c r="BO14" t="s">
        <v>180</v>
      </c>
      <c r="BP14">
        <v>3305.7179999999998</v>
      </c>
    </row>
    <row r="15" spans="1:68" ht="16.5" x14ac:dyDescent="0.25">
      <c r="A15" s="125" t="str">
        <f t="shared" si="18"/>
        <v>세운교통</v>
      </c>
      <c r="B15" s="126" t="str">
        <f t="shared" si="1"/>
        <v>김순일</v>
      </c>
      <c r="C15" s="127" t="str">
        <f t="shared" si="19"/>
        <v>C</v>
      </c>
      <c r="D15" s="128">
        <f t="shared" si="20"/>
        <v>0.89255193783996556</v>
      </c>
      <c r="E15" s="129">
        <f t="shared" si="21"/>
        <v>1178</v>
      </c>
      <c r="F15" s="130" t="str">
        <f t="shared" si="22"/>
        <v>28</v>
      </c>
      <c r="G15" s="131" t="str">
        <f t="shared" si="23"/>
        <v>73아1010</v>
      </c>
      <c r="H15" s="132">
        <f t="shared" si="24"/>
        <v>3</v>
      </c>
      <c r="I15" s="133">
        <f t="shared" si="25"/>
        <v>412.14499999999998</v>
      </c>
      <c r="J15" s="134">
        <f t="shared" si="26"/>
        <v>3.3416031231188741E-2</v>
      </c>
      <c r="K15" s="134">
        <f t="shared" si="27"/>
        <v>0.4403353259521996</v>
      </c>
      <c r="L15" s="134">
        <f t="shared" si="28"/>
        <v>0.15285882395758774</v>
      </c>
      <c r="M15" s="135">
        <f t="shared" si="29"/>
        <v>16.48</v>
      </c>
      <c r="N15" s="136">
        <f t="shared" si="30"/>
        <v>0</v>
      </c>
      <c r="O15" s="136">
        <f t="shared" si="31"/>
        <v>10.083009471453027</v>
      </c>
      <c r="P15" s="218">
        <f t="shared" si="32"/>
        <v>25</v>
      </c>
      <c r="Q15" s="219">
        <f t="shared" si="33"/>
        <v>0</v>
      </c>
      <c r="R15" s="219">
        <f t="shared" si="34"/>
        <v>46</v>
      </c>
      <c r="T15">
        <v>520</v>
      </c>
      <c r="U15">
        <v>1178</v>
      </c>
      <c r="V15" t="s">
        <v>246</v>
      </c>
      <c r="W15">
        <v>456.21300000000002</v>
      </c>
      <c r="X15">
        <v>257.452</v>
      </c>
      <c r="Y15">
        <v>1.772</v>
      </c>
      <c r="Z15">
        <v>16.48</v>
      </c>
      <c r="AA15">
        <v>44.722217000000001</v>
      </c>
      <c r="AB15">
        <v>1.4944390000000001</v>
      </c>
      <c r="AC15">
        <v>19.692772000000001</v>
      </c>
      <c r="AD15" s="1">
        <v>63</v>
      </c>
      <c r="AE15">
        <v>0</v>
      </c>
      <c r="AF15">
        <v>46</v>
      </c>
      <c r="AG15">
        <v>79</v>
      </c>
      <c r="AH15">
        <v>10.201036999999999</v>
      </c>
      <c r="AI15">
        <v>32.200000000000003</v>
      </c>
      <c r="AJ15">
        <v>0</v>
      </c>
      <c r="AK15">
        <v>25</v>
      </c>
      <c r="AL15">
        <v>19828</v>
      </c>
      <c r="AM15" t="s">
        <v>247</v>
      </c>
      <c r="AN15" t="s">
        <v>446</v>
      </c>
      <c r="AO15">
        <v>217.83500000000001</v>
      </c>
      <c r="AR15" t="s">
        <v>118</v>
      </c>
      <c r="AS15" t="s">
        <v>122</v>
      </c>
      <c r="AT15" t="s">
        <v>223</v>
      </c>
      <c r="AU15" t="s">
        <v>246</v>
      </c>
      <c r="AV15" t="s">
        <v>198</v>
      </c>
      <c r="AW15">
        <v>3</v>
      </c>
      <c r="BB15">
        <v>0.89255193783996556</v>
      </c>
      <c r="BC15" t="s">
        <v>69</v>
      </c>
      <c r="BF15" t="s">
        <v>118</v>
      </c>
      <c r="BG15" t="s">
        <v>122</v>
      </c>
      <c r="BH15" t="s">
        <v>246</v>
      </c>
      <c r="BI15">
        <v>1178</v>
      </c>
      <c r="BJ15">
        <v>3</v>
      </c>
      <c r="BK15" t="s">
        <v>223</v>
      </c>
      <c r="BL15" t="s">
        <v>226</v>
      </c>
      <c r="BM15">
        <v>0.89255193783996556</v>
      </c>
      <c r="BN15" t="s">
        <v>69</v>
      </c>
      <c r="BO15" t="s">
        <v>180</v>
      </c>
      <c r="BP15">
        <v>412.14499999999998</v>
      </c>
    </row>
    <row r="16" spans="1:68" ht="16.5" x14ac:dyDescent="0.25">
      <c r="A16" s="108" t="str">
        <f t="shared" si="18"/>
        <v>세운교통</v>
      </c>
      <c r="B16" s="109" t="str">
        <f t="shared" si="1"/>
        <v>김은수</v>
      </c>
      <c r="C16" s="110" t="str">
        <f t="shared" si="19"/>
        <v>S</v>
      </c>
      <c r="D16" s="111">
        <f t="shared" si="20"/>
        <v>1.0589999999999999</v>
      </c>
      <c r="E16" s="112">
        <f t="shared" si="21"/>
        <v>3420</v>
      </c>
      <c r="F16" s="113" t="str">
        <f t="shared" si="22"/>
        <v>11</v>
      </c>
      <c r="G16" s="114" t="str">
        <f t="shared" si="23"/>
        <v>70바3828</v>
      </c>
      <c r="H16" s="115">
        <f t="shared" si="24"/>
        <v>1</v>
      </c>
      <c r="I16" s="116">
        <f t="shared" si="25"/>
        <v>1954.1769999999999</v>
      </c>
      <c r="J16" s="117">
        <f t="shared" si="26"/>
        <v>2.3185763612317473E-2</v>
      </c>
      <c r="K16" s="117">
        <f t="shared" si="27"/>
        <v>0.35288253886400311</v>
      </c>
      <c r="L16" s="117">
        <f t="shared" si="28"/>
        <v>7.8293829064613907E-2</v>
      </c>
      <c r="M16" s="118">
        <f t="shared" si="29"/>
        <v>13.804</v>
      </c>
      <c r="N16" s="119">
        <f t="shared" si="30"/>
        <v>0</v>
      </c>
      <c r="O16" s="119">
        <f t="shared" si="31"/>
        <v>2.9168289259365965</v>
      </c>
      <c r="P16" s="220">
        <f t="shared" si="32"/>
        <v>2</v>
      </c>
      <c r="Q16" s="221">
        <f t="shared" si="33"/>
        <v>0</v>
      </c>
      <c r="R16" s="221">
        <f t="shared" si="34"/>
        <v>57</v>
      </c>
      <c r="T16">
        <v>520</v>
      </c>
      <c r="U16">
        <v>3420</v>
      </c>
      <c r="V16" t="s">
        <v>248</v>
      </c>
      <c r="W16">
        <v>1954.1769999999999</v>
      </c>
      <c r="X16">
        <v>922.49599999999998</v>
      </c>
      <c r="Y16">
        <v>2.1179999999999999</v>
      </c>
      <c r="Z16">
        <v>13.804</v>
      </c>
      <c r="AA16">
        <v>132.16774100000001</v>
      </c>
      <c r="AB16">
        <v>3.0644100000000001</v>
      </c>
      <c r="AC16">
        <v>46.639688</v>
      </c>
      <c r="AD16" s="1">
        <v>153</v>
      </c>
      <c r="AE16">
        <v>0</v>
      </c>
      <c r="AF16">
        <v>57</v>
      </c>
      <c r="AG16">
        <v>71</v>
      </c>
      <c r="AH16">
        <v>14.785582</v>
      </c>
      <c r="AI16">
        <v>154.9</v>
      </c>
      <c r="AJ16">
        <v>0</v>
      </c>
      <c r="AK16">
        <v>2</v>
      </c>
      <c r="AL16">
        <v>279</v>
      </c>
      <c r="AM16" t="s">
        <v>249</v>
      </c>
      <c r="AN16" t="s">
        <v>447</v>
      </c>
      <c r="AO16">
        <v>1954.1769999999999</v>
      </c>
      <c r="AR16" t="s">
        <v>118</v>
      </c>
      <c r="AS16" t="s">
        <v>119</v>
      </c>
      <c r="AT16" t="s">
        <v>202</v>
      </c>
      <c r="AU16" t="s">
        <v>248</v>
      </c>
      <c r="AV16" t="s">
        <v>48</v>
      </c>
      <c r="AW16">
        <v>1</v>
      </c>
      <c r="BB16">
        <v>1.0589999999999999</v>
      </c>
      <c r="BC16" t="s">
        <v>71</v>
      </c>
      <c r="BF16" t="s">
        <v>118</v>
      </c>
      <c r="BG16" t="s">
        <v>119</v>
      </c>
      <c r="BH16" t="s">
        <v>248</v>
      </c>
      <c r="BI16">
        <v>3420</v>
      </c>
      <c r="BJ16">
        <v>1</v>
      </c>
      <c r="BK16" t="s">
        <v>202</v>
      </c>
      <c r="BL16" t="s">
        <v>177</v>
      </c>
      <c r="BM16">
        <v>1.0589999999999999</v>
      </c>
      <c r="BN16" t="s">
        <v>71</v>
      </c>
      <c r="BO16" t="s">
        <v>179</v>
      </c>
      <c r="BP16">
        <v>1954.1769999999999</v>
      </c>
    </row>
    <row r="17" spans="1:68" ht="16.5" x14ac:dyDescent="0.25">
      <c r="A17" s="125" t="str">
        <f t="shared" si="18"/>
        <v>세운교통</v>
      </c>
      <c r="B17" s="126" t="str">
        <f t="shared" si="1"/>
        <v>김재균B</v>
      </c>
      <c r="C17" s="127" t="str">
        <f t="shared" si="19"/>
        <v>B</v>
      </c>
      <c r="D17" s="128">
        <f t="shared" si="20"/>
        <v>0.91952380952380952</v>
      </c>
      <c r="E17" s="129">
        <f t="shared" si="21"/>
        <v>7177</v>
      </c>
      <c r="F17" s="130" t="str">
        <f t="shared" si="22"/>
        <v>26</v>
      </c>
      <c r="G17" s="131" t="str">
        <f t="shared" si="23"/>
        <v>70바1578</v>
      </c>
      <c r="H17" s="132">
        <f t="shared" si="24"/>
        <v>1</v>
      </c>
      <c r="I17" s="133">
        <f t="shared" si="25"/>
        <v>1195.732</v>
      </c>
      <c r="J17" s="134">
        <f t="shared" si="26"/>
        <v>2.0392632339449566E-2</v>
      </c>
      <c r="K17" s="134">
        <f t="shared" si="27"/>
        <v>0.30769913983720637</v>
      </c>
      <c r="L17" s="134">
        <f t="shared" si="28"/>
        <v>0.15889848226860201</v>
      </c>
      <c r="M17" s="135">
        <f t="shared" si="29"/>
        <v>14.311</v>
      </c>
      <c r="N17" s="136">
        <f t="shared" si="30"/>
        <v>0.25089234042410841</v>
      </c>
      <c r="O17" s="136">
        <f t="shared" si="31"/>
        <v>5.6032622694717551</v>
      </c>
      <c r="P17" s="218">
        <f t="shared" si="32"/>
        <v>2</v>
      </c>
      <c r="Q17" s="219">
        <f t="shared" si="33"/>
        <v>3</v>
      </c>
      <c r="R17" s="219">
        <f t="shared" si="34"/>
        <v>67</v>
      </c>
      <c r="T17">
        <v>520</v>
      </c>
      <c r="U17">
        <v>7177</v>
      </c>
      <c r="V17" t="s">
        <v>250</v>
      </c>
      <c r="W17">
        <v>1195.732</v>
      </c>
      <c r="X17">
        <v>619.14800000000002</v>
      </c>
      <c r="Y17">
        <v>1.931</v>
      </c>
      <c r="Z17">
        <v>14.311</v>
      </c>
      <c r="AA17">
        <v>77.844683000000003</v>
      </c>
      <c r="AB17">
        <v>1.587458</v>
      </c>
      <c r="AC17">
        <v>23.952742000000001</v>
      </c>
      <c r="AD17" s="1">
        <v>190</v>
      </c>
      <c r="AE17">
        <v>3</v>
      </c>
      <c r="AF17">
        <v>67</v>
      </c>
      <c r="AG17">
        <v>70</v>
      </c>
      <c r="AH17">
        <v>15.360483</v>
      </c>
      <c r="AI17">
        <v>30.9</v>
      </c>
      <c r="AJ17">
        <v>0</v>
      </c>
      <c r="AK17">
        <v>2</v>
      </c>
      <c r="AL17">
        <v>538</v>
      </c>
      <c r="AM17" t="s">
        <v>251</v>
      </c>
      <c r="AN17" t="s">
        <v>448</v>
      </c>
      <c r="AO17">
        <v>1195.732</v>
      </c>
      <c r="AR17" t="s">
        <v>118</v>
      </c>
      <c r="AS17" t="s">
        <v>121</v>
      </c>
      <c r="AT17" t="s">
        <v>222</v>
      </c>
      <c r="AU17" t="s">
        <v>250</v>
      </c>
      <c r="AV17" t="s">
        <v>198</v>
      </c>
      <c r="AW17">
        <v>1</v>
      </c>
      <c r="BB17">
        <v>0.91952380952380952</v>
      </c>
      <c r="BC17" t="s">
        <v>68</v>
      </c>
      <c r="BF17" t="s">
        <v>118</v>
      </c>
      <c r="BG17" t="s">
        <v>121</v>
      </c>
      <c r="BH17" t="s">
        <v>250</v>
      </c>
      <c r="BI17">
        <v>7177</v>
      </c>
      <c r="BJ17">
        <v>1</v>
      </c>
      <c r="BK17" t="s">
        <v>222</v>
      </c>
      <c r="BL17" t="s">
        <v>177</v>
      </c>
      <c r="BM17">
        <v>0.91952380952380952</v>
      </c>
      <c r="BN17" t="s">
        <v>68</v>
      </c>
      <c r="BO17" t="s">
        <v>178</v>
      </c>
      <c r="BP17">
        <v>1195.732</v>
      </c>
    </row>
    <row r="18" spans="1:68" ht="16.5" x14ac:dyDescent="0.25">
      <c r="A18" s="108" t="str">
        <f t="shared" si="18"/>
        <v>세운교통</v>
      </c>
      <c r="B18" s="109" t="str">
        <f t="shared" si="1"/>
        <v>김현남</v>
      </c>
      <c r="C18" s="110" t="str">
        <f t="shared" si="19"/>
        <v>B</v>
      </c>
      <c r="D18" s="111">
        <f t="shared" si="20"/>
        <v>0.93571428571428572</v>
      </c>
      <c r="E18" s="112">
        <f t="shared" si="21"/>
        <v>9380</v>
      </c>
      <c r="F18" s="113" t="str">
        <f t="shared" si="22"/>
        <v>24-1</v>
      </c>
      <c r="G18" s="114" t="str">
        <f t="shared" si="23"/>
        <v>70바3811</v>
      </c>
      <c r="H18" s="115">
        <f t="shared" si="24"/>
        <v>1</v>
      </c>
      <c r="I18" s="116">
        <f t="shared" si="25"/>
        <v>2491.1669999999999</v>
      </c>
      <c r="J18" s="117">
        <f t="shared" si="26"/>
        <v>2.910759742500206E-2</v>
      </c>
      <c r="K18" s="117">
        <f t="shared" si="27"/>
        <v>0.31193002982786611</v>
      </c>
      <c r="L18" s="117">
        <f t="shared" si="28"/>
        <v>0.11119286663639973</v>
      </c>
      <c r="M18" s="118">
        <f t="shared" si="29"/>
        <v>11.973000000000001</v>
      </c>
      <c r="N18" s="119">
        <f t="shared" si="30"/>
        <v>0</v>
      </c>
      <c r="O18" s="119">
        <f t="shared" si="31"/>
        <v>1.8063823099776131</v>
      </c>
      <c r="P18" s="220">
        <f t="shared" si="32"/>
        <v>10</v>
      </c>
      <c r="Q18" s="221">
        <f t="shared" si="33"/>
        <v>0</v>
      </c>
      <c r="R18" s="221">
        <f t="shared" si="34"/>
        <v>45</v>
      </c>
      <c r="T18">
        <v>520</v>
      </c>
      <c r="U18">
        <v>9380</v>
      </c>
      <c r="V18" t="s">
        <v>252</v>
      </c>
      <c r="W18">
        <v>2491.1669999999999</v>
      </c>
      <c r="X18">
        <v>1267.991</v>
      </c>
      <c r="Y18">
        <v>1.9650000000000001</v>
      </c>
      <c r="Z18">
        <v>11.973000000000001</v>
      </c>
      <c r="AA18">
        <v>143.02162899999999</v>
      </c>
      <c r="AB18">
        <v>4.1630159999999998</v>
      </c>
      <c r="AC18">
        <v>44.612741</v>
      </c>
      <c r="AD18" s="1">
        <v>277</v>
      </c>
      <c r="AE18">
        <v>0</v>
      </c>
      <c r="AF18">
        <v>45</v>
      </c>
      <c r="AG18">
        <v>72</v>
      </c>
      <c r="AH18">
        <v>17.418113000000002</v>
      </c>
      <c r="AI18">
        <v>833</v>
      </c>
      <c r="AJ18">
        <v>0</v>
      </c>
      <c r="AK18">
        <v>10</v>
      </c>
      <c r="AL18">
        <v>5557</v>
      </c>
      <c r="AM18" t="s">
        <v>253</v>
      </c>
      <c r="AN18" t="s">
        <v>449</v>
      </c>
      <c r="AO18">
        <v>2491.1669999999999</v>
      </c>
      <c r="AR18" t="s">
        <v>118</v>
      </c>
      <c r="AS18" t="s">
        <v>120</v>
      </c>
      <c r="AT18" t="s">
        <v>211</v>
      </c>
      <c r="AU18" t="s">
        <v>252</v>
      </c>
      <c r="AV18" t="s">
        <v>210</v>
      </c>
      <c r="AW18">
        <v>1</v>
      </c>
      <c r="BB18">
        <v>0.93571428571428572</v>
      </c>
      <c r="BC18" t="s">
        <v>68</v>
      </c>
      <c r="BF18" t="s">
        <v>118</v>
      </c>
      <c r="BG18" t="s">
        <v>120</v>
      </c>
      <c r="BH18" t="s">
        <v>252</v>
      </c>
      <c r="BI18">
        <v>9380</v>
      </c>
      <c r="BJ18">
        <v>1</v>
      </c>
      <c r="BK18" t="s">
        <v>211</v>
      </c>
      <c r="BL18" t="s">
        <v>177</v>
      </c>
      <c r="BM18">
        <v>0.93571428571428572</v>
      </c>
      <c r="BN18" t="s">
        <v>68</v>
      </c>
      <c r="BO18" t="s">
        <v>178</v>
      </c>
      <c r="BP18">
        <v>2491.1669999999999</v>
      </c>
    </row>
    <row r="19" spans="1:68" ht="16.5" x14ac:dyDescent="0.25">
      <c r="A19" s="125" t="str">
        <f t="shared" si="18"/>
        <v>세운교통</v>
      </c>
      <c r="B19" s="126" t="str">
        <f t="shared" si="1"/>
        <v>김현채</v>
      </c>
      <c r="C19" s="127" t="str">
        <f t="shared" si="19"/>
        <v>D</v>
      </c>
      <c r="D19" s="128">
        <f t="shared" si="20"/>
        <v>0.82163708590218354</v>
      </c>
      <c r="E19" s="129">
        <f t="shared" si="21"/>
        <v>3706</v>
      </c>
      <c r="F19" s="130" t="str">
        <f t="shared" si="22"/>
        <v>28</v>
      </c>
      <c r="G19" s="131" t="str">
        <f t="shared" si="23"/>
        <v>73아1026</v>
      </c>
      <c r="H19" s="132">
        <f t="shared" si="24"/>
        <v>2</v>
      </c>
      <c r="I19" s="133">
        <f t="shared" si="25"/>
        <v>448.87599999999998</v>
      </c>
      <c r="J19" s="134">
        <f t="shared" si="26"/>
        <v>3.255490695818556E-2</v>
      </c>
      <c r="K19" s="134">
        <f t="shared" si="27"/>
        <v>0.4007733937069049</v>
      </c>
      <c r="L19" s="134">
        <f t="shared" si="28"/>
        <v>0.11361712365998629</v>
      </c>
      <c r="M19" s="135">
        <f t="shared" si="29"/>
        <v>19.981999999999999</v>
      </c>
      <c r="N19" s="136">
        <f t="shared" si="30"/>
        <v>0.20785397011475618</v>
      </c>
      <c r="O19" s="136">
        <f t="shared" si="31"/>
        <v>32.009511397672448</v>
      </c>
      <c r="P19" s="218">
        <f t="shared" si="32"/>
        <v>18</v>
      </c>
      <c r="Q19" s="219">
        <f t="shared" si="33"/>
        <v>1</v>
      </c>
      <c r="R19" s="219">
        <f t="shared" si="34"/>
        <v>154</v>
      </c>
      <c r="T19">
        <v>520</v>
      </c>
      <c r="U19">
        <v>3706</v>
      </c>
      <c r="V19" t="s">
        <v>254</v>
      </c>
      <c r="W19">
        <v>481.10700000000003</v>
      </c>
      <c r="X19">
        <v>278.01600000000002</v>
      </c>
      <c r="Y19">
        <v>1.7310000000000001</v>
      </c>
      <c r="Z19">
        <v>19.981999999999999</v>
      </c>
      <c r="AA19">
        <v>34.693325999999999</v>
      </c>
      <c r="AB19">
        <v>1.1294379999999999</v>
      </c>
      <c r="AC19">
        <v>13.904161999999999</v>
      </c>
      <c r="AD19" s="1">
        <v>51</v>
      </c>
      <c r="AE19">
        <v>1</v>
      </c>
      <c r="AF19">
        <v>154</v>
      </c>
      <c r="AG19">
        <v>80</v>
      </c>
      <c r="AH19">
        <v>13.867421999999999</v>
      </c>
      <c r="AI19">
        <v>127</v>
      </c>
      <c r="AJ19">
        <v>0</v>
      </c>
      <c r="AK19">
        <v>18</v>
      </c>
      <c r="AL19">
        <v>7750</v>
      </c>
      <c r="AM19" t="s">
        <v>255</v>
      </c>
      <c r="AN19" t="s">
        <v>450</v>
      </c>
      <c r="AO19">
        <v>352.54899999999998</v>
      </c>
      <c r="AR19" t="s">
        <v>118</v>
      </c>
      <c r="AS19" t="s">
        <v>122</v>
      </c>
      <c r="AT19" t="s">
        <v>226</v>
      </c>
      <c r="AU19" t="s">
        <v>254</v>
      </c>
      <c r="AV19" t="s">
        <v>198</v>
      </c>
      <c r="AW19">
        <v>2</v>
      </c>
      <c r="BB19">
        <v>0.82163708590218354</v>
      </c>
      <c r="BC19" t="s">
        <v>67</v>
      </c>
      <c r="BF19" t="s">
        <v>118</v>
      </c>
      <c r="BG19" t="s">
        <v>122</v>
      </c>
      <c r="BH19" t="s">
        <v>254</v>
      </c>
      <c r="BI19">
        <v>3706</v>
      </c>
      <c r="BJ19">
        <v>2</v>
      </c>
      <c r="BK19" t="s">
        <v>226</v>
      </c>
      <c r="BL19" t="s">
        <v>222</v>
      </c>
      <c r="BM19">
        <v>0.82163708590218354</v>
      </c>
      <c r="BN19" t="s">
        <v>67</v>
      </c>
      <c r="BO19" t="s">
        <v>182</v>
      </c>
      <c r="BP19">
        <v>448.87599999999998</v>
      </c>
    </row>
    <row r="20" spans="1:68" ht="16.5" x14ac:dyDescent="0.25">
      <c r="A20" s="108" t="str">
        <f t="shared" si="18"/>
        <v>세운교통</v>
      </c>
      <c r="B20" s="109" t="str">
        <f t="shared" si="1"/>
        <v>김형복</v>
      </c>
      <c r="C20" s="110" t="str">
        <f t="shared" si="19"/>
        <v>D</v>
      </c>
      <c r="D20" s="111">
        <f t="shared" si="20"/>
        <v>0.80471595565033849</v>
      </c>
      <c r="E20" s="112">
        <f t="shared" si="21"/>
        <v>7866</v>
      </c>
      <c r="F20" s="113" t="str">
        <f t="shared" si="22"/>
        <v>24-1</v>
      </c>
      <c r="G20" s="114" t="str">
        <f t="shared" si="23"/>
        <v>70바3812</v>
      </c>
      <c r="H20" s="115">
        <f t="shared" si="24"/>
        <v>3</v>
      </c>
      <c r="I20" s="116">
        <f t="shared" si="25"/>
        <v>479.41800000000001</v>
      </c>
      <c r="J20" s="117">
        <f t="shared" si="26"/>
        <v>2.031000493552633E-2</v>
      </c>
      <c r="K20" s="117">
        <f t="shared" si="27"/>
        <v>0.40031111107369288</v>
      </c>
      <c r="L20" s="117">
        <f t="shared" si="28"/>
        <v>0.1585255455573216</v>
      </c>
      <c r="M20" s="118">
        <f t="shared" si="29"/>
        <v>15.254</v>
      </c>
      <c r="N20" s="119">
        <f t="shared" si="30"/>
        <v>0</v>
      </c>
      <c r="O20" s="119">
        <f t="shared" si="31"/>
        <v>15.435382067423417</v>
      </c>
      <c r="P20" s="220">
        <f t="shared" si="32"/>
        <v>11</v>
      </c>
      <c r="Q20" s="221">
        <f t="shared" si="33"/>
        <v>0</v>
      </c>
      <c r="R20" s="221">
        <f t="shared" si="34"/>
        <v>74</v>
      </c>
      <c r="T20">
        <v>520</v>
      </c>
      <c r="U20">
        <v>7866</v>
      </c>
      <c r="V20" t="s">
        <v>256</v>
      </c>
      <c r="W20">
        <v>479.41800000000001</v>
      </c>
      <c r="X20">
        <v>277.899</v>
      </c>
      <c r="Y20">
        <v>1.7250000000000001</v>
      </c>
      <c r="Z20">
        <v>15.254</v>
      </c>
      <c r="AA20">
        <v>30.882218000000002</v>
      </c>
      <c r="AB20">
        <v>0.62721800000000005</v>
      </c>
      <c r="AC20">
        <v>12.362494999999999</v>
      </c>
      <c r="AD20" s="1">
        <v>76</v>
      </c>
      <c r="AE20">
        <v>0</v>
      </c>
      <c r="AF20">
        <v>74</v>
      </c>
      <c r="AG20">
        <v>78</v>
      </c>
      <c r="AH20">
        <v>15.524079</v>
      </c>
      <c r="AI20">
        <v>92.2</v>
      </c>
      <c r="AJ20">
        <v>0</v>
      </c>
      <c r="AK20">
        <v>11</v>
      </c>
      <c r="AL20">
        <v>7553</v>
      </c>
      <c r="AM20" t="s">
        <v>257</v>
      </c>
      <c r="AN20" t="s">
        <v>451</v>
      </c>
      <c r="AO20">
        <v>225.828</v>
      </c>
      <c r="AR20" t="s">
        <v>118</v>
      </c>
      <c r="AS20" t="s">
        <v>120</v>
      </c>
      <c r="AT20" t="s">
        <v>212</v>
      </c>
      <c r="AU20" t="s">
        <v>256</v>
      </c>
      <c r="AV20" t="s">
        <v>210</v>
      </c>
      <c r="AW20">
        <v>3</v>
      </c>
      <c r="BB20">
        <v>0.80471595565033849</v>
      </c>
      <c r="BC20" t="s">
        <v>67</v>
      </c>
      <c r="BF20" t="s">
        <v>118</v>
      </c>
      <c r="BG20" t="s">
        <v>120</v>
      </c>
      <c r="BH20" t="s">
        <v>256</v>
      </c>
      <c r="BI20">
        <v>7866</v>
      </c>
      <c r="BJ20">
        <v>3</v>
      </c>
      <c r="BK20" t="s">
        <v>212</v>
      </c>
      <c r="BL20" t="s">
        <v>211</v>
      </c>
      <c r="BM20">
        <v>0.80471595565033849</v>
      </c>
      <c r="BN20" t="s">
        <v>67</v>
      </c>
      <c r="BO20" t="s">
        <v>182</v>
      </c>
      <c r="BP20">
        <v>479.41800000000001</v>
      </c>
    </row>
    <row r="21" spans="1:68" ht="16.5" x14ac:dyDescent="0.25">
      <c r="A21" s="125" t="str">
        <f t="shared" si="18"/>
        <v>세운교통</v>
      </c>
      <c r="B21" s="126" t="str">
        <f t="shared" si="1"/>
        <v>김효중</v>
      </c>
      <c r="C21" s="127" t="str">
        <f t="shared" si="19"/>
        <v>F</v>
      </c>
      <c r="D21" s="128">
        <f t="shared" si="20"/>
        <v>0.77227272727272722</v>
      </c>
      <c r="E21" s="129">
        <f t="shared" si="21"/>
        <v>4298</v>
      </c>
      <c r="F21" s="130" t="str">
        <f t="shared" si="22"/>
        <v>24-1</v>
      </c>
      <c r="G21" s="131" t="str">
        <f t="shared" si="23"/>
        <v>70바3834</v>
      </c>
      <c r="H21" s="132">
        <f t="shared" si="24"/>
        <v>1</v>
      </c>
      <c r="I21" s="133">
        <f t="shared" si="25"/>
        <v>1749.127</v>
      </c>
      <c r="J21" s="134">
        <f t="shared" si="26"/>
        <v>3.1834691769244236E-2</v>
      </c>
      <c r="K21" s="134">
        <f t="shared" si="27"/>
        <v>0.36836595031411318</v>
      </c>
      <c r="L21" s="134">
        <f t="shared" si="28"/>
        <v>0.15264757790600683</v>
      </c>
      <c r="M21" s="135">
        <f t="shared" si="29"/>
        <v>18.291</v>
      </c>
      <c r="N21" s="136">
        <f t="shared" si="30"/>
        <v>5.7171377492886456E-2</v>
      </c>
      <c r="O21" s="136">
        <f t="shared" si="31"/>
        <v>29.043059766386317</v>
      </c>
      <c r="P21" s="218">
        <f t="shared" si="32"/>
        <v>25</v>
      </c>
      <c r="Q21" s="219">
        <f t="shared" si="33"/>
        <v>1</v>
      </c>
      <c r="R21" s="219">
        <f t="shared" si="34"/>
        <v>508</v>
      </c>
      <c r="T21">
        <v>520</v>
      </c>
      <c r="U21">
        <v>4298</v>
      </c>
      <c r="V21" t="s">
        <v>356</v>
      </c>
      <c r="W21">
        <v>1749.127</v>
      </c>
      <c r="X21">
        <v>1029.674</v>
      </c>
      <c r="Y21">
        <v>1.6990000000000001</v>
      </c>
      <c r="Z21">
        <v>18.291</v>
      </c>
      <c r="AA21">
        <v>101.77525900000001</v>
      </c>
      <c r="AB21">
        <v>3.2399840000000002</v>
      </c>
      <c r="AC21">
        <v>37.490540000000003</v>
      </c>
      <c r="AD21" s="1">
        <v>267</v>
      </c>
      <c r="AE21">
        <v>1</v>
      </c>
      <c r="AF21">
        <v>508</v>
      </c>
      <c r="AG21">
        <v>84</v>
      </c>
      <c r="AH21">
        <v>17.186170000000001</v>
      </c>
      <c r="AI21">
        <v>1694.5</v>
      </c>
      <c r="AJ21">
        <v>0</v>
      </c>
      <c r="AK21">
        <v>25</v>
      </c>
      <c r="AL21">
        <v>20002</v>
      </c>
      <c r="AM21" t="s">
        <v>357</v>
      </c>
      <c r="AN21" t="s">
        <v>452</v>
      </c>
      <c r="AO21">
        <v>1749.127</v>
      </c>
      <c r="AR21" t="s">
        <v>118</v>
      </c>
      <c r="AS21" t="s">
        <v>120</v>
      </c>
      <c r="AT21" t="s">
        <v>216</v>
      </c>
      <c r="AU21" t="s">
        <v>356</v>
      </c>
      <c r="AV21" t="s">
        <v>198</v>
      </c>
      <c r="AW21">
        <v>1</v>
      </c>
      <c r="BB21">
        <v>0.77227272727272722</v>
      </c>
      <c r="BC21" t="s">
        <v>70</v>
      </c>
      <c r="BF21" t="s">
        <v>118</v>
      </c>
      <c r="BG21" t="s">
        <v>120</v>
      </c>
      <c r="BH21" t="s">
        <v>356</v>
      </c>
      <c r="BI21">
        <v>4298</v>
      </c>
      <c r="BJ21">
        <v>1</v>
      </c>
      <c r="BK21" t="s">
        <v>216</v>
      </c>
      <c r="BL21" t="s">
        <v>177</v>
      </c>
      <c r="BM21">
        <v>0.77227272727272722</v>
      </c>
      <c r="BN21" t="s">
        <v>70</v>
      </c>
      <c r="BO21" t="s">
        <v>191</v>
      </c>
      <c r="BP21">
        <v>1749.127</v>
      </c>
    </row>
    <row r="22" spans="1:68" ht="16.5" x14ac:dyDescent="0.25">
      <c r="A22" s="108" t="str">
        <f t="shared" si="18"/>
        <v>세운교통</v>
      </c>
      <c r="B22" s="109" t="str">
        <f t="shared" si="1"/>
        <v>민찬기</v>
      </c>
      <c r="C22" s="110" t="str">
        <f t="shared" si="19"/>
        <v>F</v>
      </c>
      <c r="D22" s="111">
        <f t="shared" si="20"/>
        <v>0.76818181818181808</v>
      </c>
      <c r="E22" s="112">
        <f t="shared" si="21"/>
        <v>6764</v>
      </c>
      <c r="F22" s="113" t="str">
        <f t="shared" si="22"/>
        <v>24-1</v>
      </c>
      <c r="G22" s="114" t="str">
        <f t="shared" si="23"/>
        <v>70바3834</v>
      </c>
      <c r="H22" s="115">
        <f t="shared" si="24"/>
        <v>1</v>
      </c>
      <c r="I22" s="116">
        <f t="shared" si="25"/>
        <v>908.95899999999995</v>
      </c>
      <c r="J22" s="117">
        <f t="shared" si="26"/>
        <v>5.9253339954135939E-2</v>
      </c>
      <c r="K22" s="117">
        <f t="shared" si="27"/>
        <v>0.3360779455926996</v>
      </c>
      <c r="L22" s="117">
        <f t="shared" si="28"/>
        <v>0.15182202937646253</v>
      </c>
      <c r="M22" s="118">
        <f t="shared" si="29"/>
        <v>19.916</v>
      </c>
      <c r="N22" s="119">
        <f t="shared" si="30"/>
        <v>0.11001596331627719</v>
      </c>
      <c r="O22" s="119">
        <f t="shared" si="31"/>
        <v>38.175539270748189</v>
      </c>
      <c r="P22" s="220">
        <f t="shared" si="32"/>
        <v>11</v>
      </c>
      <c r="Q22" s="221">
        <f t="shared" si="33"/>
        <v>1</v>
      </c>
      <c r="R22" s="221">
        <f t="shared" si="34"/>
        <v>347</v>
      </c>
      <c r="T22">
        <v>520</v>
      </c>
      <c r="U22">
        <v>6764</v>
      </c>
      <c r="V22" t="s">
        <v>258</v>
      </c>
      <c r="W22">
        <v>908.95899999999995</v>
      </c>
      <c r="X22">
        <v>537.94100000000003</v>
      </c>
      <c r="Y22">
        <v>1.69</v>
      </c>
      <c r="Z22">
        <v>19.916</v>
      </c>
      <c r="AA22">
        <v>49.589154000000001</v>
      </c>
      <c r="AB22">
        <v>2.938323</v>
      </c>
      <c r="AC22">
        <v>16.665821000000001</v>
      </c>
      <c r="AD22" s="1">
        <v>138</v>
      </c>
      <c r="AE22">
        <v>1</v>
      </c>
      <c r="AF22">
        <v>347</v>
      </c>
      <c r="AG22">
        <v>78</v>
      </c>
      <c r="AH22">
        <v>18.329794</v>
      </c>
      <c r="AI22">
        <v>1346.3</v>
      </c>
      <c r="AJ22">
        <v>0</v>
      </c>
      <c r="AK22">
        <v>11</v>
      </c>
      <c r="AL22">
        <v>5784</v>
      </c>
      <c r="AM22" t="s">
        <v>259</v>
      </c>
      <c r="AN22" t="s">
        <v>453</v>
      </c>
      <c r="AO22">
        <v>908.95899999999995</v>
      </c>
      <c r="AR22" t="s">
        <v>118</v>
      </c>
      <c r="AS22" t="s">
        <v>120</v>
      </c>
      <c r="AT22" t="s">
        <v>216</v>
      </c>
      <c r="AU22" t="s">
        <v>258</v>
      </c>
      <c r="AV22" t="s">
        <v>198</v>
      </c>
      <c r="AW22">
        <v>1</v>
      </c>
      <c r="BB22">
        <v>0.76818181818181808</v>
      </c>
      <c r="BC22" t="s">
        <v>70</v>
      </c>
      <c r="BF22" t="s">
        <v>118</v>
      </c>
      <c r="BG22" t="s">
        <v>120</v>
      </c>
      <c r="BH22" t="s">
        <v>258</v>
      </c>
      <c r="BI22">
        <v>6764</v>
      </c>
      <c r="BJ22">
        <v>1</v>
      </c>
      <c r="BK22" t="s">
        <v>216</v>
      </c>
      <c r="BL22" t="s">
        <v>177</v>
      </c>
      <c r="BM22">
        <v>0.76818181818181808</v>
      </c>
      <c r="BN22" t="s">
        <v>70</v>
      </c>
      <c r="BO22" t="s">
        <v>191</v>
      </c>
      <c r="BP22">
        <v>908.95899999999995</v>
      </c>
    </row>
    <row r="23" spans="1:68" ht="16.5" x14ac:dyDescent="0.25">
      <c r="A23" s="125" t="str">
        <f t="shared" si="18"/>
        <v>세운교통</v>
      </c>
      <c r="B23" s="126" t="str">
        <f t="shared" si="1"/>
        <v>박경술</v>
      </c>
      <c r="C23" s="127" t="str">
        <f t="shared" si="19"/>
        <v>F</v>
      </c>
      <c r="D23" s="128">
        <f t="shared" si="20"/>
        <v>0.79633583017565623</v>
      </c>
      <c r="E23" s="129">
        <f t="shared" si="21"/>
        <v>7938</v>
      </c>
      <c r="F23" s="130" t="str">
        <f t="shared" si="22"/>
        <v>24-1</v>
      </c>
      <c r="G23" s="131" t="str">
        <f t="shared" si="23"/>
        <v>73아1446</v>
      </c>
      <c r="H23" s="132">
        <f t="shared" si="24"/>
        <v>5</v>
      </c>
      <c r="I23" s="133">
        <f t="shared" si="25"/>
        <v>782.34400000000005</v>
      </c>
      <c r="J23" s="134">
        <f t="shared" si="26"/>
        <v>4.1983621501450026E-2</v>
      </c>
      <c r="K23" s="134">
        <f t="shared" si="27"/>
        <v>0.36177152733612145</v>
      </c>
      <c r="L23" s="134">
        <f t="shared" si="28"/>
        <v>0.17511478326669597</v>
      </c>
      <c r="M23" s="135">
        <f t="shared" si="29"/>
        <v>19.893000000000001</v>
      </c>
      <c r="N23" s="136">
        <f t="shared" si="30"/>
        <v>0</v>
      </c>
      <c r="O23" s="136">
        <f t="shared" si="31"/>
        <v>59.820232531980814</v>
      </c>
      <c r="P23" s="218">
        <f t="shared" si="32"/>
        <v>7</v>
      </c>
      <c r="Q23" s="219">
        <f t="shared" si="33"/>
        <v>0</v>
      </c>
      <c r="R23" s="219">
        <f t="shared" si="34"/>
        <v>468</v>
      </c>
      <c r="T23">
        <v>520</v>
      </c>
      <c r="U23">
        <v>7938</v>
      </c>
      <c r="V23" t="s">
        <v>260</v>
      </c>
      <c r="W23">
        <v>782.34400000000005</v>
      </c>
      <c r="X23">
        <v>448.721</v>
      </c>
      <c r="Y23">
        <v>1.7430000000000001</v>
      </c>
      <c r="Z23">
        <v>19.893000000000001</v>
      </c>
      <c r="AA23">
        <v>44.527768999999999</v>
      </c>
      <c r="AB23">
        <v>1.869437</v>
      </c>
      <c r="AC23">
        <v>16.108879000000002</v>
      </c>
      <c r="AD23" s="1">
        <v>137</v>
      </c>
      <c r="AE23">
        <v>0</v>
      </c>
      <c r="AF23">
        <v>468</v>
      </c>
      <c r="AG23">
        <v>82</v>
      </c>
      <c r="AH23">
        <v>17.569800000000001</v>
      </c>
      <c r="AI23">
        <v>1156.2</v>
      </c>
      <c r="AJ23">
        <v>0</v>
      </c>
      <c r="AK23">
        <v>7</v>
      </c>
      <c r="AL23">
        <v>6652</v>
      </c>
      <c r="AM23" t="s">
        <v>261</v>
      </c>
      <c r="AN23" t="s">
        <v>454</v>
      </c>
      <c r="AO23">
        <v>279.20400000000001</v>
      </c>
      <c r="AR23" t="s">
        <v>118</v>
      </c>
      <c r="AS23" t="s">
        <v>120</v>
      </c>
      <c r="AT23" t="s">
        <v>219</v>
      </c>
      <c r="AU23" t="s">
        <v>260</v>
      </c>
      <c r="AV23" t="s">
        <v>198</v>
      </c>
      <c r="AW23">
        <v>5</v>
      </c>
      <c r="BB23">
        <v>0.79633583017565623</v>
      </c>
      <c r="BC23" t="s">
        <v>70</v>
      </c>
      <c r="BF23" t="s">
        <v>118</v>
      </c>
      <c r="BG23" t="s">
        <v>120</v>
      </c>
      <c r="BH23" t="s">
        <v>260</v>
      </c>
      <c r="BI23">
        <v>7938</v>
      </c>
      <c r="BJ23">
        <v>5</v>
      </c>
      <c r="BK23" t="s">
        <v>219</v>
      </c>
      <c r="BL23" t="s">
        <v>216</v>
      </c>
      <c r="BM23">
        <v>0.79633583017565623</v>
      </c>
      <c r="BN23" t="s">
        <v>70</v>
      </c>
      <c r="BO23" t="s">
        <v>191</v>
      </c>
      <c r="BP23">
        <v>782.34400000000005</v>
      </c>
    </row>
    <row r="24" spans="1:68" ht="16.5" x14ac:dyDescent="0.25">
      <c r="A24" s="108" t="str">
        <f t="shared" si="18"/>
        <v>세운교통</v>
      </c>
      <c r="B24" s="109" t="str">
        <f t="shared" si="1"/>
        <v>박명철</v>
      </c>
      <c r="C24" s="110" t="str">
        <f t="shared" si="19"/>
        <v>D</v>
      </c>
      <c r="D24" s="111">
        <f t="shared" si="20"/>
        <v>0.83209385554022708</v>
      </c>
      <c r="E24" s="112">
        <f t="shared" si="21"/>
        <v>9696</v>
      </c>
      <c r="F24" s="113" t="str">
        <f t="shared" si="22"/>
        <v>24-1</v>
      </c>
      <c r="G24" s="114" t="str">
        <f t="shared" si="23"/>
        <v>70바3813</v>
      </c>
      <c r="H24" s="115">
        <f t="shared" si="24"/>
        <v>2</v>
      </c>
      <c r="I24" s="116">
        <f t="shared" si="25"/>
        <v>2910.165</v>
      </c>
      <c r="J24" s="117">
        <f t="shared" si="26"/>
        <v>2.9599381328091243E-2</v>
      </c>
      <c r="K24" s="117">
        <f t="shared" si="27"/>
        <v>0.3540672569311209</v>
      </c>
      <c r="L24" s="117">
        <f t="shared" si="28"/>
        <v>7.93769425444949E-2</v>
      </c>
      <c r="M24" s="118">
        <f t="shared" si="29"/>
        <v>13.315</v>
      </c>
      <c r="N24" s="119">
        <f t="shared" si="30"/>
        <v>0</v>
      </c>
      <c r="O24" s="119">
        <f t="shared" si="31"/>
        <v>6.3913901789073817</v>
      </c>
      <c r="P24" s="220">
        <f t="shared" si="32"/>
        <v>29</v>
      </c>
      <c r="Q24" s="221">
        <f t="shared" si="33"/>
        <v>0</v>
      </c>
      <c r="R24" s="221">
        <f t="shared" si="34"/>
        <v>186</v>
      </c>
      <c r="T24">
        <v>520</v>
      </c>
      <c r="U24">
        <v>9696</v>
      </c>
      <c r="V24" t="s">
        <v>262</v>
      </c>
      <c r="W24">
        <v>2910.165</v>
      </c>
      <c r="X24">
        <v>1591.0909999999999</v>
      </c>
      <c r="Y24">
        <v>1.829</v>
      </c>
      <c r="Z24">
        <v>13.315</v>
      </c>
      <c r="AA24">
        <v>171.961905</v>
      </c>
      <c r="AB24">
        <v>5.0899660000000004</v>
      </c>
      <c r="AC24">
        <v>60.88608</v>
      </c>
      <c r="AD24" s="1">
        <v>231</v>
      </c>
      <c r="AE24">
        <v>0</v>
      </c>
      <c r="AF24">
        <v>186</v>
      </c>
      <c r="AG24">
        <v>80</v>
      </c>
      <c r="AH24">
        <v>16.923311999999999</v>
      </c>
      <c r="AI24">
        <v>1782.3</v>
      </c>
      <c r="AJ24">
        <v>0</v>
      </c>
      <c r="AK24">
        <v>29</v>
      </c>
      <c r="AL24">
        <v>27555</v>
      </c>
      <c r="AM24" t="s">
        <v>263</v>
      </c>
      <c r="AN24" t="s">
        <v>455</v>
      </c>
      <c r="AO24">
        <v>2848.6579999999999</v>
      </c>
      <c r="AR24" t="s">
        <v>118</v>
      </c>
      <c r="AS24" t="s">
        <v>120</v>
      </c>
      <c r="AT24" t="s">
        <v>213</v>
      </c>
      <c r="AU24" t="s">
        <v>262</v>
      </c>
      <c r="AV24" t="s">
        <v>210</v>
      </c>
      <c r="AW24">
        <v>2</v>
      </c>
      <c r="BB24">
        <v>0.83209385554022708</v>
      </c>
      <c r="BC24" t="s">
        <v>67</v>
      </c>
      <c r="BF24" t="s">
        <v>118</v>
      </c>
      <c r="BG24" t="s">
        <v>120</v>
      </c>
      <c r="BH24" t="s">
        <v>262</v>
      </c>
      <c r="BI24">
        <v>9696</v>
      </c>
      <c r="BJ24">
        <v>2</v>
      </c>
      <c r="BK24" t="s">
        <v>213</v>
      </c>
      <c r="BL24" t="s">
        <v>209</v>
      </c>
      <c r="BM24">
        <v>0.83209385554022708</v>
      </c>
      <c r="BN24" t="s">
        <v>67</v>
      </c>
      <c r="BO24" t="s">
        <v>182</v>
      </c>
      <c r="BP24">
        <v>2910.165</v>
      </c>
    </row>
    <row r="25" spans="1:68" ht="16.5" x14ac:dyDescent="0.25">
      <c r="A25" s="125" t="str">
        <f t="shared" si="18"/>
        <v>세운교통</v>
      </c>
      <c r="B25" s="126" t="str">
        <f t="shared" si="1"/>
        <v>박상모</v>
      </c>
      <c r="C25" s="127" t="str">
        <f t="shared" si="19"/>
        <v>A</v>
      </c>
      <c r="D25" s="128">
        <f t="shared" si="20"/>
        <v>0.97055555555555562</v>
      </c>
      <c r="E25" s="129">
        <f t="shared" si="21"/>
        <v>1270</v>
      </c>
      <c r="F25" s="130" t="str">
        <f t="shared" si="22"/>
        <v>11</v>
      </c>
      <c r="G25" s="131" t="str">
        <f t="shared" si="23"/>
        <v>70바3840</v>
      </c>
      <c r="H25" s="132">
        <f t="shared" si="24"/>
        <v>1</v>
      </c>
      <c r="I25" s="133">
        <f t="shared" si="25"/>
        <v>1679.335</v>
      </c>
      <c r="J25" s="134">
        <f t="shared" si="26"/>
        <v>1.1877074016915729E-2</v>
      </c>
      <c r="K25" s="134">
        <f t="shared" si="27"/>
        <v>0.35314899844769521</v>
      </c>
      <c r="L25" s="134">
        <f t="shared" si="28"/>
        <v>0.14708202949381749</v>
      </c>
      <c r="M25" s="135">
        <f t="shared" si="29"/>
        <v>15.346</v>
      </c>
      <c r="N25" s="136">
        <f t="shared" si="30"/>
        <v>5.9547380361869427E-2</v>
      </c>
      <c r="O25" s="136">
        <f t="shared" si="31"/>
        <v>6.9670435023387229</v>
      </c>
      <c r="P25" s="218">
        <f t="shared" si="32"/>
        <v>25</v>
      </c>
      <c r="Q25" s="219">
        <f t="shared" si="33"/>
        <v>1</v>
      </c>
      <c r="R25" s="219">
        <f t="shared" si="34"/>
        <v>117</v>
      </c>
      <c r="T25">
        <v>520</v>
      </c>
      <c r="U25">
        <v>1270</v>
      </c>
      <c r="V25" t="s">
        <v>264</v>
      </c>
      <c r="W25">
        <v>1679.335</v>
      </c>
      <c r="X25">
        <v>961.49599999999998</v>
      </c>
      <c r="Y25">
        <v>1.7470000000000001</v>
      </c>
      <c r="Z25">
        <v>15.346</v>
      </c>
      <c r="AA25">
        <v>113.84942100000001</v>
      </c>
      <c r="AB25">
        <v>1.352198</v>
      </c>
      <c r="AC25">
        <v>40.205809000000002</v>
      </c>
      <c r="AD25" s="1">
        <v>247</v>
      </c>
      <c r="AE25">
        <v>1</v>
      </c>
      <c r="AF25">
        <v>117</v>
      </c>
      <c r="AG25">
        <v>68</v>
      </c>
      <c r="AH25">
        <v>14.750491999999999</v>
      </c>
      <c r="AI25">
        <v>109</v>
      </c>
      <c r="AJ25">
        <v>0</v>
      </c>
      <c r="AK25">
        <v>25</v>
      </c>
      <c r="AL25">
        <v>13833</v>
      </c>
      <c r="AM25" t="s">
        <v>265</v>
      </c>
      <c r="AN25" t="s">
        <v>456</v>
      </c>
      <c r="AO25">
        <v>1679.335</v>
      </c>
      <c r="AR25" t="s">
        <v>118</v>
      </c>
      <c r="AS25" t="s">
        <v>119</v>
      </c>
      <c r="AT25" t="s">
        <v>203</v>
      </c>
      <c r="AU25" t="s">
        <v>264</v>
      </c>
      <c r="AV25" t="s">
        <v>198</v>
      </c>
      <c r="AW25">
        <v>1</v>
      </c>
      <c r="BB25">
        <v>0.97055555555555562</v>
      </c>
      <c r="BC25" t="s">
        <v>66</v>
      </c>
      <c r="BF25" t="s">
        <v>118</v>
      </c>
      <c r="BG25" t="s">
        <v>119</v>
      </c>
      <c r="BH25" t="s">
        <v>264</v>
      </c>
      <c r="BI25">
        <v>1270</v>
      </c>
      <c r="BJ25">
        <v>1</v>
      </c>
      <c r="BK25" t="s">
        <v>203</v>
      </c>
      <c r="BL25" t="s">
        <v>177</v>
      </c>
      <c r="BM25">
        <v>0.97055555555555562</v>
      </c>
      <c r="BN25" t="s">
        <v>66</v>
      </c>
      <c r="BO25" t="s">
        <v>181</v>
      </c>
      <c r="BP25">
        <v>1679.335</v>
      </c>
    </row>
    <row r="26" spans="1:68" ht="16.5" x14ac:dyDescent="0.25">
      <c r="A26" s="108" t="str">
        <f t="shared" si="18"/>
        <v>세운교통</v>
      </c>
      <c r="B26" s="109" t="str">
        <f t="shared" si="1"/>
        <v>박상배</v>
      </c>
      <c r="C26" s="110" t="str">
        <f t="shared" si="19"/>
        <v>B</v>
      </c>
      <c r="D26" s="111">
        <f t="shared" si="20"/>
        <v>0.90480631041611936</v>
      </c>
      <c r="E26" s="112">
        <f t="shared" si="21"/>
        <v>7542</v>
      </c>
      <c r="F26" s="113" t="str">
        <f t="shared" si="22"/>
        <v>11</v>
      </c>
      <c r="G26" s="114" t="str">
        <f t="shared" si="23"/>
        <v>70바3840</v>
      </c>
      <c r="H26" s="115">
        <f t="shared" si="24"/>
        <v>4</v>
      </c>
      <c r="I26" s="116">
        <f t="shared" si="25"/>
        <v>529.98599999999999</v>
      </c>
      <c r="J26" s="117">
        <f t="shared" si="26"/>
        <v>2.3363594552938592E-2</v>
      </c>
      <c r="K26" s="117">
        <f t="shared" si="27"/>
        <v>0.3504515683327683</v>
      </c>
      <c r="L26" s="117">
        <f t="shared" si="28"/>
        <v>0.21510002151000215</v>
      </c>
      <c r="M26" s="118">
        <f t="shared" si="29"/>
        <v>15.278</v>
      </c>
      <c r="N26" s="119">
        <f t="shared" si="30"/>
        <v>0.17343797424446081</v>
      </c>
      <c r="O26" s="119">
        <f t="shared" si="31"/>
        <v>12.487534145601179</v>
      </c>
      <c r="P26" s="220">
        <f t="shared" si="32"/>
        <v>4</v>
      </c>
      <c r="Q26" s="221">
        <f t="shared" si="33"/>
        <v>1</v>
      </c>
      <c r="R26" s="221">
        <f t="shared" si="34"/>
        <v>72</v>
      </c>
      <c r="T26">
        <v>520</v>
      </c>
      <c r="U26">
        <v>7542</v>
      </c>
      <c r="V26" t="s">
        <v>266</v>
      </c>
      <c r="W26">
        <v>576.57500000000005</v>
      </c>
      <c r="X26">
        <v>321.74099999999999</v>
      </c>
      <c r="Y26">
        <v>1.792</v>
      </c>
      <c r="Z26">
        <v>15.278</v>
      </c>
      <c r="AA26">
        <v>42.979430999999998</v>
      </c>
      <c r="AB26">
        <v>1.004154</v>
      </c>
      <c r="AC26">
        <v>15.062208999999999</v>
      </c>
      <c r="AD26" s="1">
        <v>114</v>
      </c>
      <c r="AE26">
        <v>1</v>
      </c>
      <c r="AF26">
        <v>72</v>
      </c>
      <c r="AG26">
        <v>68</v>
      </c>
      <c r="AH26">
        <v>13.415138000000001</v>
      </c>
      <c r="AI26">
        <v>62.5</v>
      </c>
      <c r="AJ26">
        <v>0</v>
      </c>
      <c r="AK26">
        <v>4</v>
      </c>
      <c r="AL26">
        <v>1765</v>
      </c>
      <c r="AM26" t="s">
        <v>267</v>
      </c>
      <c r="AN26" t="s">
        <v>457</v>
      </c>
      <c r="AO26">
        <v>147.57900000000001</v>
      </c>
      <c r="AR26" t="s">
        <v>118</v>
      </c>
      <c r="AS26" t="s">
        <v>119</v>
      </c>
      <c r="AT26" t="s">
        <v>203</v>
      </c>
      <c r="AU26" t="s">
        <v>266</v>
      </c>
      <c r="AV26" t="s">
        <v>198</v>
      </c>
      <c r="AW26">
        <v>4</v>
      </c>
      <c r="BB26">
        <v>0.90480631041611936</v>
      </c>
      <c r="BC26" t="s">
        <v>68</v>
      </c>
      <c r="BF26" t="s">
        <v>118</v>
      </c>
      <c r="BG26" t="s">
        <v>119</v>
      </c>
      <c r="BH26" t="s">
        <v>266</v>
      </c>
      <c r="BI26">
        <v>7542</v>
      </c>
      <c r="BJ26">
        <v>4</v>
      </c>
      <c r="BK26" t="s">
        <v>203</v>
      </c>
      <c r="BL26" t="s">
        <v>204</v>
      </c>
      <c r="BM26">
        <v>0.90480631041611936</v>
      </c>
      <c r="BN26" t="s">
        <v>68</v>
      </c>
      <c r="BO26" t="s">
        <v>178</v>
      </c>
      <c r="BP26">
        <v>529.98599999999999</v>
      </c>
    </row>
    <row r="27" spans="1:68" ht="16.5" x14ac:dyDescent="0.25">
      <c r="A27" s="125" t="str">
        <f t="shared" si="18"/>
        <v>세운교통</v>
      </c>
      <c r="B27" s="126" t="str">
        <f t="shared" si="1"/>
        <v>박순형</v>
      </c>
      <c r="C27" s="127" t="str">
        <f t="shared" si="19"/>
        <v>F</v>
      </c>
      <c r="D27" s="128">
        <f t="shared" si="20"/>
        <v>0.77857142857142858</v>
      </c>
      <c r="E27" s="129">
        <f t="shared" si="21"/>
        <v>9974</v>
      </c>
      <c r="F27" s="130" t="str">
        <f t="shared" si="22"/>
        <v>67-1</v>
      </c>
      <c r="G27" s="131" t="str">
        <f t="shared" si="23"/>
        <v>70바3852</v>
      </c>
      <c r="H27" s="132">
        <f t="shared" si="24"/>
        <v>1</v>
      </c>
      <c r="I27" s="133">
        <f t="shared" si="25"/>
        <v>758.31799999999998</v>
      </c>
      <c r="J27" s="134">
        <f t="shared" si="26"/>
        <v>3.5184350437023615E-2</v>
      </c>
      <c r="K27" s="134">
        <f t="shared" si="27"/>
        <v>0.31933322873020248</v>
      </c>
      <c r="L27" s="134">
        <f t="shared" si="28"/>
        <v>0.14373917011069234</v>
      </c>
      <c r="M27" s="135">
        <f t="shared" si="29"/>
        <v>17.212</v>
      </c>
      <c r="N27" s="136">
        <f t="shared" si="30"/>
        <v>1.0549663861335219</v>
      </c>
      <c r="O27" s="136">
        <f t="shared" si="31"/>
        <v>10.022180668268458</v>
      </c>
      <c r="P27" s="218">
        <f t="shared" si="32"/>
        <v>16</v>
      </c>
      <c r="Q27" s="219">
        <f t="shared" si="33"/>
        <v>8</v>
      </c>
      <c r="R27" s="219">
        <f t="shared" si="34"/>
        <v>76</v>
      </c>
      <c r="T27">
        <v>520</v>
      </c>
      <c r="U27">
        <v>9974</v>
      </c>
      <c r="V27" t="s">
        <v>341</v>
      </c>
      <c r="W27">
        <v>758.31799999999998</v>
      </c>
      <c r="X27">
        <v>463.76400000000001</v>
      </c>
      <c r="Y27">
        <v>1.635</v>
      </c>
      <c r="Z27">
        <v>17.212</v>
      </c>
      <c r="AA27">
        <v>44.511096000000002</v>
      </c>
      <c r="AB27">
        <v>1.5660940000000001</v>
      </c>
      <c r="AC27">
        <v>14.213872</v>
      </c>
      <c r="AD27" s="1">
        <v>109</v>
      </c>
      <c r="AE27">
        <v>8</v>
      </c>
      <c r="AF27">
        <v>76</v>
      </c>
      <c r="AG27">
        <v>72</v>
      </c>
      <c r="AH27">
        <v>17.036605000000002</v>
      </c>
      <c r="AI27">
        <v>261</v>
      </c>
      <c r="AJ27">
        <v>0</v>
      </c>
      <c r="AK27">
        <v>16</v>
      </c>
      <c r="AL27">
        <v>7430</v>
      </c>
      <c r="AM27" t="s">
        <v>342</v>
      </c>
      <c r="AN27" t="s">
        <v>458</v>
      </c>
      <c r="AO27">
        <v>758.31799999999998</v>
      </c>
      <c r="AR27" t="s">
        <v>118</v>
      </c>
      <c r="AS27" t="s">
        <v>123</v>
      </c>
      <c r="AT27" t="s">
        <v>340</v>
      </c>
      <c r="AU27" t="s">
        <v>341</v>
      </c>
      <c r="AV27" t="s">
        <v>198</v>
      </c>
      <c r="AW27">
        <v>1</v>
      </c>
      <c r="BB27">
        <v>0.77857142857142858</v>
      </c>
      <c r="BC27" t="s">
        <v>70</v>
      </c>
      <c r="BF27" t="s">
        <v>118</v>
      </c>
      <c r="BG27" t="s">
        <v>123</v>
      </c>
      <c r="BH27" t="s">
        <v>341</v>
      </c>
      <c r="BI27">
        <v>9974</v>
      </c>
      <c r="BJ27">
        <v>1</v>
      </c>
      <c r="BK27" t="s">
        <v>340</v>
      </c>
      <c r="BL27" t="s">
        <v>177</v>
      </c>
      <c r="BM27">
        <v>0.77857142857142858</v>
      </c>
      <c r="BN27" t="s">
        <v>70</v>
      </c>
      <c r="BO27" t="s">
        <v>191</v>
      </c>
      <c r="BP27">
        <v>758.31799999999998</v>
      </c>
    </row>
    <row r="28" spans="1:68" ht="16.5" x14ac:dyDescent="0.25">
      <c r="A28" s="108" t="str">
        <f t="shared" si="18"/>
        <v>세운교통</v>
      </c>
      <c r="B28" s="109" t="str">
        <f t="shared" si="1"/>
        <v>박종철</v>
      </c>
      <c r="C28" s="110" t="str">
        <f t="shared" si="19"/>
        <v>A</v>
      </c>
      <c r="D28" s="111">
        <f t="shared" si="20"/>
        <v>0.95650000000000002</v>
      </c>
      <c r="E28" s="112">
        <f t="shared" si="21"/>
        <v>5096</v>
      </c>
      <c r="F28" s="113" t="str">
        <f t="shared" si="22"/>
        <v>11</v>
      </c>
      <c r="G28" s="114" t="str">
        <f t="shared" si="23"/>
        <v>70바3828</v>
      </c>
      <c r="H28" s="115">
        <f t="shared" si="24"/>
        <v>1</v>
      </c>
      <c r="I28" s="116">
        <f t="shared" si="25"/>
        <v>1973.8530000000001</v>
      </c>
      <c r="J28" s="117">
        <f t="shared" si="26"/>
        <v>7.3463549868804587E-3</v>
      </c>
      <c r="K28" s="117">
        <f t="shared" si="27"/>
        <v>0.39383753551414047</v>
      </c>
      <c r="L28" s="117">
        <f t="shared" si="28"/>
        <v>5.2688827384815382E-2</v>
      </c>
      <c r="M28" s="118">
        <f t="shared" si="29"/>
        <v>18.54</v>
      </c>
      <c r="N28" s="119">
        <f t="shared" si="30"/>
        <v>5.0662334023860944E-2</v>
      </c>
      <c r="O28" s="119">
        <f t="shared" si="31"/>
        <v>27.40832270690877</v>
      </c>
      <c r="P28" s="220">
        <f t="shared" si="32"/>
        <v>27</v>
      </c>
      <c r="Q28" s="221">
        <f t="shared" si="33"/>
        <v>1</v>
      </c>
      <c r="R28" s="221">
        <f t="shared" si="34"/>
        <v>541</v>
      </c>
      <c r="T28">
        <v>520</v>
      </c>
      <c r="U28">
        <v>5096</v>
      </c>
      <c r="V28" t="s">
        <v>268</v>
      </c>
      <c r="W28">
        <v>1973.8530000000001</v>
      </c>
      <c r="X28">
        <v>1031.7909999999999</v>
      </c>
      <c r="Y28">
        <v>1.913</v>
      </c>
      <c r="Z28">
        <v>18.54</v>
      </c>
      <c r="AA28">
        <v>125.456366</v>
      </c>
      <c r="AB28">
        <v>0.92164699999999999</v>
      </c>
      <c r="AC28">
        <v>49.409426000000003</v>
      </c>
      <c r="AD28" s="1">
        <v>104</v>
      </c>
      <c r="AE28">
        <v>1</v>
      </c>
      <c r="AF28">
        <v>541</v>
      </c>
      <c r="AG28">
        <v>77</v>
      </c>
      <c r="AH28">
        <v>15.733382000000001</v>
      </c>
      <c r="AI28">
        <v>631.9</v>
      </c>
      <c r="AJ28">
        <v>0</v>
      </c>
      <c r="AK28">
        <v>27</v>
      </c>
      <c r="AL28">
        <v>13981</v>
      </c>
      <c r="AM28" t="s">
        <v>269</v>
      </c>
      <c r="AN28" t="s">
        <v>459</v>
      </c>
      <c r="AO28">
        <v>1973.8530000000001</v>
      </c>
      <c r="AR28" t="s">
        <v>118</v>
      </c>
      <c r="AS28" t="s">
        <v>119</v>
      </c>
      <c r="AT28" t="s">
        <v>202</v>
      </c>
      <c r="AU28" t="s">
        <v>268</v>
      </c>
      <c r="AV28" t="s">
        <v>48</v>
      </c>
      <c r="AW28">
        <v>1</v>
      </c>
      <c r="BB28">
        <v>0.95650000000000002</v>
      </c>
      <c r="BC28" t="s">
        <v>66</v>
      </c>
      <c r="BF28" t="s">
        <v>118</v>
      </c>
      <c r="BG28" t="s">
        <v>119</v>
      </c>
      <c r="BH28" t="s">
        <v>268</v>
      </c>
      <c r="BI28">
        <v>5096</v>
      </c>
      <c r="BJ28">
        <v>1</v>
      </c>
      <c r="BK28" t="s">
        <v>202</v>
      </c>
      <c r="BL28" t="s">
        <v>177</v>
      </c>
      <c r="BM28">
        <v>0.95650000000000002</v>
      </c>
      <c r="BN28" t="s">
        <v>66</v>
      </c>
      <c r="BO28" t="s">
        <v>181</v>
      </c>
      <c r="BP28">
        <v>1973.8530000000001</v>
      </c>
    </row>
    <row r="29" spans="1:68" ht="16.5" x14ac:dyDescent="0.25">
      <c r="A29" s="125" t="str">
        <f t="shared" si="18"/>
        <v>세운교통</v>
      </c>
      <c r="B29" s="126" t="str">
        <f t="shared" si="1"/>
        <v>백상기</v>
      </c>
      <c r="C29" s="127" t="str">
        <f t="shared" si="19"/>
        <v>C</v>
      </c>
      <c r="D29" s="128">
        <f t="shared" si="20"/>
        <v>0.89095238095238094</v>
      </c>
      <c r="E29" s="129">
        <f t="shared" si="21"/>
        <v>894</v>
      </c>
      <c r="F29" s="130" t="str">
        <f t="shared" si="22"/>
        <v>28</v>
      </c>
      <c r="G29" s="131" t="str">
        <f t="shared" si="23"/>
        <v>73아1010</v>
      </c>
      <c r="H29" s="132">
        <f t="shared" si="24"/>
        <v>1</v>
      </c>
      <c r="I29" s="133">
        <f t="shared" si="25"/>
        <v>1234.1289999999999</v>
      </c>
      <c r="J29" s="134">
        <f t="shared" si="26"/>
        <v>2.3938112218881296E-2</v>
      </c>
      <c r="K29" s="134">
        <f t="shared" si="27"/>
        <v>0.37677412583474107</v>
      </c>
      <c r="L29" s="134">
        <f t="shared" si="28"/>
        <v>0.12073292176101527</v>
      </c>
      <c r="M29" s="135">
        <f t="shared" si="29"/>
        <v>11.484999999999999</v>
      </c>
      <c r="N29" s="136">
        <f t="shared" si="30"/>
        <v>0</v>
      </c>
      <c r="O29" s="136">
        <f t="shared" si="31"/>
        <v>0.16205761310203393</v>
      </c>
      <c r="P29" s="218">
        <f t="shared" si="32"/>
        <v>66</v>
      </c>
      <c r="Q29" s="219">
        <f t="shared" si="33"/>
        <v>0</v>
      </c>
      <c r="R29" s="219">
        <f t="shared" si="34"/>
        <v>2</v>
      </c>
      <c r="T29">
        <v>520</v>
      </c>
      <c r="U29">
        <v>894</v>
      </c>
      <c r="V29" t="s">
        <v>347</v>
      </c>
      <c r="W29">
        <v>1234.1289999999999</v>
      </c>
      <c r="X29">
        <v>659.72</v>
      </c>
      <c r="Y29">
        <v>1.871</v>
      </c>
      <c r="Z29">
        <v>11.484999999999999</v>
      </c>
      <c r="AA29">
        <v>134.03692699999999</v>
      </c>
      <c r="AB29">
        <v>3.2085910000000002</v>
      </c>
      <c r="AC29">
        <v>50.501646000000001</v>
      </c>
      <c r="AD29" s="1">
        <v>149</v>
      </c>
      <c r="AE29">
        <v>0</v>
      </c>
      <c r="AF29">
        <v>2</v>
      </c>
      <c r="AG29">
        <v>55</v>
      </c>
      <c r="AH29">
        <v>9.2073800000000006</v>
      </c>
      <c r="AI29">
        <v>0</v>
      </c>
      <c r="AJ29">
        <v>0</v>
      </c>
      <c r="AK29">
        <v>66</v>
      </c>
      <c r="AL29">
        <v>21383</v>
      </c>
      <c r="AM29" t="s">
        <v>348</v>
      </c>
      <c r="AN29" t="s">
        <v>460</v>
      </c>
      <c r="AO29">
        <v>1234.1289999999999</v>
      </c>
      <c r="AR29" t="s">
        <v>118</v>
      </c>
      <c r="AS29" t="s">
        <v>122</v>
      </c>
      <c r="AT29" t="s">
        <v>223</v>
      </c>
      <c r="AU29" t="s">
        <v>347</v>
      </c>
      <c r="AV29" t="s">
        <v>198</v>
      </c>
      <c r="AW29">
        <v>1</v>
      </c>
      <c r="BB29">
        <v>0.89095238095238094</v>
      </c>
      <c r="BC29" t="s">
        <v>69</v>
      </c>
      <c r="BF29" t="s">
        <v>118</v>
      </c>
      <c r="BG29" t="s">
        <v>122</v>
      </c>
      <c r="BH29" t="s">
        <v>347</v>
      </c>
      <c r="BI29">
        <v>894</v>
      </c>
      <c r="BJ29">
        <v>1</v>
      </c>
      <c r="BK29" t="s">
        <v>223</v>
      </c>
      <c r="BL29" t="s">
        <v>177</v>
      </c>
      <c r="BM29">
        <v>0.89095238095238094</v>
      </c>
      <c r="BN29" t="s">
        <v>69</v>
      </c>
      <c r="BO29" t="s">
        <v>180</v>
      </c>
      <c r="BP29">
        <v>1234.1289999999999</v>
      </c>
    </row>
    <row r="30" spans="1:68" ht="16.5" x14ac:dyDescent="0.25">
      <c r="A30" s="108" t="str">
        <f t="shared" si="18"/>
        <v>세운교통</v>
      </c>
      <c r="B30" s="109" t="str">
        <f t="shared" si="1"/>
        <v>송우성</v>
      </c>
      <c r="C30" s="110" t="str">
        <f t="shared" si="19"/>
        <v>C</v>
      </c>
      <c r="D30" s="111">
        <f t="shared" si="20"/>
        <v>0.89178452635177385</v>
      </c>
      <c r="E30" s="112">
        <f t="shared" si="21"/>
        <v>3903</v>
      </c>
      <c r="F30" s="113" t="str">
        <f t="shared" si="22"/>
        <v>28</v>
      </c>
      <c r="G30" s="114" t="str">
        <f t="shared" si="23"/>
        <v>73아1021</v>
      </c>
      <c r="H30" s="115">
        <f t="shared" si="24"/>
        <v>5</v>
      </c>
      <c r="I30" s="116">
        <f t="shared" si="25"/>
        <v>692.31</v>
      </c>
      <c r="J30" s="117">
        <f t="shared" si="26"/>
        <v>4.9372041526374089E-2</v>
      </c>
      <c r="K30" s="117">
        <f t="shared" si="27"/>
        <v>0.42440220189559658</v>
      </c>
      <c r="L30" s="117">
        <f t="shared" si="28"/>
        <v>0.13433288555704814</v>
      </c>
      <c r="M30" s="118">
        <f t="shared" si="29"/>
        <v>19.706</v>
      </c>
      <c r="N30" s="119">
        <f t="shared" si="30"/>
        <v>0</v>
      </c>
      <c r="O30" s="119">
        <f t="shared" si="31"/>
        <v>64.56645144516186</v>
      </c>
      <c r="P30" s="220">
        <f t="shared" si="32"/>
        <v>28</v>
      </c>
      <c r="Q30" s="221">
        <f t="shared" si="33"/>
        <v>0</v>
      </c>
      <c r="R30" s="221">
        <f t="shared" si="34"/>
        <v>447</v>
      </c>
      <c r="T30">
        <v>520</v>
      </c>
      <c r="U30">
        <v>3903</v>
      </c>
      <c r="V30" t="s">
        <v>270</v>
      </c>
      <c r="W30">
        <v>692.31</v>
      </c>
      <c r="X30">
        <v>381.30099999999999</v>
      </c>
      <c r="Y30">
        <v>1.8160000000000001</v>
      </c>
      <c r="Z30">
        <v>19.706</v>
      </c>
      <c r="AA30">
        <v>55.395541999999999</v>
      </c>
      <c r="AB30">
        <v>2.7349909999999999</v>
      </c>
      <c r="AC30">
        <v>23.509989999999998</v>
      </c>
      <c r="AD30" s="1">
        <v>93</v>
      </c>
      <c r="AE30">
        <v>0</v>
      </c>
      <c r="AF30">
        <v>447</v>
      </c>
      <c r="AG30">
        <v>87</v>
      </c>
      <c r="AH30">
        <v>12.497576</v>
      </c>
      <c r="AI30">
        <v>426.2</v>
      </c>
      <c r="AJ30">
        <v>27.2</v>
      </c>
      <c r="AK30">
        <v>28</v>
      </c>
      <c r="AL30">
        <v>14343</v>
      </c>
      <c r="AM30" t="s">
        <v>271</v>
      </c>
      <c r="AN30" t="s">
        <v>461</v>
      </c>
      <c r="AO30">
        <v>223.41800000000001</v>
      </c>
      <c r="AR30" t="s">
        <v>118</v>
      </c>
      <c r="AS30" t="s">
        <v>122</v>
      </c>
      <c r="AT30" t="s">
        <v>225</v>
      </c>
      <c r="AU30" t="s">
        <v>270</v>
      </c>
      <c r="AV30" t="s">
        <v>198</v>
      </c>
      <c r="AW30">
        <v>5</v>
      </c>
      <c r="BB30">
        <v>0.89178452635177385</v>
      </c>
      <c r="BC30" t="s">
        <v>69</v>
      </c>
      <c r="BF30" t="s">
        <v>118</v>
      </c>
      <c r="BG30" t="s">
        <v>122</v>
      </c>
      <c r="BH30" t="s">
        <v>270</v>
      </c>
      <c r="BI30">
        <v>3903</v>
      </c>
      <c r="BJ30">
        <v>5</v>
      </c>
      <c r="BK30" t="s">
        <v>225</v>
      </c>
      <c r="BL30" t="s">
        <v>227</v>
      </c>
      <c r="BM30">
        <v>0.89178452635177385</v>
      </c>
      <c r="BN30" t="s">
        <v>69</v>
      </c>
      <c r="BO30" t="s">
        <v>180</v>
      </c>
      <c r="BP30">
        <v>692.31</v>
      </c>
    </row>
    <row r="31" spans="1:68" ht="16.5" x14ac:dyDescent="0.25">
      <c r="A31" s="125" t="str">
        <f t="shared" si="18"/>
        <v>세운교통</v>
      </c>
      <c r="B31" s="126" t="str">
        <f t="shared" si="1"/>
        <v>신학균</v>
      </c>
      <c r="C31" s="127" t="str">
        <f t="shared" si="19"/>
        <v>C</v>
      </c>
      <c r="D31" s="128">
        <f t="shared" si="20"/>
        <v>0.86</v>
      </c>
      <c r="E31" s="129">
        <f t="shared" si="21"/>
        <v>8288</v>
      </c>
      <c r="F31" s="130" t="str">
        <f t="shared" si="22"/>
        <v>28</v>
      </c>
      <c r="G31" s="131" t="str">
        <f t="shared" si="23"/>
        <v>73아1019</v>
      </c>
      <c r="H31" s="132">
        <f t="shared" si="24"/>
        <v>1</v>
      </c>
      <c r="I31" s="133">
        <f t="shared" si="25"/>
        <v>990.21900000000005</v>
      </c>
      <c r="J31" s="134">
        <f t="shared" si="26"/>
        <v>4.1909773546272448E-2</v>
      </c>
      <c r="K31" s="134">
        <f t="shared" si="27"/>
        <v>0.37076779341944022</v>
      </c>
      <c r="L31" s="134">
        <f t="shared" si="28"/>
        <v>0.19086686884416476</v>
      </c>
      <c r="M31" s="135">
        <f t="shared" si="29"/>
        <v>18.367000000000001</v>
      </c>
      <c r="N31" s="136">
        <f t="shared" si="30"/>
        <v>0</v>
      </c>
      <c r="O31" s="136">
        <f t="shared" si="31"/>
        <v>10.805690458373348</v>
      </c>
      <c r="P31" s="218">
        <f t="shared" si="32"/>
        <v>22</v>
      </c>
      <c r="Q31" s="219">
        <f t="shared" si="33"/>
        <v>0</v>
      </c>
      <c r="R31" s="219">
        <f t="shared" si="34"/>
        <v>107</v>
      </c>
      <c r="T31">
        <v>520</v>
      </c>
      <c r="U31">
        <v>8288</v>
      </c>
      <c r="V31" t="s">
        <v>462</v>
      </c>
      <c r="W31">
        <v>990.21900000000005</v>
      </c>
      <c r="X31">
        <v>575.774</v>
      </c>
      <c r="Y31">
        <v>1.72</v>
      </c>
      <c r="Z31">
        <v>18.367000000000001</v>
      </c>
      <c r="AA31">
        <v>67.260540000000006</v>
      </c>
      <c r="AB31">
        <v>2.8188740000000001</v>
      </c>
      <c r="AC31">
        <v>24.938041999999999</v>
      </c>
      <c r="AD31" s="1">
        <v>189</v>
      </c>
      <c r="AE31">
        <v>0</v>
      </c>
      <c r="AF31">
        <v>107</v>
      </c>
      <c r="AG31">
        <v>93</v>
      </c>
      <c r="AH31">
        <v>14.722137999999999</v>
      </c>
      <c r="AI31">
        <v>905.7</v>
      </c>
      <c r="AJ31">
        <v>77.2</v>
      </c>
      <c r="AK31">
        <v>22</v>
      </c>
      <c r="AL31">
        <v>18190</v>
      </c>
      <c r="AM31" t="s">
        <v>463</v>
      </c>
      <c r="AN31" t="s">
        <v>464</v>
      </c>
      <c r="AO31">
        <v>990.21900000000005</v>
      </c>
      <c r="AR31" t="s">
        <v>118</v>
      </c>
      <c r="AS31" t="s">
        <v>122</v>
      </c>
      <c r="AT31" t="s">
        <v>363</v>
      </c>
      <c r="AU31" t="s">
        <v>462</v>
      </c>
      <c r="AV31" t="s">
        <v>198</v>
      </c>
      <c r="AW31">
        <v>1</v>
      </c>
      <c r="BB31">
        <v>0.86</v>
      </c>
      <c r="BC31" t="s">
        <v>69</v>
      </c>
      <c r="BF31" t="s">
        <v>118</v>
      </c>
      <c r="BG31" t="s">
        <v>122</v>
      </c>
      <c r="BH31" t="s">
        <v>462</v>
      </c>
      <c r="BI31">
        <v>8288</v>
      </c>
      <c r="BJ31">
        <v>1</v>
      </c>
      <c r="BK31" t="s">
        <v>363</v>
      </c>
      <c r="BL31" t="s">
        <v>177</v>
      </c>
      <c r="BM31">
        <v>0.86</v>
      </c>
      <c r="BN31" t="s">
        <v>69</v>
      </c>
      <c r="BO31" t="s">
        <v>180</v>
      </c>
      <c r="BP31">
        <v>990.21900000000005</v>
      </c>
    </row>
    <row r="32" spans="1:68" ht="16.5" x14ac:dyDescent="0.25">
      <c r="A32" s="108" t="str">
        <f t="shared" si="18"/>
        <v>세운교통</v>
      </c>
      <c r="B32" s="109" t="str">
        <f t="shared" si="1"/>
        <v>안영일</v>
      </c>
      <c r="C32" s="110" t="str">
        <f t="shared" si="19"/>
        <v>F</v>
      </c>
      <c r="D32" s="111">
        <f t="shared" si="20"/>
        <v>0.76718084213483229</v>
      </c>
      <c r="E32" s="112">
        <f t="shared" si="21"/>
        <v>3111</v>
      </c>
      <c r="F32" s="113" t="str">
        <f t="shared" si="22"/>
        <v>24-1</v>
      </c>
      <c r="G32" s="114" t="str">
        <f t="shared" si="23"/>
        <v>70바3834</v>
      </c>
      <c r="H32" s="115">
        <f t="shared" si="24"/>
        <v>3</v>
      </c>
      <c r="I32" s="116">
        <f t="shared" si="25"/>
        <v>412.97500000000002</v>
      </c>
      <c r="J32" s="117">
        <f t="shared" si="26"/>
        <v>3.2407193368920242E-2</v>
      </c>
      <c r="K32" s="117">
        <f t="shared" si="27"/>
        <v>0.37041980796020946</v>
      </c>
      <c r="L32" s="117">
        <f t="shared" si="28"/>
        <v>0.15497306132332464</v>
      </c>
      <c r="M32" s="118">
        <f t="shared" si="29"/>
        <v>18.509</v>
      </c>
      <c r="N32" s="119">
        <f t="shared" si="30"/>
        <v>0.22442457538870336</v>
      </c>
      <c r="O32" s="119">
        <f t="shared" si="31"/>
        <v>33.88811088369421</v>
      </c>
      <c r="P32" s="220">
        <f t="shared" si="32"/>
        <v>7</v>
      </c>
      <c r="Q32" s="221">
        <f t="shared" si="33"/>
        <v>1</v>
      </c>
      <c r="R32" s="221">
        <f t="shared" si="34"/>
        <v>151</v>
      </c>
      <c r="T32">
        <v>520</v>
      </c>
      <c r="U32">
        <v>3111</v>
      </c>
      <c r="V32" t="s">
        <v>358</v>
      </c>
      <c r="W32">
        <v>445.584</v>
      </c>
      <c r="X32">
        <v>264.892</v>
      </c>
      <c r="Y32">
        <v>1.6819999999999999</v>
      </c>
      <c r="Z32">
        <v>18.509</v>
      </c>
      <c r="AA32">
        <v>25.328605</v>
      </c>
      <c r="AB32">
        <v>0.82082900000000003</v>
      </c>
      <c r="AC32">
        <v>9.3822170000000007</v>
      </c>
      <c r="AD32" s="1">
        <v>64</v>
      </c>
      <c r="AE32">
        <v>1</v>
      </c>
      <c r="AF32">
        <v>151</v>
      </c>
      <c r="AG32">
        <v>76</v>
      </c>
      <c r="AH32">
        <v>17.592124999999999</v>
      </c>
      <c r="AI32">
        <v>442.6</v>
      </c>
      <c r="AJ32">
        <v>0</v>
      </c>
      <c r="AK32">
        <v>7</v>
      </c>
      <c r="AL32">
        <v>3636</v>
      </c>
      <c r="AM32" t="s">
        <v>359</v>
      </c>
      <c r="AN32" t="s">
        <v>465</v>
      </c>
      <c r="AO32">
        <v>183.87200000000001</v>
      </c>
      <c r="AR32" t="s">
        <v>118</v>
      </c>
      <c r="AS32" t="s">
        <v>120</v>
      </c>
      <c r="AT32" t="s">
        <v>216</v>
      </c>
      <c r="AU32" t="s">
        <v>358</v>
      </c>
      <c r="AV32" t="s">
        <v>198</v>
      </c>
      <c r="AW32">
        <v>3</v>
      </c>
      <c r="BB32">
        <v>0.76718084213483229</v>
      </c>
      <c r="BC32" t="s">
        <v>70</v>
      </c>
      <c r="BF32" t="s">
        <v>118</v>
      </c>
      <c r="BG32" t="s">
        <v>120</v>
      </c>
      <c r="BH32" t="s">
        <v>358</v>
      </c>
      <c r="BI32">
        <v>3111</v>
      </c>
      <c r="BJ32">
        <v>3</v>
      </c>
      <c r="BK32" t="s">
        <v>216</v>
      </c>
      <c r="BL32" t="s">
        <v>213</v>
      </c>
      <c r="BM32">
        <v>0.76718084213483229</v>
      </c>
      <c r="BN32" t="s">
        <v>70</v>
      </c>
      <c r="BO32" t="s">
        <v>191</v>
      </c>
      <c r="BP32">
        <v>412.97500000000002</v>
      </c>
    </row>
    <row r="33" spans="1:68" ht="16.5" x14ac:dyDescent="0.25">
      <c r="A33" s="125" t="str">
        <f t="shared" si="18"/>
        <v>세운교통</v>
      </c>
      <c r="B33" s="126" t="str">
        <f t="shared" si="1"/>
        <v>안진욱</v>
      </c>
      <c r="C33" s="127" t="str">
        <f t="shared" si="19"/>
        <v>F</v>
      </c>
      <c r="D33" s="128">
        <f t="shared" si="20"/>
        <v>0.7985714285714286</v>
      </c>
      <c r="E33" s="129">
        <f t="shared" si="21"/>
        <v>1319</v>
      </c>
      <c r="F33" s="130" t="str">
        <f t="shared" si="22"/>
        <v>28</v>
      </c>
      <c r="G33" s="131" t="str">
        <f t="shared" si="23"/>
        <v>73아1010</v>
      </c>
      <c r="H33" s="132">
        <f t="shared" si="24"/>
        <v>1</v>
      </c>
      <c r="I33" s="133">
        <f t="shared" si="25"/>
        <v>1143.0550000000001</v>
      </c>
      <c r="J33" s="134">
        <f t="shared" si="26"/>
        <v>4.0806915236748544E-2</v>
      </c>
      <c r="K33" s="134">
        <f t="shared" si="27"/>
        <v>0.41122264814155152</v>
      </c>
      <c r="L33" s="134">
        <f t="shared" si="28"/>
        <v>6.2989095012925878E-2</v>
      </c>
      <c r="M33" s="135">
        <f t="shared" si="29"/>
        <v>15.106</v>
      </c>
      <c r="N33" s="136">
        <f t="shared" si="30"/>
        <v>8.7484854184619279E-2</v>
      </c>
      <c r="O33" s="136">
        <f t="shared" si="31"/>
        <v>0.17496970836923856</v>
      </c>
      <c r="P33" s="218">
        <f t="shared" si="32"/>
        <v>54</v>
      </c>
      <c r="Q33" s="219">
        <f t="shared" si="33"/>
        <v>1</v>
      </c>
      <c r="R33" s="219">
        <f t="shared" si="34"/>
        <v>2</v>
      </c>
      <c r="T33">
        <v>520</v>
      </c>
      <c r="U33">
        <v>1319</v>
      </c>
      <c r="V33" t="s">
        <v>349</v>
      </c>
      <c r="W33">
        <v>1143.0550000000001</v>
      </c>
      <c r="X33">
        <v>681.41099999999994</v>
      </c>
      <c r="Y33">
        <v>1.677</v>
      </c>
      <c r="Z33">
        <v>15.106</v>
      </c>
      <c r="AA33">
        <v>126.63248299999999</v>
      </c>
      <c r="AB33">
        <v>5.1674810000000004</v>
      </c>
      <c r="AC33">
        <v>52.074145000000001</v>
      </c>
      <c r="AD33" s="1">
        <v>72</v>
      </c>
      <c r="AE33">
        <v>1</v>
      </c>
      <c r="AF33">
        <v>2</v>
      </c>
      <c r="AG33">
        <v>61</v>
      </c>
      <c r="AH33">
        <v>9.0265540000000009</v>
      </c>
      <c r="AI33">
        <v>0</v>
      </c>
      <c r="AJ33">
        <v>0</v>
      </c>
      <c r="AK33">
        <v>54</v>
      </c>
      <c r="AL33">
        <v>28688</v>
      </c>
      <c r="AM33" t="s">
        <v>350</v>
      </c>
      <c r="AN33" t="s">
        <v>466</v>
      </c>
      <c r="AO33">
        <v>1143.0550000000001</v>
      </c>
      <c r="AR33" t="s">
        <v>118</v>
      </c>
      <c r="AS33" t="s">
        <v>122</v>
      </c>
      <c r="AT33" t="s">
        <v>223</v>
      </c>
      <c r="AU33" t="s">
        <v>349</v>
      </c>
      <c r="AV33" t="s">
        <v>198</v>
      </c>
      <c r="AW33">
        <v>1</v>
      </c>
      <c r="BB33">
        <v>0.7985714285714286</v>
      </c>
      <c r="BC33" t="s">
        <v>70</v>
      </c>
      <c r="BF33" t="s">
        <v>118</v>
      </c>
      <c r="BG33" t="s">
        <v>122</v>
      </c>
      <c r="BH33" t="s">
        <v>349</v>
      </c>
      <c r="BI33">
        <v>1319</v>
      </c>
      <c r="BJ33">
        <v>1</v>
      </c>
      <c r="BK33" t="s">
        <v>223</v>
      </c>
      <c r="BL33" t="s">
        <v>177</v>
      </c>
      <c r="BM33">
        <v>0.7985714285714286</v>
      </c>
      <c r="BN33" t="s">
        <v>70</v>
      </c>
      <c r="BO33" t="s">
        <v>191</v>
      </c>
      <c r="BP33">
        <v>1143.0550000000001</v>
      </c>
    </row>
    <row r="34" spans="1:68" ht="16.5" x14ac:dyDescent="0.25">
      <c r="A34" s="108" t="str">
        <f t="shared" si="18"/>
        <v>세운교통</v>
      </c>
      <c r="B34" s="109" t="str">
        <f t="shared" si="1"/>
        <v>양철호</v>
      </c>
      <c r="C34" s="110" t="str">
        <f t="shared" si="19"/>
        <v>S</v>
      </c>
      <c r="D34" s="111">
        <f t="shared" si="20"/>
        <v>1.0447619047619048</v>
      </c>
      <c r="E34" s="112">
        <f t="shared" si="21"/>
        <v>4099</v>
      </c>
      <c r="F34" s="113" t="str">
        <f t="shared" si="22"/>
        <v>28</v>
      </c>
      <c r="G34" s="114" t="str">
        <f t="shared" si="23"/>
        <v>73아1021</v>
      </c>
      <c r="H34" s="115">
        <f t="shared" si="24"/>
        <v>1</v>
      </c>
      <c r="I34" s="116">
        <f t="shared" si="25"/>
        <v>2049.4209999999998</v>
      </c>
      <c r="J34" s="117">
        <f t="shared" si="26"/>
        <v>1.1440749282913835E-2</v>
      </c>
      <c r="K34" s="117">
        <f t="shared" si="27"/>
        <v>0.34489377432457885</v>
      </c>
      <c r="L34" s="117">
        <f t="shared" si="28"/>
        <v>0.12198567302667437</v>
      </c>
      <c r="M34" s="118">
        <f t="shared" si="29"/>
        <v>14.506</v>
      </c>
      <c r="N34" s="119">
        <f t="shared" si="30"/>
        <v>9.7588538421339494E-2</v>
      </c>
      <c r="O34" s="119">
        <f t="shared" si="31"/>
        <v>3.9523358060642497</v>
      </c>
      <c r="P34" s="220">
        <f t="shared" si="32"/>
        <v>3</v>
      </c>
      <c r="Q34" s="221">
        <f t="shared" si="33"/>
        <v>2</v>
      </c>
      <c r="R34" s="221">
        <f t="shared" si="34"/>
        <v>81</v>
      </c>
      <c r="T34">
        <v>520</v>
      </c>
      <c r="U34">
        <v>4099</v>
      </c>
      <c r="V34" t="s">
        <v>272</v>
      </c>
      <c r="W34">
        <v>2049.4209999999998</v>
      </c>
      <c r="X34">
        <v>933.98</v>
      </c>
      <c r="Y34">
        <v>2.194</v>
      </c>
      <c r="Z34">
        <v>14.506</v>
      </c>
      <c r="AA34">
        <v>131.568568</v>
      </c>
      <c r="AB34">
        <v>1.5052430000000001</v>
      </c>
      <c r="AC34">
        <v>45.377180000000003</v>
      </c>
      <c r="AD34" s="1">
        <v>250</v>
      </c>
      <c r="AE34">
        <v>2</v>
      </c>
      <c r="AF34">
        <v>81</v>
      </c>
      <c r="AG34">
        <v>72</v>
      </c>
      <c r="AH34">
        <v>15.576828000000001</v>
      </c>
      <c r="AI34">
        <v>114.5</v>
      </c>
      <c r="AJ34">
        <v>0</v>
      </c>
      <c r="AK34">
        <v>3</v>
      </c>
      <c r="AL34">
        <v>519</v>
      </c>
      <c r="AM34" t="s">
        <v>273</v>
      </c>
      <c r="AN34" t="s">
        <v>467</v>
      </c>
      <c r="AO34">
        <v>2049.4209999999998</v>
      </c>
      <c r="AR34" t="s">
        <v>118</v>
      </c>
      <c r="AS34" t="s">
        <v>122</v>
      </c>
      <c r="AT34" t="s">
        <v>225</v>
      </c>
      <c r="AU34" t="s">
        <v>272</v>
      </c>
      <c r="AV34" t="s">
        <v>198</v>
      </c>
      <c r="AW34">
        <v>1</v>
      </c>
      <c r="BB34">
        <v>1.0447619047619048</v>
      </c>
      <c r="BC34" t="s">
        <v>71</v>
      </c>
      <c r="BF34" t="s">
        <v>118</v>
      </c>
      <c r="BG34" t="s">
        <v>122</v>
      </c>
      <c r="BH34" t="s">
        <v>272</v>
      </c>
      <c r="BI34">
        <v>4099</v>
      </c>
      <c r="BJ34">
        <v>1</v>
      </c>
      <c r="BK34" t="s">
        <v>225</v>
      </c>
      <c r="BL34" t="s">
        <v>177</v>
      </c>
      <c r="BM34">
        <v>1.0447619047619048</v>
      </c>
      <c r="BN34" t="s">
        <v>71</v>
      </c>
      <c r="BO34" t="s">
        <v>179</v>
      </c>
      <c r="BP34">
        <v>2049.4209999999998</v>
      </c>
    </row>
    <row r="35" spans="1:68" ht="16.5" x14ac:dyDescent="0.25">
      <c r="A35" s="125" t="str">
        <f t="shared" si="18"/>
        <v>세운교통</v>
      </c>
      <c r="B35" s="126" t="str">
        <f t="shared" si="1"/>
        <v>양홍규</v>
      </c>
      <c r="C35" s="127" t="str">
        <f t="shared" si="19"/>
        <v>S</v>
      </c>
      <c r="D35" s="128">
        <f t="shared" si="20"/>
        <v>1.0057142857142858</v>
      </c>
      <c r="E35" s="129">
        <f t="shared" si="21"/>
        <v>6863</v>
      </c>
      <c r="F35" s="130" t="str">
        <f t="shared" si="22"/>
        <v>28</v>
      </c>
      <c r="G35" s="131" t="str">
        <f t="shared" si="23"/>
        <v>73아1026</v>
      </c>
      <c r="H35" s="132">
        <f t="shared" si="24"/>
        <v>1</v>
      </c>
      <c r="I35" s="133">
        <f t="shared" si="25"/>
        <v>1788.5830000000001</v>
      </c>
      <c r="J35" s="134">
        <f t="shared" si="26"/>
        <v>2.0431064875717001E-2</v>
      </c>
      <c r="K35" s="134">
        <f t="shared" si="27"/>
        <v>0.34162453160000245</v>
      </c>
      <c r="L35" s="134">
        <f t="shared" si="28"/>
        <v>0.13474353720235516</v>
      </c>
      <c r="M35" s="135">
        <f t="shared" si="29"/>
        <v>14.957000000000001</v>
      </c>
      <c r="N35" s="136">
        <f t="shared" si="30"/>
        <v>5.5910181411765625E-2</v>
      </c>
      <c r="O35" s="136">
        <f t="shared" si="31"/>
        <v>2.404137800705922</v>
      </c>
      <c r="P35" s="218">
        <f t="shared" si="32"/>
        <v>7</v>
      </c>
      <c r="Q35" s="219">
        <f t="shared" si="33"/>
        <v>1</v>
      </c>
      <c r="R35" s="219">
        <f t="shared" si="34"/>
        <v>43</v>
      </c>
      <c r="T35">
        <v>520</v>
      </c>
      <c r="U35">
        <v>6863</v>
      </c>
      <c r="V35" t="s">
        <v>274</v>
      </c>
      <c r="W35">
        <v>1788.5830000000001</v>
      </c>
      <c r="X35">
        <v>846.96799999999996</v>
      </c>
      <c r="Y35">
        <v>2.1120000000000001</v>
      </c>
      <c r="Z35">
        <v>14.957000000000001</v>
      </c>
      <c r="AA35">
        <v>117.915244</v>
      </c>
      <c r="AB35">
        <v>2.4091339999999999</v>
      </c>
      <c r="AC35">
        <v>40.282739999999997</v>
      </c>
      <c r="AD35" s="1">
        <v>241</v>
      </c>
      <c r="AE35">
        <v>1</v>
      </c>
      <c r="AF35">
        <v>43</v>
      </c>
      <c r="AG35">
        <v>70</v>
      </c>
      <c r="AH35">
        <v>15.168378000000001</v>
      </c>
      <c r="AI35">
        <v>212</v>
      </c>
      <c r="AJ35">
        <v>0</v>
      </c>
      <c r="AK35">
        <v>7</v>
      </c>
      <c r="AL35">
        <v>4930</v>
      </c>
      <c r="AM35" t="s">
        <v>275</v>
      </c>
      <c r="AN35" t="s">
        <v>468</v>
      </c>
      <c r="AO35">
        <v>1788.5830000000001</v>
      </c>
      <c r="AR35" t="s">
        <v>118</v>
      </c>
      <c r="AS35" t="s">
        <v>122</v>
      </c>
      <c r="AT35" t="s">
        <v>226</v>
      </c>
      <c r="AU35" t="s">
        <v>274</v>
      </c>
      <c r="AV35" t="s">
        <v>198</v>
      </c>
      <c r="AW35">
        <v>1</v>
      </c>
      <c r="BB35">
        <v>1.0057142857142858</v>
      </c>
      <c r="BC35" t="s">
        <v>71</v>
      </c>
      <c r="BF35" t="s">
        <v>118</v>
      </c>
      <c r="BG35" t="s">
        <v>122</v>
      </c>
      <c r="BH35" t="s">
        <v>274</v>
      </c>
      <c r="BI35">
        <v>6863</v>
      </c>
      <c r="BJ35">
        <v>1</v>
      </c>
      <c r="BK35" t="s">
        <v>226</v>
      </c>
      <c r="BL35" t="s">
        <v>177</v>
      </c>
      <c r="BM35">
        <v>1.0057142857142858</v>
      </c>
      <c r="BN35" t="s">
        <v>71</v>
      </c>
      <c r="BO35" t="s">
        <v>179</v>
      </c>
      <c r="BP35">
        <v>1788.5830000000001</v>
      </c>
    </row>
    <row r="36" spans="1:68" ht="16.5" x14ac:dyDescent="0.25">
      <c r="A36" s="108" t="str">
        <f t="shared" si="18"/>
        <v>세운교통</v>
      </c>
      <c r="B36" s="109" t="str">
        <f t="shared" si="1"/>
        <v>염기원</v>
      </c>
      <c r="C36" s="110" t="str">
        <f t="shared" si="19"/>
        <v>F</v>
      </c>
      <c r="D36" s="111">
        <f t="shared" si="20"/>
        <v>0.77187827981737689</v>
      </c>
      <c r="E36" s="112">
        <f t="shared" si="21"/>
        <v>7390</v>
      </c>
      <c r="F36" s="113" t="str">
        <f t="shared" si="22"/>
        <v>24-1</v>
      </c>
      <c r="G36" s="114" t="str">
        <f t="shared" si="23"/>
        <v>70바3854</v>
      </c>
      <c r="H36" s="115">
        <f t="shared" si="24"/>
        <v>2</v>
      </c>
      <c r="I36" s="116">
        <f t="shared" si="25"/>
        <v>1242.453</v>
      </c>
      <c r="J36" s="117">
        <f t="shared" si="26"/>
        <v>4.4471026908310812E-2</v>
      </c>
      <c r="K36" s="117">
        <f t="shared" si="27"/>
        <v>0.34811725857127956</v>
      </c>
      <c r="L36" s="117">
        <f t="shared" si="28"/>
        <v>0.17706907223049886</v>
      </c>
      <c r="M36" s="118">
        <f t="shared" si="29"/>
        <v>17.312999999999999</v>
      </c>
      <c r="N36" s="119">
        <f t="shared" si="30"/>
        <v>0.40242970961477015</v>
      </c>
      <c r="O36" s="119">
        <f t="shared" si="31"/>
        <v>45.716015012237889</v>
      </c>
      <c r="P36" s="220">
        <f t="shared" si="32"/>
        <v>11</v>
      </c>
      <c r="Q36" s="221">
        <f t="shared" si="33"/>
        <v>5</v>
      </c>
      <c r="R36" s="221">
        <f t="shared" si="34"/>
        <v>568</v>
      </c>
      <c r="T36">
        <v>520</v>
      </c>
      <c r="U36">
        <v>7390</v>
      </c>
      <c r="V36" t="s">
        <v>276</v>
      </c>
      <c r="W36">
        <v>1242.453</v>
      </c>
      <c r="X36">
        <v>733.27800000000002</v>
      </c>
      <c r="Y36">
        <v>1.694</v>
      </c>
      <c r="Z36">
        <v>17.312999999999999</v>
      </c>
      <c r="AA36">
        <v>70.020263</v>
      </c>
      <c r="AB36">
        <v>3.1138729999999999</v>
      </c>
      <c r="AC36">
        <v>24.375261999999999</v>
      </c>
      <c r="AD36" s="1">
        <v>220</v>
      </c>
      <c r="AE36">
        <v>5</v>
      </c>
      <c r="AF36">
        <v>568</v>
      </c>
      <c r="AG36">
        <v>80</v>
      </c>
      <c r="AH36">
        <v>17.744192000000002</v>
      </c>
      <c r="AI36">
        <v>785.2</v>
      </c>
      <c r="AJ36">
        <v>0</v>
      </c>
      <c r="AK36">
        <v>11</v>
      </c>
      <c r="AL36">
        <v>5591</v>
      </c>
      <c r="AM36" t="s">
        <v>277</v>
      </c>
      <c r="AN36" t="s">
        <v>469</v>
      </c>
      <c r="AO36">
        <v>1180.943</v>
      </c>
      <c r="AR36" t="s">
        <v>118</v>
      </c>
      <c r="AS36" t="s">
        <v>120</v>
      </c>
      <c r="AT36" t="s">
        <v>218</v>
      </c>
      <c r="AU36" t="s">
        <v>276</v>
      </c>
      <c r="AV36" t="s">
        <v>198</v>
      </c>
      <c r="AW36">
        <v>2</v>
      </c>
      <c r="BB36">
        <v>0.77187827981737689</v>
      </c>
      <c r="BC36" t="s">
        <v>70</v>
      </c>
      <c r="BF36" t="s">
        <v>118</v>
      </c>
      <c r="BG36" t="s">
        <v>120</v>
      </c>
      <c r="BH36" t="s">
        <v>276</v>
      </c>
      <c r="BI36">
        <v>7390</v>
      </c>
      <c r="BJ36">
        <v>2</v>
      </c>
      <c r="BK36" t="s">
        <v>218</v>
      </c>
      <c r="BL36" t="s">
        <v>211</v>
      </c>
      <c r="BM36">
        <v>0.77187827981737689</v>
      </c>
      <c r="BN36" t="s">
        <v>70</v>
      </c>
      <c r="BO36" t="s">
        <v>191</v>
      </c>
      <c r="BP36">
        <v>1242.453</v>
      </c>
    </row>
    <row r="37" spans="1:68" ht="16.5" x14ac:dyDescent="0.25">
      <c r="A37" s="125" t="str">
        <f t="shared" si="18"/>
        <v>세운교통</v>
      </c>
      <c r="B37" s="126" t="str">
        <f t="shared" si="1"/>
        <v>오익환</v>
      </c>
      <c r="C37" s="127" t="str">
        <f t="shared" si="19"/>
        <v>D</v>
      </c>
      <c r="D37" s="128">
        <f t="shared" si="20"/>
        <v>0.8287368908995254</v>
      </c>
      <c r="E37" s="129">
        <f t="shared" si="21"/>
        <v>5649</v>
      </c>
      <c r="F37" s="130" t="str">
        <f t="shared" si="22"/>
        <v>24-1</v>
      </c>
      <c r="G37" s="131" t="str">
        <f t="shared" si="23"/>
        <v>70바3821</v>
      </c>
      <c r="H37" s="132">
        <f t="shared" si="24"/>
        <v>4</v>
      </c>
      <c r="I37" s="133">
        <f t="shared" si="25"/>
        <v>1249.9459999999999</v>
      </c>
      <c r="J37" s="134">
        <f t="shared" si="26"/>
        <v>7.3542063374958624E-2</v>
      </c>
      <c r="K37" s="134">
        <f t="shared" si="27"/>
        <v>0.28868556156421799</v>
      </c>
      <c r="L37" s="134">
        <f t="shared" si="28"/>
        <v>9.5204112817673728E-2</v>
      </c>
      <c r="M37" s="135">
        <f t="shared" si="29"/>
        <v>16.007999999999999</v>
      </c>
      <c r="N37" s="136">
        <f t="shared" si="30"/>
        <v>0</v>
      </c>
      <c r="O37" s="136">
        <f t="shared" si="31"/>
        <v>8.8003801764236229</v>
      </c>
      <c r="P37" s="218">
        <f t="shared" si="32"/>
        <v>7</v>
      </c>
      <c r="Q37" s="219">
        <f t="shared" si="33"/>
        <v>0</v>
      </c>
      <c r="R37" s="219">
        <f t="shared" si="34"/>
        <v>110</v>
      </c>
      <c r="T37">
        <v>520</v>
      </c>
      <c r="U37">
        <v>5649</v>
      </c>
      <c r="V37" t="s">
        <v>278</v>
      </c>
      <c r="W37">
        <v>1249.9459999999999</v>
      </c>
      <c r="X37">
        <v>676.79100000000005</v>
      </c>
      <c r="Y37">
        <v>1.847</v>
      </c>
      <c r="Z37">
        <v>16.007999999999999</v>
      </c>
      <c r="AA37">
        <v>70.110815000000002</v>
      </c>
      <c r="AB37">
        <v>5.1560940000000004</v>
      </c>
      <c r="AC37">
        <v>20.239979999999999</v>
      </c>
      <c r="AD37" s="1">
        <v>119</v>
      </c>
      <c r="AE37">
        <v>0</v>
      </c>
      <c r="AF37">
        <v>110</v>
      </c>
      <c r="AG37">
        <v>78</v>
      </c>
      <c r="AH37">
        <v>17.828147999999999</v>
      </c>
      <c r="AI37">
        <v>885.8</v>
      </c>
      <c r="AJ37">
        <v>0</v>
      </c>
      <c r="AK37">
        <v>7</v>
      </c>
      <c r="AL37">
        <v>1771</v>
      </c>
      <c r="AM37" t="s">
        <v>279</v>
      </c>
      <c r="AN37" t="s">
        <v>470</v>
      </c>
      <c r="AO37">
        <v>799.12800000000004</v>
      </c>
      <c r="AR37" t="s">
        <v>118</v>
      </c>
      <c r="AS37" t="s">
        <v>120</v>
      </c>
      <c r="AT37" t="s">
        <v>214</v>
      </c>
      <c r="AU37" t="s">
        <v>278</v>
      </c>
      <c r="AV37" t="s">
        <v>400</v>
      </c>
      <c r="AW37">
        <v>4</v>
      </c>
      <c r="BB37">
        <v>0.8287368908995254</v>
      </c>
      <c r="BC37" t="s">
        <v>67</v>
      </c>
      <c r="BF37" t="s">
        <v>118</v>
      </c>
      <c r="BG37" t="s">
        <v>120</v>
      </c>
      <c r="BH37" t="s">
        <v>278</v>
      </c>
      <c r="BI37">
        <v>5649</v>
      </c>
      <c r="BJ37">
        <v>4</v>
      </c>
      <c r="BK37" t="s">
        <v>214</v>
      </c>
      <c r="BL37" t="s">
        <v>219</v>
      </c>
      <c r="BM37">
        <v>0.8287368908995254</v>
      </c>
      <c r="BN37" t="s">
        <v>67</v>
      </c>
      <c r="BO37" t="s">
        <v>182</v>
      </c>
      <c r="BP37">
        <v>1249.9459999999999</v>
      </c>
    </row>
    <row r="38" spans="1:68" ht="16.5" x14ac:dyDescent="0.25">
      <c r="A38" s="108" t="str">
        <f t="shared" si="18"/>
        <v>세운교통</v>
      </c>
      <c r="B38" s="109" t="str">
        <f t="shared" si="1"/>
        <v>유병완</v>
      </c>
      <c r="C38" s="110" t="str">
        <f t="shared" si="19"/>
        <v>C</v>
      </c>
      <c r="D38" s="111">
        <f t="shared" si="20"/>
        <v>0.85158085449113152</v>
      </c>
      <c r="E38" s="112">
        <f t="shared" si="21"/>
        <v>1351</v>
      </c>
      <c r="F38" s="113" t="str">
        <f t="shared" si="22"/>
        <v>28</v>
      </c>
      <c r="G38" s="114" t="str">
        <f t="shared" si="23"/>
        <v>73아1021</v>
      </c>
      <c r="H38" s="115">
        <f t="shared" si="24"/>
        <v>3</v>
      </c>
      <c r="I38" s="116">
        <f t="shared" si="25"/>
        <v>496.96299999999997</v>
      </c>
      <c r="J38" s="117">
        <f t="shared" si="26"/>
        <v>7.0468292852816458E-2</v>
      </c>
      <c r="K38" s="117">
        <f t="shared" si="27"/>
        <v>0.35443777631192364</v>
      </c>
      <c r="L38" s="117">
        <f t="shared" si="28"/>
        <v>0.21732000169026669</v>
      </c>
      <c r="M38" s="118">
        <f t="shared" si="29"/>
        <v>17.981000000000002</v>
      </c>
      <c r="N38" s="119">
        <f t="shared" si="30"/>
        <v>0.18717758660706935</v>
      </c>
      <c r="O38" s="119">
        <f t="shared" si="31"/>
        <v>23.958731085704876</v>
      </c>
      <c r="P38" s="220">
        <f t="shared" si="32"/>
        <v>10</v>
      </c>
      <c r="Q38" s="221">
        <f t="shared" si="33"/>
        <v>1</v>
      </c>
      <c r="R38" s="221">
        <f t="shared" si="34"/>
        <v>128</v>
      </c>
      <c r="T38">
        <v>520</v>
      </c>
      <c r="U38">
        <v>1351</v>
      </c>
      <c r="V38" t="s">
        <v>280</v>
      </c>
      <c r="W38">
        <v>534.25199999999995</v>
      </c>
      <c r="X38">
        <v>298.46600000000001</v>
      </c>
      <c r="Y38">
        <v>1.79</v>
      </c>
      <c r="Z38">
        <v>17.981000000000002</v>
      </c>
      <c r="AA38">
        <v>41.231934000000003</v>
      </c>
      <c r="AB38">
        <v>2.9055439999999999</v>
      </c>
      <c r="AC38">
        <v>14.614155</v>
      </c>
      <c r="AD38" s="1">
        <v>108</v>
      </c>
      <c r="AE38">
        <v>1</v>
      </c>
      <c r="AF38">
        <v>128</v>
      </c>
      <c r="AG38">
        <v>79</v>
      </c>
      <c r="AH38">
        <v>12.957238</v>
      </c>
      <c r="AI38">
        <v>130.80000000000001</v>
      </c>
      <c r="AJ38">
        <v>0</v>
      </c>
      <c r="AK38">
        <v>10</v>
      </c>
      <c r="AL38">
        <v>3296</v>
      </c>
      <c r="AM38" t="s">
        <v>281</v>
      </c>
      <c r="AN38" t="s">
        <v>471</v>
      </c>
      <c r="AO38">
        <v>264.07400000000001</v>
      </c>
      <c r="AR38" t="s">
        <v>118</v>
      </c>
      <c r="AS38" t="s">
        <v>122</v>
      </c>
      <c r="AT38" t="s">
        <v>225</v>
      </c>
      <c r="AU38" t="s">
        <v>280</v>
      </c>
      <c r="AV38" t="s">
        <v>198</v>
      </c>
      <c r="AW38">
        <v>3</v>
      </c>
      <c r="BB38">
        <v>0.85158085449113152</v>
      </c>
      <c r="BC38" t="s">
        <v>69</v>
      </c>
      <c r="BF38" t="s">
        <v>118</v>
      </c>
      <c r="BG38" t="s">
        <v>122</v>
      </c>
      <c r="BH38" t="s">
        <v>280</v>
      </c>
      <c r="BI38">
        <v>1351</v>
      </c>
      <c r="BJ38">
        <v>3</v>
      </c>
      <c r="BK38" t="s">
        <v>225</v>
      </c>
      <c r="BL38" t="s">
        <v>226</v>
      </c>
      <c r="BM38">
        <v>0.85158085449113152</v>
      </c>
      <c r="BN38" t="s">
        <v>69</v>
      </c>
      <c r="BO38" t="s">
        <v>180</v>
      </c>
      <c r="BP38">
        <v>496.96299999999997</v>
      </c>
    </row>
    <row r="39" spans="1:68" ht="16.5" x14ac:dyDescent="0.25">
      <c r="A39" s="125" t="str">
        <f t="shared" si="18"/>
        <v>세운교통</v>
      </c>
      <c r="B39" s="126" t="str">
        <f t="shared" si="1"/>
        <v>윤경일</v>
      </c>
      <c r="C39" s="127" t="str">
        <f t="shared" si="19"/>
        <v>B</v>
      </c>
      <c r="D39" s="128">
        <f t="shared" si="20"/>
        <v>0.91772727272727272</v>
      </c>
      <c r="E39" s="129">
        <f t="shared" si="21"/>
        <v>6288</v>
      </c>
      <c r="F39" s="130" t="str">
        <f t="shared" si="22"/>
        <v>24-1</v>
      </c>
      <c r="G39" s="131" t="str">
        <f t="shared" si="23"/>
        <v>70바3833</v>
      </c>
      <c r="H39" s="132">
        <f t="shared" si="24"/>
        <v>1</v>
      </c>
      <c r="I39" s="133">
        <f t="shared" si="25"/>
        <v>1972.318</v>
      </c>
      <c r="J39" s="134">
        <f t="shared" si="26"/>
        <v>1.3482863161678658E-2</v>
      </c>
      <c r="K39" s="134">
        <f t="shared" si="27"/>
        <v>0.33525068823508414</v>
      </c>
      <c r="L39" s="134">
        <f t="shared" si="28"/>
        <v>6.4391239140949894E-2</v>
      </c>
      <c r="M39" s="135">
        <f t="shared" si="29"/>
        <v>12.929</v>
      </c>
      <c r="N39" s="136">
        <f t="shared" si="30"/>
        <v>0</v>
      </c>
      <c r="O39" s="136">
        <f t="shared" si="31"/>
        <v>35.237725356661549</v>
      </c>
      <c r="P39" s="218">
        <f t="shared" si="32"/>
        <v>1</v>
      </c>
      <c r="Q39" s="219">
        <f t="shared" si="33"/>
        <v>0</v>
      </c>
      <c r="R39" s="219">
        <f t="shared" si="34"/>
        <v>695</v>
      </c>
      <c r="T39">
        <v>520</v>
      </c>
      <c r="U39">
        <v>6288</v>
      </c>
      <c r="V39" t="s">
        <v>282</v>
      </c>
      <c r="W39">
        <v>1972.318</v>
      </c>
      <c r="X39">
        <v>977.03499999999997</v>
      </c>
      <c r="Y39">
        <v>2.0190000000000001</v>
      </c>
      <c r="Z39">
        <v>12.929</v>
      </c>
      <c r="AA39">
        <v>110.673303</v>
      </c>
      <c r="AB39">
        <v>1.4921930000000001</v>
      </c>
      <c r="AC39">
        <v>37.103301000000002</v>
      </c>
      <c r="AD39" s="1">
        <v>127</v>
      </c>
      <c r="AE39">
        <v>0</v>
      </c>
      <c r="AF39">
        <v>695</v>
      </c>
      <c r="AG39">
        <v>82</v>
      </c>
      <c r="AH39">
        <v>17.821081</v>
      </c>
      <c r="AI39">
        <v>625.5</v>
      </c>
      <c r="AJ39">
        <v>0</v>
      </c>
      <c r="AK39">
        <v>1</v>
      </c>
      <c r="AL39">
        <v>1</v>
      </c>
      <c r="AM39" t="s">
        <v>283</v>
      </c>
      <c r="AN39" t="s">
        <v>472</v>
      </c>
      <c r="AO39">
        <v>1972.318</v>
      </c>
      <c r="AR39" t="s">
        <v>118</v>
      </c>
      <c r="AS39" t="s">
        <v>120</v>
      </c>
      <c r="AT39" t="s">
        <v>215</v>
      </c>
      <c r="AU39" t="s">
        <v>282</v>
      </c>
      <c r="AV39" t="s">
        <v>210</v>
      </c>
      <c r="AW39">
        <v>1</v>
      </c>
      <c r="BB39">
        <v>0.91772727272727272</v>
      </c>
      <c r="BC39" t="s">
        <v>68</v>
      </c>
      <c r="BF39" t="s">
        <v>118</v>
      </c>
      <c r="BG39" t="s">
        <v>120</v>
      </c>
      <c r="BH39" t="s">
        <v>282</v>
      </c>
      <c r="BI39">
        <v>6288</v>
      </c>
      <c r="BJ39">
        <v>1</v>
      </c>
      <c r="BK39" t="s">
        <v>215</v>
      </c>
      <c r="BL39" t="s">
        <v>177</v>
      </c>
      <c r="BM39">
        <v>0.91772727272727272</v>
      </c>
      <c r="BN39" t="s">
        <v>68</v>
      </c>
      <c r="BO39" t="s">
        <v>178</v>
      </c>
      <c r="BP39">
        <v>1972.318</v>
      </c>
    </row>
    <row r="40" spans="1:68" ht="16.5" x14ac:dyDescent="0.25">
      <c r="A40" s="108" t="str">
        <f t="shared" si="18"/>
        <v>세운교통</v>
      </c>
      <c r="B40" s="109" t="str">
        <f t="shared" si="1"/>
        <v>이강춘</v>
      </c>
      <c r="C40" s="110" t="str">
        <f t="shared" si="19"/>
        <v>C</v>
      </c>
      <c r="D40" s="111">
        <f t="shared" si="20"/>
        <v>0.8714584723227129</v>
      </c>
      <c r="E40" s="112">
        <f t="shared" si="21"/>
        <v>8672</v>
      </c>
      <c r="F40" s="113" t="str">
        <f t="shared" si="22"/>
        <v>28</v>
      </c>
      <c r="G40" s="114" t="str">
        <f t="shared" si="23"/>
        <v>73아1018</v>
      </c>
      <c r="H40" s="115">
        <f t="shared" si="24"/>
        <v>4</v>
      </c>
      <c r="I40" s="116">
        <f t="shared" si="25"/>
        <v>787.28000000000009</v>
      </c>
      <c r="J40" s="117">
        <f t="shared" si="26"/>
        <v>4.558839347641902E-2</v>
      </c>
      <c r="K40" s="117">
        <f t="shared" si="27"/>
        <v>0.45685752496060228</v>
      </c>
      <c r="L40" s="117">
        <f t="shared" si="28"/>
        <v>0.2095823595163093</v>
      </c>
      <c r="M40" s="118">
        <f t="shared" si="29"/>
        <v>21.004000000000001</v>
      </c>
      <c r="N40" s="119">
        <f t="shared" si="30"/>
        <v>0.12626119147635947</v>
      </c>
      <c r="O40" s="119">
        <f t="shared" si="31"/>
        <v>27.903723316275446</v>
      </c>
      <c r="P40" s="220">
        <f t="shared" si="32"/>
        <v>39</v>
      </c>
      <c r="Q40" s="221">
        <f t="shared" si="33"/>
        <v>1</v>
      </c>
      <c r="R40" s="221">
        <f t="shared" si="34"/>
        <v>221</v>
      </c>
      <c r="T40">
        <v>520</v>
      </c>
      <c r="U40">
        <v>8672</v>
      </c>
      <c r="V40" t="s">
        <v>284</v>
      </c>
      <c r="W40">
        <v>792.00900000000001</v>
      </c>
      <c r="X40">
        <v>455.35399999999998</v>
      </c>
      <c r="Y40">
        <v>1.7390000000000001</v>
      </c>
      <c r="Z40">
        <v>21.004000000000001</v>
      </c>
      <c r="AA40">
        <v>64.556935999999993</v>
      </c>
      <c r="AB40">
        <v>2.943047</v>
      </c>
      <c r="AC40">
        <v>29.493321999999999</v>
      </c>
      <c r="AD40" s="1">
        <v>165</v>
      </c>
      <c r="AE40">
        <v>1</v>
      </c>
      <c r="AF40">
        <v>221</v>
      </c>
      <c r="AG40">
        <v>70</v>
      </c>
      <c r="AH40">
        <v>12.268378999999999</v>
      </c>
      <c r="AI40">
        <v>209.6</v>
      </c>
      <c r="AJ40">
        <v>0</v>
      </c>
      <c r="AK40">
        <v>39</v>
      </c>
      <c r="AL40">
        <v>32559</v>
      </c>
      <c r="AM40" t="s">
        <v>285</v>
      </c>
      <c r="AN40" t="s">
        <v>473</v>
      </c>
      <c r="AO40">
        <v>418.185</v>
      </c>
      <c r="AR40" t="s">
        <v>118</v>
      </c>
      <c r="AS40" t="s">
        <v>122</v>
      </c>
      <c r="AT40" t="s">
        <v>224</v>
      </c>
      <c r="AU40" t="s">
        <v>284</v>
      </c>
      <c r="AV40" t="s">
        <v>198</v>
      </c>
      <c r="AW40">
        <v>4</v>
      </c>
      <c r="BB40">
        <v>0.8714584723227129</v>
      </c>
      <c r="BC40" t="s">
        <v>69</v>
      </c>
      <c r="BF40" t="s">
        <v>118</v>
      </c>
      <c r="BG40" t="s">
        <v>122</v>
      </c>
      <c r="BH40" t="s">
        <v>284</v>
      </c>
      <c r="BI40">
        <v>8672</v>
      </c>
      <c r="BJ40">
        <v>4</v>
      </c>
      <c r="BK40" t="s">
        <v>224</v>
      </c>
      <c r="BL40" t="s">
        <v>225</v>
      </c>
      <c r="BM40">
        <v>0.8714584723227129</v>
      </c>
      <c r="BN40" t="s">
        <v>69</v>
      </c>
      <c r="BO40" t="s">
        <v>180</v>
      </c>
      <c r="BP40">
        <v>787.28000000000009</v>
      </c>
    </row>
    <row r="41" spans="1:68" ht="16.5" x14ac:dyDescent="0.25">
      <c r="A41" s="125" t="str">
        <f t="shared" si="18"/>
        <v>세운교통</v>
      </c>
      <c r="B41" s="126" t="str">
        <f t="shared" si="1"/>
        <v>이덕구</v>
      </c>
      <c r="C41" s="127" t="str">
        <f t="shared" si="19"/>
        <v>S</v>
      </c>
      <c r="D41" s="128">
        <f t="shared" si="20"/>
        <v>1.0233333333333332</v>
      </c>
      <c r="E41" s="129">
        <f t="shared" si="21"/>
        <v>6902</v>
      </c>
      <c r="F41" s="130" t="str">
        <f t="shared" si="22"/>
        <v>28</v>
      </c>
      <c r="G41" s="131" t="str">
        <f t="shared" si="23"/>
        <v>73아1021</v>
      </c>
      <c r="H41" s="132">
        <f t="shared" si="24"/>
        <v>1</v>
      </c>
      <c r="I41" s="133">
        <f t="shared" si="25"/>
        <v>2015.213</v>
      </c>
      <c r="J41" s="134">
        <f t="shared" si="26"/>
        <v>3.9223510363641863E-2</v>
      </c>
      <c r="K41" s="134">
        <f t="shared" si="27"/>
        <v>0.36741445286112528</v>
      </c>
      <c r="L41" s="134">
        <f t="shared" si="28"/>
        <v>0.12554504164075955</v>
      </c>
      <c r="M41" s="135">
        <f t="shared" si="29"/>
        <v>13.430999999999999</v>
      </c>
      <c r="N41" s="136">
        <f t="shared" si="30"/>
        <v>0</v>
      </c>
      <c r="O41" s="136">
        <f t="shared" si="31"/>
        <v>2.6796174895656191</v>
      </c>
      <c r="P41" s="218">
        <f t="shared" si="32"/>
        <v>47</v>
      </c>
      <c r="Q41" s="219">
        <f t="shared" si="33"/>
        <v>0</v>
      </c>
      <c r="R41" s="219">
        <f t="shared" si="34"/>
        <v>54</v>
      </c>
      <c r="T41">
        <v>520</v>
      </c>
      <c r="U41">
        <v>6902</v>
      </c>
      <c r="V41" t="s">
        <v>286</v>
      </c>
      <c r="W41">
        <v>2015.213</v>
      </c>
      <c r="X41">
        <v>937.87300000000005</v>
      </c>
      <c r="Y41">
        <v>2.149</v>
      </c>
      <c r="Z41">
        <v>13.430999999999999</v>
      </c>
      <c r="AA41">
        <v>150.85136299999999</v>
      </c>
      <c r="AB41">
        <v>5.9169200000000002</v>
      </c>
      <c r="AC41">
        <v>55.424970999999999</v>
      </c>
      <c r="AD41" s="1">
        <v>253</v>
      </c>
      <c r="AE41">
        <v>0</v>
      </c>
      <c r="AF41">
        <v>54</v>
      </c>
      <c r="AG41">
        <v>65</v>
      </c>
      <c r="AH41">
        <v>13.358931</v>
      </c>
      <c r="AI41">
        <v>89</v>
      </c>
      <c r="AJ41">
        <v>0</v>
      </c>
      <c r="AK41">
        <v>47</v>
      </c>
      <c r="AL41">
        <v>28295</v>
      </c>
      <c r="AM41" t="s">
        <v>287</v>
      </c>
      <c r="AN41" t="s">
        <v>474</v>
      </c>
      <c r="AO41">
        <v>2015.213</v>
      </c>
      <c r="AR41" t="s">
        <v>118</v>
      </c>
      <c r="AS41" t="s">
        <v>122</v>
      </c>
      <c r="AT41" t="s">
        <v>225</v>
      </c>
      <c r="AU41" t="s">
        <v>286</v>
      </c>
      <c r="AV41" t="s">
        <v>198</v>
      </c>
      <c r="AW41">
        <v>1</v>
      </c>
      <c r="BB41">
        <v>1.0233333333333332</v>
      </c>
      <c r="BC41" t="s">
        <v>71</v>
      </c>
      <c r="BF41" t="s">
        <v>118</v>
      </c>
      <c r="BG41" t="s">
        <v>122</v>
      </c>
      <c r="BH41" t="s">
        <v>286</v>
      </c>
      <c r="BI41">
        <v>6902</v>
      </c>
      <c r="BJ41">
        <v>1</v>
      </c>
      <c r="BK41" t="s">
        <v>225</v>
      </c>
      <c r="BL41" t="s">
        <v>177</v>
      </c>
      <c r="BM41">
        <v>1.0233333333333332</v>
      </c>
      <c r="BN41" t="s">
        <v>71</v>
      </c>
      <c r="BO41" t="s">
        <v>179</v>
      </c>
      <c r="BP41">
        <v>2015.213</v>
      </c>
    </row>
    <row r="42" spans="1:68" ht="16.5" x14ac:dyDescent="0.25">
      <c r="A42" s="108" t="str">
        <f t="shared" si="18"/>
        <v>세운교통</v>
      </c>
      <c r="B42" s="109" t="str">
        <f t="shared" si="1"/>
        <v>이무원</v>
      </c>
      <c r="C42" s="110" t="str">
        <f t="shared" si="19"/>
        <v>C</v>
      </c>
      <c r="D42" s="111">
        <f t="shared" si="20"/>
        <v>0.89</v>
      </c>
      <c r="E42" s="112">
        <f t="shared" si="21"/>
        <v>4919</v>
      </c>
      <c r="F42" s="113" t="str">
        <f t="shared" si="22"/>
        <v>28</v>
      </c>
      <c r="G42" s="114" t="str">
        <f t="shared" si="23"/>
        <v>73아1026</v>
      </c>
      <c r="H42" s="115">
        <f t="shared" si="24"/>
        <v>1</v>
      </c>
      <c r="I42" s="116">
        <f t="shared" si="25"/>
        <v>1925.904</v>
      </c>
      <c r="J42" s="117">
        <f t="shared" si="26"/>
        <v>1.8954091907768953E-2</v>
      </c>
      <c r="K42" s="117">
        <f t="shared" si="27"/>
        <v>0.36195897570296276</v>
      </c>
      <c r="L42" s="117">
        <f t="shared" si="28"/>
        <v>0.13967466706544043</v>
      </c>
      <c r="M42" s="118">
        <f t="shared" si="29"/>
        <v>17.913</v>
      </c>
      <c r="N42" s="119">
        <f t="shared" si="30"/>
        <v>5.1923668054067076E-2</v>
      </c>
      <c r="O42" s="119">
        <f t="shared" si="31"/>
        <v>5.4519851456770434</v>
      </c>
      <c r="P42" s="220">
        <f t="shared" si="32"/>
        <v>8</v>
      </c>
      <c r="Q42" s="221">
        <f t="shared" si="33"/>
        <v>1</v>
      </c>
      <c r="R42" s="221">
        <f t="shared" si="34"/>
        <v>105</v>
      </c>
      <c r="T42">
        <v>520</v>
      </c>
      <c r="U42">
        <v>4919</v>
      </c>
      <c r="V42" t="s">
        <v>288</v>
      </c>
      <c r="W42">
        <v>1925.904</v>
      </c>
      <c r="X42">
        <v>1030.6759999999999</v>
      </c>
      <c r="Y42">
        <v>1.869</v>
      </c>
      <c r="Z42">
        <v>17.913</v>
      </c>
      <c r="AA42">
        <v>130.327742</v>
      </c>
      <c r="AB42">
        <v>2.4702440000000001</v>
      </c>
      <c r="AC42">
        <v>47.173296000000001</v>
      </c>
      <c r="AD42" s="1">
        <v>269</v>
      </c>
      <c r="AE42">
        <v>1</v>
      </c>
      <c r="AF42">
        <v>105</v>
      </c>
      <c r="AG42">
        <v>71</v>
      </c>
      <c r="AH42">
        <v>14.77739</v>
      </c>
      <c r="AI42">
        <v>282.60000000000002</v>
      </c>
      <c r="AJ42">
        <v>0</v>
      </c>
      <c r="AK42">
        <v>8</v>
      </c>
      <c r="AL42">
        <v>2165</v>
      </c>
      <c r="AM42" t="s">
        <v>289</v>
      </c>
      <c r="AN42" t="s">
        <v>475</v>
      </c>
      <c r="AO42">
        <v>1925.904</v>
      </c>
      <c r="AR42" t="s">
        <v>118</v>
      </c>
      <c r="AS42" t="s">
        <v>122</v>
      </c>
      <c r="AT42" t="s">
        <v>226</v>
      </c>
      <c r="AU42" t="s">
        <v>288</v>
      </c>
      <c r="AV42" t="s">
        <v>198</v>
      </c>
      <c r="AW42">
        <v>1</v>
      </c>
      <c r="BB42">
        <v>0.89</v>
      </c>
      <c r="BC42" t="s">
        <v>69</v>
      </c>
      <c r="BF42" t="s">
        <v>118</v>
      </c>
      <c r="BG42" t="s">
        <v>122</v>
      </c>
      <c r="BH42" t="s">
        <v>288</v>
      </c>
      <c r="BI42">
        <v>4919</v>
      </c>
      <c r="BJ42">
        <v>1</v>
      </c>
      <c r="BK42" t="s">
        <v>226</v>
      </c>
      <c r="BL42" t="s">
        <v>177</v>
      </c>
      <c r="BM42">
        <v>0.89</v>
      </c>
      <c r="BN42" t="s">
        <v>69</v>
      </c>
      <c r="BO42" t="s">
        <v>180</v>
      </c>
      <c r="BP42">
        <v>1925.904</v>
      </c>
    </row>
    <row r="43" spans="1:68" ht="16.5" x14ac:dyDescent="0.25">
      <c r="A43" s="125" t="str">
        <f t="shared" si="18"/>
        <v>세운교통</v>
      </c>
      <c r="B43" s="126" t="str">
        <f t="shared" si="1"/>
        <v>이병주</v>
      </c>
      <c r="C43" s="127" t="str">
        <f t="shared" si="19"/>
        <v>C</v>
      </c>
      <c r="D43" s="128">
        <f t="shared" si="20"/>
        <v>0.89545454545454539</v>
      </c>
      <c r="E43" s="129">
        <f t="shared" si="21"/>
        <v>2058</v>
      </c>
      <c r="F43" s="130" t="str">
        <f t="shared" si="22"/>
        <v>24-1</v>
      </c>
      <c r="G43" s="131" t="str">
        <f t="shared" si="23"/>
        <v>73아1446</v>
      </c>
      <c r="H43" s="132">
        <f t="shared" si="24"/>
        <v>1</v>
      </c>
      <c r="I43" s="133">
        <f t="shared" si="25"/>
        <v>2187.0239999999999</v>
      </c>
      <c r="J43" s="134">
        <f t="shared" si="26"/>
        <v>1.4096948215585945E-2</v>
      </c>
      <c r="K43" s="134">
        <f t="shared" si="27"/>
        <v>0.33139505106584416</v>
      </c>
      <c r="L43" s="134">
        <f t="shared" si="28"/>
        <v>0.14677479533832277</v>
      </c>
      <c r="M43" s="135">
        <f t="shared" si="29"/>
        <v>17.186</v>
      </c>
      <c r="N43" s="136">
        <f t="shared" si="30"/>
        <v>0</v>
      </c>
      <c r="O43" s="136">
        <f t="shared" si="31"/>
        <v>4.1151811777099843</v>
      </c>
      <c r="P43" s="218">
        <f t="shared" si="32"/>
        <v>5</v>
      </c>
      <c r="Q43" s="219">
        <f t="shared" si="33"/>
        <v>0</v>
      </c>
      <c r="R43" s="219">
        <f t="shared" si="34"/>
        <v>90</v>
      </c>
      <c r="T43">
        <v>520</v>
      </c>
      <c r="U43">
        <v>2058</v>
      </c>
      <c r="V43" t="s">
        <v>290</v>
      </c>
      <c r="W43">
        <v>2187.0239999999999</v>
      </c>
      <c r="X43">
        <v>1110.308</v>
      </c>
      <c r="Y43">
        <v>1.97</v>
      </c>
      <c r="Z43">
        <v>17.186</v>
      </c>
      <c r="AA43">
        <v>126.267471</v>
      </c>
      <c r="AB43">
        <v>1.7799860000000001</v>
      </c>
      <c r="AC43">
        <v>41.844414999999998</v>
      </c>
      <c r="AD43" s="1">
        <v>321</v>
      </c>
      <c r="AE43">
        <v>0</v>
      </c>
      <c r="AF43">
        <v>90</v>
      </c>
      <c r="AG43">
        <v>68</v>
      </c>
      <c r="AH43">
        <v>17.320564999999998</v>
      </c>
      <c r="AI43">
        <v>284.89999999999998</v>
      </c>
      <c r="AJ43">
        <v>0</v>
      </c>
      <c r="AK43">
        <v>5</v>
      </c>
      <c r="AL43">
        <v>544</v>
      </c>
      <c r="AM43" t="s">
        <v>291</v>
      </c>
      <c r="AN43" t="s">
        <v>476</v>
      </c>
      <c r="AO43">
        <v>2187.0239999999999</v>
      </c>
      <c r="AR43" t="s">
        <v>118</v>
      </c>
      <c r="AS43" t="s">
        <v>120</v>
      </c>
      <c r="AT43" t="s">
        <v>219</v>
      </c>
      <c r="AU43" t="s">
        <v>290</v>
      </c>
      <c r="AV43" t="s">
        <v>198</v>
      </c>
      <c r="AW43">
        <v>1</v>
      </c>
      <c r="BB43">
        <v>0.89545454545454539</v>
      </c>
      <c r="BC43" t="s">
        <v>69</v>
      </c>
      <c r="BF43" t="s">
        <v>118</v>
      </c>
      <c r="BG43" t="s">
        <v>120</v>
      </c>
      <c r="BH43" t="s">
        <v>290</v>
      </c>
      <c r="BI43">
        <v>2058</v>
      </c>
      <c r="BJ43">
        <v>1</v>
      </c>
      <c r="BK43" t="s">
        <v>219</v>
      </c>
      <c r="BL43" t="s">
        <v>177</v>
      </c>
      <c r="BM43">
        <v>0.89545454545454539</v>
      </c>
      <c r="BN43" t="s">
        <v>69</v>
      </c>
      <c r="BO43" t="s">
        <v>180</v>
      </c>
      <c r="BP43">
        <v>2187.0239999999999</v>
      </c>
    </row>
    <row r="44" spans="1:68" ht="16.5" x14ac:dyDescent="0.25">
      <c r="A44" s="108" t="str">
        <f t="shared" si="18"/>
        <v>세운교통</v>
      </c>
      <c r="B44" s="109" t="str">
        <f t="shared" si="1"/>
        <v>이석준</v>
      </c>
      <c r="C44" s="110" t="str">
        <f t="shared" si="19"/>
        <v>D</v>
      </c>
      <c r="D44" s="111">
        <f t="shared" si="20"/>
        <v>0.80333333333333334</v>
      </c>
      <c r="E44" s="112">
        <f t="shared" si="21"/>
        <v>8177</v>
      </c>
      <c r="F44" s="113" t="str">
        <f t="shared" si="22"/>
        <v>67-1</v>
      </c>
      <c r="G44" s="114" t="str">
        <f t="shared" si="23"/>
        <v>70바3835</v>
      </c>
      <c r="H44" s="115">
        <f t="shared" si="24"/>
        <v>1</v>
      </c>
      <c r="I44" s="116">
        <f t="shared" si="25"/>
        <v>1420.635</v>
      </c>
      <c r="J44" s="117">
        <f t="shared" si="26"/>
        <v>4.5691320896472966E-2</v>
      </c>
      <c r="K44" s="117">
        <f t="shared" si="27"/>
        <v>0.36461861573078713</v>
      </c>
      <c r="L44" s="117">
        <f t="shared" si="28"/>
        <v>0.1963910504809469</v>
      </c>
      <c r="M44" s="118">
        <f t="shared" si="29"/>
        <v>15.022</v>
      </c>
      <c r="N44" s="119">
        <f t="shared" si="30"/>
        <v>0.63351951768047388</v>
      </c>
      <c r="O44" s="119">
        <f t="shared" si="31"/>
        <v>2.9564244158422115</v>
      </c>
      <c r="P44" s="220">
        <f t="shared" si="32"/>
        <v>36</v>
      </c>
      <c r="Q44" s="221">
        <f t="shared" si="33"/>
        <v>9</v>
      </c>
      <c r="R44" s="221">
        <f t="shared" si="34"/>
        <v>42</v>
      </c>
      <c r="T44">
        <v>520</v>
      </c>
      <c r="U44">
        <v>8177</v>
      </c>
      <c r="V44" t="s">
        <v>292</v>
      </c>
      <c r="W44">
        <v>1420.635</v>
      </c>
      <c r="X44">
        <v>842.08900000000006</v>
      </c>
      <c r="Y44">
        <v>1.6870000000000001</v>
      </c>
      <c r="Z44">
        <v>15.022</v>
      </c>
      <c r="AA44">
        <v>97.270529999999994</v>
      </c>
      <c r="AB44">
        <v>4.4444189999999999</v>
      </c>
      <c r="AC44">
        <v>35.466645999999997</v>
      </c>
      <c r="AD44" s="1">
        <v>279</v>
      </c>
      <c r="AE44">
        <v>9</v>
      </c>
      <c r="AF44">
        <v>42</v>
      </c>
      <c r="AG44">
        <v>70</v>
      </c>
      <c r="AH44">
        <v>14.604988000000001</v>
      </c>
      <c r="AI44">
        <v>176.3</v>
      </c>
      <c r="AJ44">
        <v>0</v>
      </c>
      <c r="AK44">
        <v>36</v>
      </c>
      <c r="AL44">
        <v>17727</v>
      </c>
      <c r="AM44" t="s">
        <v>293</v>
      </c>
      <c r="AN44" t="s">
        <v>477</v>
      </c>
      <c r="AO44">
        <v>1420.635</v>
      </c>
      <c r="AR44" t="s">
        <v>118</v>
      </c>
      <c r="AS44" t="s">
        <v>123</v>
      </c>
      <c r="AT44" t="s">
        <v>228</v>
      </c>
      <c r="AU44" t="s">
        <v>292</v>
      </c>
      <c r="AV44" t="s">
        <v>198</v>
      </c>
      <c r="AW44">
        <v>1</v>
      </c>
      <c r="BB44">
        <v>0.80333333333333334</v>
      </c>
      <c r="BC44" t="s">
        <v>67</v>
      </c>
      <c r="BF44" t="s">
        <v>118</v>
      </c>
      <c r="BG44" t="s">
        <v>123</v>
      </c>
      <c r="BH44" t="s">
        <v>292</v>
      </c>
      <c r="BI44">
        <v>8177</v>
      </c>
      <c r="BJ44">
        <v>1</v>
      </c>
      <c r="BK44" t="s">
        <v>228</v>
      </c>
      <c r="BL44" t="s">
        <v>177</v>
      </c>
      <c r="BM44">
        <v>0.80333333333333334</v>
      </c>
      <c r="BN44" t="s">
        <v>67</v>
      </c>
      <c r="BO44" t="s">
        <v>182</v>
      </c>
      <c r="BP44">
        <v>1420.635</v>
      </c>
    </row>
    <row r="45" spans="1:68" ht="16.5" x14ac:dyDescent="0.25">
      <c r="A45" s="125" t="str">
        <f t="shared" si="18"/>
        <v>세운교통</v>
      </c>
      <c r="B45" s="126" t="str">
        <f t="shared" si="1"/>
        <v>이성호A</v>
      </c>
      <c r="C45" s="127" t="str">
        <f t="shared" si="19"/>
        <v>B</v>
      </c>
      <c r="D45" s="128">
        <f t="shared" si="20"/>
        <v>0.91388888888888886</v>
      </c>
      <c r="E45" s="129">
        <f t="shared" si="21"/>
        <v>2796</v>
      </c>
      <c r="F45" s="130" t="str">
        <f t="shared" si="22"/>
        <v>11</v>
      </c>
      <c r="G45" s="131" t="str">
        <f t="shared" si="23"/>
        <v>70바3840</v>
      </c>
      <c r="H45" s="132">
        <f t="shared" si="24"/>
        <v>1</v>
      </c>
      <c r="I45" s="133">
        <f t="shared" si="25"/>
        <v>897.654</v>
      </c>
      <c r="J45" s="134">
        <f t="shared" si="26"/>
        <v>1.3925348618593968E-2</v>
      </c>
      <c r="K45" s="134">
        <f t="shared" si="27"/>
        <v>0.47163994656834979</v>
      </c>
      <c r="L45" s="134">
        <f t="shared" si="28"/>
        <v>0.21723292047938292</v>
      </c>
      <c r="M45" s="135">
        <f t="shared" si="29"/>
        <v>19.867999999999999</v>
      </c>
      <c r="N45" s="136">
        <f t="shared" si="30"/>
        <v>0</v>
      </c>
      <c r="O45" s="136">
        <f t="shared" si="31"/>
        <v>17.601436633714105</v>
      </c>
      <c r="P45" s="218">
        <f t="shared" si="32"/>
        <v>34</v>
      </c>
      <c r="Q45" s="219">
        <f t="shared" si="33"/>
        <v>0</v>
      </c>
      <c r="R45" s="219">
        <f t="shared" si="34"/>
        <v>158</v>
      </c>
      <c r="T45">
        <v>520</v>
      </c>
      <c r="U45">
        <v>2796</v>
      </c>
      <c r="V45" t="s">
        <v>294</v>
      </c>
      <c r="W45">
        <v>897.654</v>
      </c>
      <c r="X45">
        <v>545.54999999999995</v>
      </c>
      <c r="Y45">
        <v>1.645</v>
      </c>
      <c r="Z45">
        <v>19.867999999999999</v>
      </c>
      <c r="AA45">
        <v>66.305269999999993</v>
      </c>
      <c r="AB45">
        <v>0.92332400000000003</v>
      </c>
      <c r="AC45">
        <v>31.272214000000002</v>
      </c>
      <c r="AD45" s="1">
        <v>195</v>
      </c>
      <c r="AE45">
        <v>0</v>
      </c>
      <c r="AF45">
        <v>158</v>
      </c>
      <c r="AG45">
        <v>71</v>
      </c>
      <c r="AH45">
        <v>13.538199000000001</v>
      </c>
      <c r="AI45">
        <v>929.4</v>
      </c>
      <c r="AJ45">
        <v>0</v>
      </c>
      <c r="AK45">
        <v>34</v>
      </c>
      <c r="AL45">
        <v>38631</v>
      </c>
      <c r="AM45" t="s">
        <v>295</v>
      </c>
      <c r="AN45" t="s">
        <v>478</v>
      </c>
      <c r="AO45">
        <v>897.654</v>
      </c>
      <c r="AR45" t="s">
        <v>118</v>
      </c>
      <c r="AS45" t="s">
        <v>119</v>
      </c>
      <c r="AT45" t="s">
        <v>203</v>
      </c>
      <c r="AU45" t="s">
        <v>294</v>
      </c>
      <c r="AV45" t="s">
        <v>198</v>
      </c>
      <c r="AW45">
        <v>1</v>
      </c>
      <c r="BB45">
        <v>0.91388888888888886</v>
      </c>
      <c r="BC45" t="s">
        <v>68</v>
      </c>
      <c r="BF45" t="s">
        <v>118</v>
      </c>
      <c r="BG45" t="s">
        <v>119</v>
      </c>
      <c r="BH45" t="s">
        <v>294</v>
      </c>
      <c r="BI45">
        <v>2796</v>
      </c>
      <c r="BJ45">
        <v>1</v>
      </c>
      <c r="BK45" t="s">
        <v>203</v>
      </c>
      <c r="BL45" t="s">
        <v>177</v>
      </c>
      <c r="BM45">
        <v>0.91388888888888886</v>
      </c>
      <c r="BN45" t="s">
        <v>68</v>
      </c>
      <c r="BO45" t="s">
        <v>178</v>
      </c>
      <c r="BP45">
        <v>897.654</v>
      </c>
    </row>
    <row r="46" spans="1:68" ht="16.5" x14ac:dyDescent="0.25">
      <c r="A46" s="108" t="str">
        <f t="shared" si="18"/>
        <v>세운교통</v>
      </c>
      <c r="B46" s="109" t="str">
        <f t="shared" si="1"/>
        <v>이성호B</v>
      </c>
      <c r="C46" s="110" t="str">
        <f t="shared" si="19"/>
        <v>F</v>
      </c>
      <c r="D46" s="111">
        <f t="shared" si="20"/>
        <v>0.76181818181818173</v>
      </c>
      <c r="E46" s="112">
        <f t="shared" si="21"/>
        <v>2107</v>
      </c>
      <c r="F46" s="113" t="str">
        <f t="shared" si="22"/>
        <v>24-1</v>
      </c>
      <c r="G46" s="114" t="str">
        <f t="shared" si="23"/>
        <v>70바3813</v>
      </c>
      <c r="H46" s="115">
        <f t="shared" si="24"/>
        <v>1</v>
      </c>
      <c r="I46" s="116">
        <f t="shared" si="25"/>
        <v>1823.058</v>
      </c>
      <c r="J46" s="117">
        <f t="shared" si="26"/>
        <v>6.1195200947590581E-2</v>
      </c>
      <c r="K46" s="117">
        <f t="shared" si="27"/>
        <v>0.36706556652220607</v>
      </c>
      <c r="L46" s="117">
        <f t="shared" si="28"/>
        <v>0.16291308340162519</v>
      </c>
      <c r="M46" s="118">
        <f t="shared" si="29"/>
        <v>16.396000000000001</v>
      </c>
      <c r="N46" s="119">
        <f t="shared" si="30"/>
        <v>0</v>
      </c>
      <c r="O46" s="119">
        <f t="shared" si="31"/>
        <v>19.747040412318203</v>
      </c>
      <c r="P46" s="220">
        <f t="shared" si="32"/>
        <v>25</v>
      </c>
      <c r="Q46" s="221">
        <f t="shared" si="33"/>
        <v>0</v>
      </c>
      <c r="R46" s="221">
        <f t="shared" si="34"/>
        <v>360</v>
      </c>
      <c r="T46">
        <v>520</v>
      </c>
      <c r="U46">
        <v>2107</v>
      </c>
      <c r="V46" t="s">
        <v>296</v>
      </c>
      <c r="W46">
        <v>1823.058</v>
      </c>
      <c r="X46">
        <v>1087.9659999999999</v>
      </c>
      <c r="Y46">
        <v>1.6759999999999999</v>
      </c>
      <c r="Z46">
        <v>16.396000000000001</v>
      </c>
      <c r="AA46">
        <v>109.807761</v>
      </c>
      <c r="AB46">
        <v>6.7197079999999998</v>
      </c>
      <c r="AC46">
        <v>40.306648000000003</v>
      </c>
      <c r="AD46" s="1">
        <v>297</v>
      </c>
      <c r="AE46">
        <v>0</v>
      </c>
      <c r="AF46">
        <v>360</v>
      </c>
      <c r="AG46">
        <v>80</v>
      </c>
      <c r="AH46">
        <v>16.602269</v>
      </c>
      <c r="AI46">
        <v>1598.7</v>
      </c>
      <c r="AJ46">
        <v>0</v>
      </c>
      <c r="AK46">
        <v>25</v>
      </c>
      <c r="AL46">
        <v>17587</v>
      </c>
      <c r="AM46" t="s">
        <v>297</v>
      </c>
      <c r="AN46" t="s">
        <v>479</v>
      </c>
      <c r="AO46">
        <v>1823.058</v>
      </c>
      <c r="AR46" t="s">
        <v>118</v>
      </c>
      <c r="AS46" t="s">
        <v>120</v>
      </c>
      <c r="AT46" t="s">
        <v>213</v>
      </c>
      <c r="AU46" t="s">
        <v>296</v>
      </c>
      <c r="AV46" t="s">
        <v>210</v>
      </c>
      <c r="AW46">
        <v>1</v>
      </c>
      <c r="BB46">
        <v>0.76181818181818173</v>
      </c>
      <c r="BC46" t="s">
        <v>70</v>
      </c>
      <c r="BF46" t="s">
        <v>118</v>
      </c>
      <c r="BG46" t="s">
        <v>120</v>
      </c>
      <c r="BH46" t="s">
        <v>296</v>
      </c>
      <c r="BI46">
        <v>2107</v>
      </c>
      <c r="BJ46">
        <v>1</v>
      </c>
      <c r="BK46" t="s">
        <v>213</v>
      </c>
      <c r="BL46" t="s">
        <v>177</v>
      </c>
      <c r="BM46">
        <v>0.76181818181818173</v>
      </c>
      <c r="BN46" t="s">
        <v>70</v>
      </c>
      <c r="BO46" t="s">
        <v>191</v>
      </c>
      <c r="BP46">
        <v>1823.058</v>
      </c>
    </row>
    <row r="47" spans="1:68" ht="16.5" x14ac:dyDescent="0.25">
      <c r="A47" s="125" t="str">
        <f t="shared" si="18"/>
        <v>세운교통</v>
      </c>
      <c r="B47" s="126" t="str">
        <f t="shared" si="1"/>
        <v>이용섭</v>
      </c>
      <c r="C47" s="127" t="str">
        <f t="shared" si="19"/>
        <v>B</v>
      </c>
      <c r="D47" s="128">
        <f t="shared" si="20"/>
        <v>0.92518051485276187</v>
      </c>
      <c r="E47" s="129">
        <f t="shared" si="21"/>
        <v>2455</v>
      </c>
      <c r="F47" s="130" t="str">
        <f t="shared" si="22"/>
        <v>26</v>
      </c>
      <c r="G47" s="131" t="str">
        <f t="shared" si="23"/>
        <v>70바1513</v>
      </c>
      <c r="H47" s="132">
        <f t="shared" si="24"/>
        <v>2</v>
      </c>
      <c r="I47" s="133">
        <f t="shared" si="25"/>
        <v>1511.43</v>
      </c>
      <c r="J47" s="134">
        <f t="shared" si="26"/>
        <v>4.653001925359955E-2</v>
      </c>
      <c r="K47" s="134">
        <f t="shared" si="27"/>
        <v>0.35082034379534244</v>
      </c>
      <c r="L47" s="134">
        <f t="shared" si="28"/>
        <v>0.12835526620485235</v>
      </c>
      <c r="M47" s="135">
        <f t="shared" si="29"/>
        <v>14.023999999999999</v>
      </c>
      <c r="N47" s="136">
        <f t="shared" si="30"/>
        <v>0.46313755847111676</v>
      </c>
      <c r="O47" s="136">
        <f t="shared" si="31"/>
        <v>21.568977723083435</v>
      </c>
      <c r="P47" s="218">
        <f t="shared" si="32"/>
        <v>12</v>
      </c>
      <c r="Q47" s="219">
        <f t="shared" si="33"/>
        <v>7</v>
      </c>
      <c r="R47" s="219">
        <f t="shared" si="34"/>
        <v>326</v>
      </c>
      <c r="T47">
        <v>520</v>
      </c>
      <c r="U47">
        <v>2455</v>
      </c>
      <c r="V47" t="s">
        <v>343</v>
      </c>
      <c r="W47">
        <v>1511.43</v>
      </c>
      <c r="X47">
        <v>852.09799999999996</v>
      </c>
      <c r="Y47">
        <v>1.774</v>
      </c>
      <c r="Z47">
        <v>14.023999999999999</v>
      </c>
      <c r="AA47">
        <v>98.907739000000007</v>
      </c>
      <c r="AB47">
        <v>4.6021789999999996</v>
      </c>
      <c r="AC47">
        <v>34.698847000000001</v>
      </c>
      <c r="AD47" s="1">
        <v>194</v>
      </c>
      <c r="AE47">
        <v>7</v>
      </c>
      <c r="AF47">
        <v>326</v>
      </c>
      <c r="AG47">
        <v>73</v>
      </c>
      <c r="AH47">
        <v>15.28121</v>
      </c>
      <c r="AI47">
        <v>278.7</v>
      </c>
      <c r="AJ47">
        <v>0</v>
      </c>
      <c r="AK47">
        <v>12</v>
      </c>
      <c r="AL47">
        <v>9275</v>
      </c>
      <c r="AM47" t="s">
        <v>344</v>
      </c>
      <c r="AN47" t="s">
        <v>480</v>
      </c>
      <c r="AO47">
        <v>1373.9760000000001</v>
      </c>
      <c r="AR47" t="s">
        <v>118</v>
      </c>
      <c r="AS47" t="s">
        <v>121</v>
      </c>
      <c r="AT47" t="s">
        <v>338</v>
      </c>
      <c r="AU47" t="s">
        <v>343</v>
      </c>
      <c r="AV47" t="s">
        <v>198</v>
      </c>
      <c r="AW47">
        <v>2</v>
      </c>
      <c r="BB47">
        <v>0.92518051485276187</v>
      </c>
      <c r="BC47" t="s">
        <v>68</v>
      </c>
      <c r="BF47" t="s">
        <v>118</v>
      </c>
      <c r="BG47" t="s">
        <v>121</v>
      </c>
      <c r="BH47" t="s">
        <v>343</v>
      </c>
      <c r="BI47">
        <v>2455</v>
      </c>
      <c r="BJ47">
        <v>2</v>
      </c>
      <c r="BK47" t="s">
        <v>338</v>
      </c>
      <c r="BL47" t="s">
        <v>222</v>
      </c>
      <c r="BM47">
        <v>0.92518051485276187</v>
      </c>
      <c r="BN47" t="s">
        <v>68</v>
      </c>
      <c r="BO47" t="s">
        <v>178</v>
      </c>
      <c r="BP47">
        <v>1511.43</v>
      </c>
    </row>
    <row r="48" spans="1:68" ht="16.5" x14ac:dyDescent="0.25">
      <c r="A48" s="108" t="str">
        <f t="shared" si="18"/>
        <v>세운교통</v>
      </c>
      <c r="B48" s="109" t="str">
        <f t="shared" si="1"/>
        <v>이윤희</v>
      </c>
      <c r="C48" s="110" t="str">
        <f t="shared" si="19"/>
        <v>D</v>
      </c>
      <c r="D48" s="111">
        <f t="shared" si="20"/>
        <v>0.82085225244032556</v>
      </c>
      <c r="E48" s="112">
        <f t="shared" si="21"/>
        <v>9608</v>
      </c>
      <c r="F48" s="113" t="str">
        <f t="shared" si="22"/>
        <v>28</v>
      </c>
      <c r="G48" s="114" t="str">
        <f t="shared" si="23"/>
        <v>73아1009</v>
      </c>
      <c r="H48" s="115">
        <f t="shared" si="24"/>
        <v>2</v>
      </c>
      <c r="I48" s="116">
        <f t="shared" si="25"/>
        <v>1338.5069999999998</v>
      </c>
      <c r="J48" s="117">
        <f t="shared" si="26"/>
        <v>3.5584624914906916E-2</v>
      </c>
      <c r="K48" s="117">
        <f t="shared" si="27"/>
        <v>0.40473874779735464</v>
      </c>
      <c r="L48" s="117">
        <f t="shared" si="28"/>
        <v>8.3675318844055366E-2</v>
      </c>
      <c r="M48" s="118">
        <f t="shared" si="29"/>
        <v>19.43</v>
      </c>
      <c r="N48" s="119">
        <f t="shared" si="30"/>
        <v>7.4710106110763702E-2</v>
      </c>
      <c r="O48" s="119">
        <f t="shared" si="31"/>
        <v>3.8102154116489491</v>
      </c>
      <c r="P48" s="220">
        <f t="shared" si="32"/>
        <v>24</v>
      </c>
      <c r="Q48" s="221">
        <f t="shared" si="33"/>
        <v>1</v>
      </c>
      <c r="R48" s="221">
        <f t="shared" si="34"/>
        <v>51</v>
      </c>
      <c r="T48">
        <v>520</v>
      </c>
      <c r="U48">
        <v>9608</v>
      </c>
      <c r="V48" t="s">
        <v>397</v>
      </c>
      <c r="W48">
        <v>1338.5070000000001</v>
      </c>
      <c r="X48">
        <v>778.84</v>
      </c>
      <c r="Y48">
        <v>1.7190000000000001</v>
      </c>
      <c r="Z48">
        <v>19.43</v>
      </c>
      <c r="AA48">
        <v>102.81386999999999</v>
      </c>
      <c r="AB48">
        <v>3.6585930000000002</v>
      </c>
      <c r="AC48">
        <v>41.612757000000002</v>
      </c>
      <c r="AD48" s="1">
        <v>112</v>
      </c>
      <c r="AE48">
        <v>1</v>
      </c>
      <c r="AF48">
        <v>51</v>
      </c>
      <c r="AG48">
        <v>64</v>
      </c>
      <c r="AH48">
        <v>13.018739</v>
      </c>
      <c r="AI48">
        <v>29.9</v>
      </c>
      <c r="AJ48">
        <v>0</v>
      </c>
      <c r="AK48">
        <v>24</v>
      </c>
      <c r="AL48">
        <v>14456</v>
      </c>
      <c r="AM48" t="s">
        <v>481</v>
      </c>
      <c r="AN48" t="s">
        <v>482</v>
      </c>
      <c r="AO48">
        <v>1254.9449999999999</v>
      </c>
      <c r="AR48" t="s">
        <v>118</v>
      </c>
      <c r="AS48" t="s">
        <v>122</v>
      </c>
      <c r="AT48" t="s">
        <v>396</v>
      </c>
      <c r="AU48" t="s">
        <v>397</v>
      </c>
      <c r="AV48" t="s">
        <v>198</v>
      </c>
      <c r="AW48">
        <v>2</v>
      </c>
      <c r="BB48">
        <v>0.82085225244032556</v>
      </c>
      <c r="BC48" t="s">
        <v>67</v>
      </c>
      <c r="BF48" t="s">
        <v>118</v>
      </c>
      <c r="BG48" t="s">
        <v>122</v>
      </c>
      <c r="BH48" t="s">
        <v>397</v>
      </c>
      <c r="BI48">
        <v>9608</v>
      </c>
      <c r="BJ48">
        <v>2</v>
      </c>
      <c r="BK48" t="s">
        <v>396</v>
      </c>
      <c r="BL48" t="s">
        <v>224</v>
      </c>
      <c r="BM48">
        <v>0.82085225244032556</v>
      </c>
      <c r="BN48" t="s">
        <v>67</v>
      </c>
      <c r="BO48" t="s">
        <v>182</v>
      </c>
      <c r="BP48">
        <v>1338.5069999999998</v>
      </c>
    </row>
    <row r="49" spans="1:68" ht="16.5" x14ac:dyDescent="0.25">
      <c r="A49" s="125" t="str">
        <f t="shared" si="18"/>
        <v>세운교통</v>
      </c>
      <c r="B49" s="126" t="str">
        <f t="shared" si="1"/>
        <v>이종국</v>
      </c>
      <c r="C49" s="127" t="str">
        <f t="shared" si="19"/>
        <v>F</v>
      </c>
      <c r="D49" s="128">
        <f t="shared" si="20"/>
        <v>0.76984648309512971</v>
      </c>
      <c r="E49" s="129">
        <f t="shared" si="21"/>
        <v>9099</v>
      </c>
      <c r="F49" s="130" t="str">
        <f t="shared" si="22"/>
        <v>24-1</v>
      </c>
      <c r="G49" s="131" t="str">
        <f t="shared" si="23"/>
        <v>70바3834</v>
      </c>
      <c r="H49" s="132">
        <f t="shared" si="24"/>
        <v>5</v>
      </c>
      <c r="I49" s="133">
        <f t="shared" si="25"/>
        <v>1032.904</v>
      </c>
      <c r="J49" s="134">
        <f t="shared" si="26"/>
        <v>4.89454112588147E-2</v>
      </c>
      <c r="K49" s="134">
        <f t="shared" si="27"/>
        <v>0.38934608044703711</v>
      </c>
      <c r="L49" s="134">
        <f t="shared" si="28"/>
        <v>0.1297313206261182</v>
      </c>
      <c r="M49" s="135">
        <f t="shared" si="29"/>
        <v>17.637</v>
      </c>
      <c r="N49" s="136">
        <f t="shared" si="30"/>
        <v>9.6814418377700148E-2</v>
      </c>
      <c r="O49" s="136">
        <f t="shared" si="31"/>
        <v>29.334768768443148</v>
      </c>
      <c r="P49" s="218">
        <f t="shared" si="32"/>
        <v>21</v>
      </c>
      <c r="Q49" s="219">
        <f t="shared" si="33"/>
        <v>1</v>
      </c>
      <c r="R49" s="219">
        <f t="shared" si="34"/>
        <v>303</v>
      </c>
      <c r="T49">
        <v>520</v>
      </c>
      <c r="U49">
        <v>9099</v>
      </c>
      <c r="V49" t="s">
        <v>298</v>
      </c>
      <c r="W49">
        <v>1032.904</v>
      </c>
      <c r="X49">
        <v>613.34400000000005</v>
      </c>
      <c r="Y49">
        <v>1.6839999999999999</v>
      </c>
      <c r="Z49">
        <v>17.637</v>
      </c>
      <c r="AA49">
        <v>64.118881000000002</v>
      </c>
      <c r="AB49">
        <v>3.138325</v>
      </c>
      <c r="AC49">
        <v>24.964435000000002</v>
      </c>
      <c r="AD49" s="1">
        <v>134</v>
      </c>
      <c r="AE49">
        <v>1</v>
      </c>
      <c r="AF49">
        <v>303</v>
      </c>
      <c r="AG49">
        <v>88</v>
      </c>
      <c r="AH49">
        <v>16.109200999999999</v>
      </c>
      <c r="AI49">
        <v>1569.3</v>
      </c>
      <c r="AJ49">
        <v>0</v>
      </c>
      <c r="AK49">
        <v>21</v>
      </c>
      <c r="AL49">
        <v>22214</v>
      </c>
      <c r="AM49" t="s">
        <v>299</v>
      </c>
      <c r="AN49" t="s">
        <v>483</v>
      </c>
      <c r="AO49">
        <v>305.72399999999999</v>
      </c>
      <c r="AR49" t="s">
        <v>118</v>
      </c>
      <c r="AS49" t="s">
        <v>120</v>
      </c>
      <c r="AT49" t="s">
        <v>216</v>
      </c>
      <c r="AU49" t="s">
        <v>298</v>
      </c>
      <c r="AV49" t="s">
        <v>198</v>
      </c>
      <c r="AW49">
        <v>5</v>
      </c>
      <c r="BB49">
        <v>0.76984648309512971</v>
      </c>
      <c r="BC49" t="s">
        <v>70</v>
      </c>
      <c r="BF49" t="s">
        <v>118</v>
      </c>
      <c r="BG49" t="s">
        <v>120</v>
      </c>
      <c r="BH49" t="s">
        <v>298</v>
      </c>
      <c r="BI49">
        <v>9099</v>
      </c>
      <c r="BJ49">
        <v>5</v>
      </c>
      <c r="BK49" t="s">
        <v>216</v>
      </c>
      <c r="BL49" t="s">
        <v>215</v>
      </c>
      <c r="BM49">
        <v>0.76984648309512971</v>
      </c>
      <c r="BN49" t="s">
        <v>70</v>
      </c>
      <c r="BO49" t="s">
        <v>191</v>
      </c>
      <c r="BP49">
        <v>1032.904</v>
      </c>
    </row>
    <row r="50" spans="1:68" ht="16.5" x14ac:dyDescent="0.25">
      <c r="A50" s="108" t="str">
        <f t="shared" si="18"/>
        <v>세운교통</v>
      </c>
      <c r="B50" s="109" t="str">
        <f t="shared" si="1"/>
        <v>이진원</v>
      </c>
      <c r="C50" s="110" t="str">
        <f t="shared" si="19"/>
        <v>C</v>
      </c>
      <c r="D50" s="111">
        <f t="shared" si="20"/>
        <v>0.87272727272727257</v>
      </c>
      <c r="E50" s="112">
        <f t="shared" si="21"/>
        <v>7548</v>
      </c>
      <c r="F50" s="113" t="str">
        <f t="shared" si="22"/>
        <v>24-1</v>
      </c>
      <c r="G50" s="114" t="str">
        <f t="shared" si="23"/>
        <v>70바3812</v>
      </c>
      <c r="H50" s="115">
        <f t="shared" si="24"/>
        <v>1</v>
      </c>
      <c r="I50" s="116">
        <f t="shared" si="25"/>
        <v>1698.377</v>
      </c>
      <c r="J50" s="117">
        <f t="shared" si="26"/>
        <v>7.2159987033658009E-3</v>
      </c>
      <c r="K50" s="117">
        <f t="shared" si="27"/>
        <v>0.33479636575924188</v>
      </c>
      <c r="L50" s="117">
        <f t="shared" si="28"/>
        <v>0.16898486025187576</v>
      </c>
      <c r="M50" s="118">
        <f t="shared" si="29"/>
        <v>13.86</v>
      </c>
      <c r="N50" s="119">
        <f t="shared" si="30"/>
        <v>5.8879742248040337E-2</v>
      </c>
      <c r="O50" s="119">
        <f t="shared" si="31"/>
        <v>10.53947386239922</v>
      </c>
      <c r="P50" s="220">
        <f t="shared" si="32"/>
        <v>3</v>
      </c>
      <c r="Q50" s="221">
        <f t="shared" si="33"/>
        <v>1</v>
      </c>
      <c r="R50" s="221">
        <f t="shared" si="34"/>
        <v>179</v>
      </c>
      <c r="T50">
        <v>520</v>
      </c>
      <c r="U50">
        <v>7548</v>
      </c>
      <c r="V50" t="s">
        <v>300</v>
      </c>
      <c r="W50">
        <v>1698.377</v>
      </c>
      <c r="X50">
        <v>884.36</v>
      </c>
      <c r="Y50">
        <v>1.92</v>
      </c>
      <c r="Z50">
        <v>13.86</v>
      </c>
      <c r="AA50">
        <v>92.769418000000002</v>
      </c>
      <c r="AB50">
        <v>0.66942400000000002</v>
      </c>
      <c r="AC50">
        <v>31.058864</v>
      </c>
      <c r="AD50" s="1">
        <v>287</v>
      </c>
      <c r="AE50">
        <v>1</v>
      </c>
      <c r="AF50">
        <v>179</v>
      </c>
      <c r="AG50">
        <v>76</v>
      </c>
      <c r="AH50">
        <v>18.307509</v>
      </c>
      <c r="AI50">
        <v>901.8</v>
      </c>
      <c r="AJ50">
        <v>0</v>
      </c>
      <c r="AK50">
        <v>3</v>
      </c>
      <c r="AL50">
        <v>721</v>
      </c>
      <c r="AM50" t="s">
        <v>301</v>
      </c>
      <c r="AN50" t="s">
        <v>484</v>
      </c>
      <c r="AO50">
        <v>1698.377</v>
      </c>
      <c r="AR50" t="s">
        <v>118</v>
      </c>
      <c r="AS50" t="s">
        <v>120</v>
      </c>
      <c r="AT50" t="s">
        <v>212</v>
      </c>
      <c r="AU50" t="s">
        <v>300</v>
      </c>
      <c r="AV50" t="s">
        <v>210</v>
      </c>
      <c r="AW50">
        <v>1</v>
      </c>
      <c r="BB50">
        <v>0.87272727272727257</v>
      </c>
      <c r="BC50" t="s">
        <v>69</v>
      </c>
      <c r="BF50" t="s">
        <v>118</v>
      </c>
      <c r="BG50" t="s">
        <v>120</v>
      </c>
      <c r="BH50" t="s">
        <v>300</v>
      </c>
      <c r="BI50">
        <v>7548</v>
      </c>
      <c r="BJ50">
        <v>1</v>
      </c>
      <c r="BK50" t="s">
        <v>212</v>
      </c>
      <c r="BL50" t="s">
        <v>177</v>
      </c>
      <c r="BM50">
        <v>0.87272727272727257</v>
      </c>
      <c r="BN50" t="s">
        <v>69</v>
      </c>
      <c r="BO50" t="s">
        <v>180</v>
      </c>
      <c r="BP50">
        <v>1698.377</v>
      </c>
    </row>
    <row r="51" spans="1:68" ht="16.5" x14ac:dyDescent="0.25">
      <c r="A51" s="125" t="str">
        <f t="shared" si="18"/>
        <v>세운교통</v>
      </c>
      <c r="B51" s="126" t="str">
        <f t="shared" si="1"/>
        <v>이창재</v>
      </c>
      <c r="C51" s="127" t="str">
        <f t="shared" si="19"/>
        <v>D</v>
      </c>
      <c r="D51" s="128">
        <f t="shared" si="20"/>
        <v>0.8247985792089283</v>
      </c>
      <c r="E51" s="129">
        <f t="shared" si="21"/>
        <v>7377</v>
      </c>
      <c r="F51" s="130" t="str">
        <f t="shared" si="22"/>
        <v>28</v>
      </c>
      <c r="G51" s="131" t="str">
        <f t="shared" si="23"/>
        <v>73아1027</v>
      </c>
      <c r="H51" s="132">
        <f t="shared" si="24"/>
        <v>3</v>
      </c>
      <c r="I51" s="133">
        <f t="shared" si="25"/>
        <v>1144.664</v>
      </c>
      <c r="J51" s="134">
        <f t="shared" si="26"/>
        <v>6.3186040189950596E-2</v>
      </c>
      <c r="K51" s="134">
        <f t="shared" si="27"/>
        <v>0.40792466430300628</v>
      </c>
      <c r="L51" s="134">
        <f t="shared" si="28"/>
        <v>0.1721029053067101</v>
      </c>
      <c r="M51" s="135">
        <f t="shared" si="29"/>
        <v>18.946999999999999</v>
      </c>
      <c r="N51" s="136">
        <f t="shared" si="30"/>
        <v>8.1591024987251404E-2</v>
      </c>
      <c r="O51" s="136">
        <f t="shared" si="31"/>
        <v>13.544110147883734</v>
      </c>
      <c r="P51" s="218">
        <f t="shared" si="32"/>
        <v>33</v>
      </c>
      <c r="Q51" s="219">
        <f t="shared" si="33"/>
        <v>1</v>
      </c>
      <c r="R51" s="219">
        <f t="shared" si="34"/>
        <v>166</v>
      </c>
      <c r="T51">
        <v>520</v>
      </c>
      <c r="U51">
        <v>7377</v>
      </c>
      <c r="V51" t="s">
        <v>302</v>
      </c>
      <c r="W51">
        <v>1225.625</v>
      </c>
      <c r="X51">
        <v>616.65800000000002</v>
      </c>
      <c r="Y51">
        <v>1.988</v>
      </c>
      <c r="Z51">
        <v>18.946999999999999</v>
      </c>
      <c r="AA51">
        <v>91.836091999999994</v>
      </c>
      <c r="AB51">
        <v>5.802759</v>
      </c>
      <c r="AC51">
        <v>37.462206999999999</v>
      </c>
      <c r="AD51" s="1">
        <v>197</v>
      </c>
      <c r="AE51">
        <v>1</v>
      </c>
      <c r="AF51">
        <v>166</v>
      </c>
      <c r="AG51">
        <v>80</v>
      </c>
      <c r="AH51">
        <v>13.345787</v>
      </c>
      <c r="AI51">
        <v>391.6</v>
      </c>
      <c r="AJ51">
        <v>0</v>
      </c>
      <c r="AK51">
        <v>33</v>
      </c>
      <c r="AL51">
        <v>25646</v>
      </c>
      <c r="AM51" t="s">
        <v>303</v>
      </c>
      <c r="AN51" t="s">
        <v>485</v>
      </c>
      <c r="AO51">
        <v>569.77300000000002</v>
      </c>
      <c r="AR51" t="s">
        <v>118</v>
      </c>
      <c r="AS51" t="s">
        <v>122</v>
      </c>
      <c r="AT51" t="s">
        <v>227</v>
      </c>
      <c r="AU51" t="s">
        <v>302</v>
      </c>
      <c r="AV51" t="s">
        <v>198</v>
      </c>
      <c r="AW51">
        <v>3</v>
      </c>
      <c r="BB51">
        <v>0.8247985792089283</v>
      </c>
      <c r="BC51" t="s">
        <v>67</v>
      </c>
      <c r="BF51" t="s">
        <v>118</v>
      </c>
      <c r="BG51" t="s">
        <v>122</v>
      </c>
      <c r="BH51" t="s">
        <v>302</v>
      </c>
      <c r="BI51">
        <v>7377</v>
      </c>
      <c r="BJ51">
        <v>3</v>
      </c>
      <c r="BK51" t="s">
        <v>227</v>
      </c>
      <c r="BL51" t="s">
        <v>226</v>
      </c>
      <c r="BM51">
        <v>0.8247985792089283</v>
      </c>
      <c r="BN51" t="s">
        <v>67</v>
      </c>
      <c r="BO51" t="s">
        <v>182</v>
      </c>
      <c r="BP51">
        <v>1144.664</v>
      </c>
    </row>
    <row r="52" spans="1:68" ht="16.5" x14ac:dyDescent="0.25">
      <c r="A52" s="108" t="str">
        <f t="shared" si="18"/>
        <v>세운교통</v>
      </c>
      <c r="B52" s="109" t="str">
        <f t="shared" si="1"/>
        <v>임강준</v>
      </c>
      <c r="C52" s="110" t="str">
        <f t="shared" si="19"/>
        <v>F</v>
      </c>
      <c r="D52" s="111">
        <f t="shared" si="20"/>
        <v>0.78977366341761157</v>
      </c>
      <c r="E52" s="112">
        <f t="shared" si="21"/>
        <v>6465</v>
      </c>
      <c r="F52" s="113" t="str">
        <f t="shared" si="22"/>
        <v>24-1</v>
      </c>
      <c r="G52" s="114" t="str">
        <f t="shared" si="23"/>
        <v>73아1446</v>
      </c>
      <c r="H52" s="115">
        <f t="shared" si="24"/>
        <v>2</v>
      </c>
      <c r="I52" s="116">
        <f t="shared" si="25"/>
        <v>2785.8450000000003</v>
      </c>
      <c r="J52" s="117">
        <f t="shared" si="26"/>
        <v>3.6274816379105561E-2</v>
      </c>
      <c r="K52" s="117">
        <f t="shared" si="27"/>
        <v>0.37937846160668898</v>
      </c>
      <c r="L52" s="117">
        <f t="shared" si="28"/>
        <v>0.18306833294745398</v>
      </c>
      <c r="M52" s="118">
        <f t="shared" si="29"/>
        <v>20.795999999999999</v>
      </c>
      <c r="N52" s="119">
        <f t="shared" si="30"/>
        <v>0</v>
      </c>
      <c r="O52" s="119">
        <f t="shared" si="31"/>
        <v>21.322076425644646</v>
      </c>
      <c r="P52" s="220">
        <f t="shared" si="32"/>
        <v>47</v>
      </c>
      <c r="Q52" s="221">
        <f t="shared" si="33"/>
        <v>0</v>
      </c>
      <c r="R52" s="221">
        <f t="shared" si="34"/>
        <v>594</v>
      </c>
      <c r="T52">
        <v>520</v>
      </c>
      <c r="U52">
        <v>6465</v>
      </c>
      <c r="V52" t="s">
        <v>304</v>
      </c>
      <c r="W52">
        <v>2785.8449999999998</v>
      </c>
      <c r="X52">
        <v>1603.57</v>
      </c>
      <c r="Y52">
        <v>1.7370000000000001</v>
      </c>
      <c r="Z52">
        <v>20.795999999999999</v>
      </c>
      <c r="AA52">
        <v>176.06275199999999</v>
      </c>
      <c r="AB52">
        <v>6.3866440000000004</v>
      </c>
      <c r="AC52">
        <v>66.794415999999998</v>
      </c>
      <c r="AD52" s="1">
        <v>510</v>
      </c>
      <c r="AE52">
        <v>0</v>
      </c>
      <c r="AF52">
        <v>594</v>
      </c>
      <c r="AG52">
        <v>78</v>
      </c>
      <c r="AH52">
        <v>15.823022999999999</v>
      </c>
      <c r="AI52">
        <v>2273.9</v>
      </c>
      <c r="AJ52">
        <v>0</v>
      </c>
      <c r="AK52">
        <v>47</v>
      </c>
      <c r="AL52">
        <v>44278</v>
      </c>
      <c r="AM52" t="s">
        <v>305</v>
      </c>
      <c r="AN52" t="s">
        <v>486</v>
      </c>
      <c r="AO52">
        <v>2661.78</v>
      </c>
      <c r="AR52" t="s">
        <v>118</v>
      </c>
      <c r="AS52" t="s">
        <v>120</v>
      </c>
      <c r="AT52" t="s">
        <v>219</v>
      </c>
      <c r="AU52" t="s">
        <v>304</v>
      </c>
      <c r="AV52" t="s">
        <v>198</v>
      </c>
      <c r="AW52">
        <v>2</v>
      </c>
      <c r="BB52">
        <v>0.78977366341761157</v>
      </c>
      <c r="BC52" t="s">
        <v>70</v>
      </c>
      <c r="BF52" t="s">
        <v>118</v>
      </c>
      <c r="BG52" t="s">
        <v>120</v>
      </c>
      <c r="BH52" t="s">
        <v>304</v>
      </c>
      <c r="BI52">
        <v>6465</v>
      </c>
      <c r="BJ52">
        <v>2</v>
      </c>
      <c r="BK52" t="s">
        <v>219</v>
      </c>
      <c r="BL52" t="s">
        <v>212</v>
      </c>
      <c r="BM52">
        <v>0.78977366341761157</v>
      </c>
      <c r="BN52" t="s">
        <v>70</v>
      </c>
      <c r="BO52" t="s">
        <v>191</v>
      </c>
      <c r="BP52">
        <v>2785.8450000000003</v>
      </c>
    </row>
    <row r="53" spans="1:68" ht="16.5" x14ac:dyDescent="0.25">
      <c r="A53" s="125" t="str">
        <f t="shared" si="18"/>
        <v>세운교통</v>
      </c>
      <c r="B53" s="126" t="str">
        <f t="shared" si="1"/>
        <v>임진웅</v>
      </c>
      <c r="C53" s="127" t="str">
        <f t="shared" si="19"/>
        <v>B</v>
      </c>
      <c r="D53" s="128">
        <f t="shared" si="20"/>
        <v>0.92904761904761901</v>
      </c>
      <c r="E53" s="129">
        <f t="shared" si="21"/>
        <v>6608</v>
      </c>
      <c r="F53" s="130" t="str">
        <f t="shared" si="22"/>
        <v>24-1</v>
      </c>
      <c r="G53" s="131" t="str">
        <f t="shared" si="23"/>
        <v>70바3811</v>
      </c>
      <c r="H53" s="132">
        <f t="shared" si="24"/>
        <v>1</v>
      </c>
      <c r="I53" s="133">
        <f t="shared" si="25"/>
        <v>2241.11</v>
      </c>
      <c r="J53" s="134">
        <f t="shared" si="26"/>
        <v>1.8831011889406571E-2</v>
      </c>
      <c r="K53" s="134">
        <f t="shared" si="27"/>
        <v>0.34084071480051359</v>
      </c>
      <c r="L53" s="134">
        <f t="shared" si="28"/>
        <v>0.14769466915947899</v>
      </c>
      <c r="M53" s="135">
        <f t="shared" si="29"/>
        <v>13.391</v>
      </c>
      <c r="N53" s="136">
        <f t="shared" si="30"/>
        <v>4.4620745969631115E-2</v>
      </c>
      <c r="O53" s="136">
        <f t="shared" si="31"/>
        <v>4.0604878832364317</v>
      </c>
      <c r="P53" s="218">
        <f t="shared" si="32"/>
        <v>5</v>
      </c>
      <c r="Q53" s="219">
        <f t="shared" si="33"/>
        <v>1</v>
      </c>
      <c r="R53" s="219">
        <f t="shared" si="34"/>
        <v>91</v>
      </c>
      <c r="T53">
        <v>520</v>
      </c>
      <c r="U53">
        <v>6608</v>
      </c>
      <c r="V53" t="s">
        <v>306</v>
      </c>
      <c r="W53">
        <v>2241.11</v>
      </c>
      <c r="X53">
        <v>1148.7940000000001</v>
      </c>
      <c r="Y53">
        <v>1.9510000000000001</v>
      </c>
      <c r="Z53">
        <v>13.391</v>
      </c>
      <c r="AA53">
        <v>124.08441000000001</v>
      </c>
      <c r="AB53">
        <v>2.3366349999999998</v>
      </c>
      <c r="AC53">
        <v>42.293019000000001</v>
      </c>
      <c r="AD53" s="1">
        <v>331</v>
      </c>
      <c r="AE53">
        <v>1</v>
      </c>
      <c r="AF53">
        <v>91</v>
      </c>
      <c r="AG53">
        <v>79</v>
      </c>
      <c r="AH53">
        <v>18.061173</v>
      </c>
      <c r="AI53">
        <v>1622.2</v>
      </c>
      <c r="AJ53">
        <v>0</v>
      </c>
      <c r="AK53">
        <v>5</v>
      </c>
      <c r="AL53">
        <v>3777</v>
      </c>
      <c r="AM53" t="s">
        <v>307</v>
      </c>
      <c r="AN53" t="s">
        <v>487</v>
      </c>
      <c r="AO53">
        <v>2241.11</v>
      </c>
      <c r="AR53" t="s">
        <v>118</v>
      </c>
      <c r="AS53" t="s">
        <v>120</v>
      </c>
      <c r="AT53" t="s">
        <v>211</v>
      </c>
      <c r="AU53" t="s">
        <v>306</v>
      </c>
      <c r="AV53" t="s">
        <v>210</v>
      </c>
      <c r="AW53">
        <v>1</v>
      </c>
      <c r="BB53">
        <v>0.92904761904761901</v>
      </c>
      <c r="BC53" t="s">
        <v>68</v>
      </c>
      <c r="BF53" t="s">
        <v>118</v>
      </c>
      <c r="BG53" t="s">
        <v>120</v>
      </c>
      <c r="BH53" t="s">
        <v>306</v>
      </c>
      <c r="BI53">
        <v>6608</v>
      </c>
      <c r="BJ53">
        <v>1</v>
      </c>
      <c r="BK53" t="s">
        <v>211</v>
      </c>
      <c r="BL53" t="s">
        <v>177</v>
      </c>
      <c r="BM53">
        <v>0.92904761904761901</v>
      </c>
      <c r="BN53" t="s">
        <v>68</v>
      </c>
      <c r="BO53" t="s">
        <v>178</v>
      </c>
      <c r="BP53">
        <v>2241.11</v>
      </c>
    </row>
    <row r="54" spans="1:68" ht="16.5" x14ac:dyDescent="0.25">
      <c r="A54" s="108" t="str">
        <f t="shared" si="18"/>
        <v>세운교통</v>
      </c>
      <c r="B54" s="109" t="str">
        <f t="shared" si="1"/>
        <v>임태형</v>
      </c>
      <c r="C54" s="110" t="str">
        <f t="shared" si="19"/>
        <v>D</v>
      </c>
      <c r="D54" s="111">
        <f t="shared" si="20"/>
        <v>0.84831955253712144</v>
      </c>
      <c r="E54" s="112">
        <f t="shared" si="21"/>
        <v>6868</v>
      </c>
      <c r="F54" s="113" t="str">
        <f t="shared" si="22"/>
        <v>26</v>
      </c>
      <c r="G54" s="114" t="str">
        <f t="shared" si="23"/>
        <v>70바1513</v>
      </c>
      <c r="H54" s="115">
        <f t="shared" si="24"/>
        <v>2</v>
      </c>
      <c r="I54" s="116">
        <f t="shared" si="25"/>
        <v>1013.4640000000001</v>
      </c>
      <c r="J54" s="117">
        <f t="shared" si="26"/>
        <v>3.6385244244365261E-2</v>
      </c>
      <c r="K54" s="117">
        <f t="shared" si="27"/>
        <v>0.39132115127942768</v>
      </c>
      <c r="L54" s="117">
        <f t="shared" si="28"/>
        <v>0.12728621835605408</v>
      </c>
      <c r="M54" s="118">
        <f t="shared" si="29"/>
        <v>15.827</v>
      </c>
      <c r="N54" s="119">
        <f t="shared" si="30"/>
        <v>0.69070040968401436</v>
      </c>
      <c r="O54" s="119">
        <f t="shared" si="31"/>
        <v>15.0967375259506</v>
      </c>
      <c r="P54" s="220">
        <f t="shared" si="32"/>
        <v>35</v>
      </c>
      <c r="Q54" s="221">
        <f t="shared" si="33"/>
        <v>7</v>
      </c>
      <c r="R54" s="221">
        <f t="shared" si="34"/>
        <v>153</v>
      </c>
      <c r="T54">
        <v>520</v>
      </c>
      <c r="U54">
        <v>6868</v>
      </c>
      <c r="V54" t="s">
        <v>351</v>
      </c>
      <c r="W54">
        <v>1013.4640000000001</v>
      </c>
      <c r="X54">
        <v>620.13300000000004</v>
      </c>
      <c r="Y54">
        <v>1.6339999999999999</v>
      </c>
      <c r="Z54">
        <v>15.827</v>
      </c>
      <c r="AA54">
        <v>70.632479000000004</v>
      </c>
      <c r="AB54">
        <v>2.5699800000000002</v>
      </c>
      <c r="AC54">
        <v>27.639983000000001</v>
      </c>
      <c r="AD54" s="1">
        <v>129</v>
      </c>
      <c r="AE54">
        <v>7</v>
      </c>
      <c r="AF54">
        <v>153</v>
      </c>
      <c r="AG54">
        <v>68</v>
      </c>
      <c r="AH54">
        <v>14.348413000000001</v>
      </c>
      <c r="AI54">
        <v>111</v>
      </c>
      <c r="AJ54">
        <v>0</v>
      </c>
      <c r="AK54">
        <v>35</v>
      </c>
      <c r="AL54">
        <v>17124</v>
      </c>
      <c r="AM54" t="s">
        <v>352</v>
      </c>
      <c r="AN54" t="s">
        <v>488</v>
      </c>
      <c r="AO54">
        <v>868.07500000000005</v>
      </c>
      <c r="AR54" t="s">
        <v>118</v>
      </c>
      <c r="AS54" t="s">
        <v>121</v>
      </c>
      <c r="AT54" t="s">
        <v>338</v>
      </c>
      <c r="AU54" t="s">
        <v>351</v>
      </c>
      <c r="AV54" t="s">
        <v>198</v>
      </c>
      <c r="AW54">
        <v>2</v>
      </c>
      <c r="BB54">
        <v>0.84831955253712144</v>
      </c>
      <c r="BC54" t="s">
        <v>67</v>
      </c>
      <c r="BF54" t="s">
        <v>118</v>
      </c>
      <c r="BG54" t="s">
        <v>121</v>
      </c>
      <c r="BH54" t="s">
        <v>351</v>
      </c>
      <c r="BI54">
        <v>6868</v>
      </c>
      <c r="BJ54">
        <v>2</v>
      </c>
      <c r="BK54" t="s">
        <v>338</v>
      </c>
      <c r="BL54" t="s">
        <v>222</v>
      </c>
      <c r="BM54">
        <v>0.84831955253712144</v>
      </c>
      <c r="BN54" t="s">
        <v>67</v>
      </c>
      <c r="BO54" t="s">
        <v>182</v>
      </c>
      <c r="BP54">
        <v>1013.4640000000001</v>
      </c>
    </row>
    <row r="55" spans="1:68" ht="16.5" x14ac:dyDescent="0.25">
      <c r="A55" s="125" t="str">
        <f t="shared" si="18"/>
        <v>세운교통</v>
      </c>
      <c r="B55" s="126" t="str">
        <f t="shared" si="1"/>
        <v>임혜준</v>
      </c>
      <c r="C55" s="127" t="str">
        <f t="shared" si="19"/>
        <v>F</v>
      </c>
      <c r="D55" s="128">
        <f t="shared" si="20"/>
        <v>0.75396020139561448</v>
      </c>
      <c r="E55" s="129">
        <f t="shared" si="21"/>
        <v>629</v>
      </c>
      <c r="F55" s="130" t="str">
        <f t="shared" si="22"/>
        <v>24-1</v>
      </c>
      <c r="G55" s="131" t="str">
        <f t="shared" si="23"/>
        <v>70바3853</v>
      </c>
      <c r="H55" s="132">
        <f t="shared" si="24"/>
        <v>2</v>
      </c>
      <c r="I55" s="133">
        <f t="shared" si="25"/>
        <v>1352.327</v>
      </c>
      <c r="J55" s="134">
        <f t="shared" si="26"/>
        <v>3.4766328597064397E-2</v>
      </c>
      <c r="K55" s="134">
        <f t="shared" si="27"/>
        <v>0.38285023872456614</v>
      </c>
      <c r="L55" s="134">
        <f t="shared" si="28"/>
        <v>0.15159055465135282</v>
      </c>
      <c r="M55" s="135">
        <f t="shared" si="29"/>
        <v>20.024999999999999</v>
      </c>
      <c r="N55" s="136">
        <f t="shared" si="30"/>
        <v>7.3946612025050151E-2</v>
      </c>
      <c r="O55" s="136">
        <f t="shared" si="31"/>
        <v>53.019720821960959</v>
      </c>
      <c r="P55" s="218">
        <f t="shared" si="32"/>
        <v>24</v>
      </c>
      <c r="Q55" s="219">
        <f t="shared" si="33"/>
        <v>1</v>
      </c>
      <c r="R55" s="219">
        <f t="shared" si="34"/>
        <v>717</v>
      </c>
      <c r="T55">
        <v>520</v>
      </c>
      <c r="U55">
        <v>629</v>
      </c>
      <c r="V55" t="s">
        <v>308</v>
      </c>
      <c r="W55">
        <v>1352.327</v>
      </c>
      <c r="X55">
        <v>817.33299999999997</v>
      </c>
      <c r="Y55">
        <v>1.655</v>
      </c>
      <c r="Z55">
        <v>20.024999999999999</v>
      </c>
      <c r="AA55">
        <v>74.912482999999995</v>
      </c>
      <c r="AB55">
        <v>2.6044320000000001</v>
      </c>
      <c r="AC55">
        <v>28.680261999999999</v>
      </c>
      <c r="AD55" s="1">
        <v>205</v>
      </c>
      <c r="AE55">
        <v>1</v>
      </c>
      <c r="AF55">
        <v>717</v>
      </c>
      <c r="AG55">
        <v>81</v>
      </c>
      <c r="AH55">
        <v>18.052091000000001</v>
      </c>
      <c r="AI55">
        <v>1276.0999999999999</v>
      </c>
      <c r="AJ55">
        <v>0</v>
      </c>
      <c r="AK55">
        <v>24</v>
      </c>
      <c r="AL55">
        <v>17939</v>
      </c>
      <c r="AM55" t="s">
        <v>309</v>
      </c>
      <c r="AN55" t="s">
        <v>489</v>
      </c>
      <c r="AO55">
        <v>1228.6690000000001</v>
      </c>
      <c r="AR55" t="s">
        <v>118</v>
      </c>
      <c r="AS55" t="s">
        <v>120</v>
      </c>
      <c r="AT55" t="s">
        <v>217</v>
      </c>
      <c r="AU55" t="s">
        <v>308</v>
      </c>
      <c r="AV55" t="s">
        <v>198</v>
      </c>
      <c r="AW55">
        <v>2</v>
      </c>
      <c r="BB55">
        <v>0.75396020139561448</v>
      </c>
      <c r="BC55" t="s">
        <v>70</v>
      </c>
      <c r="BF55" t="s">
        <v>118</v>
      </c>
      <c r="BG55" t="s">
        <v>120</v>
      </c>
      <c r="BH55" t="s">
        <v>308</v>
      </c>
      <c r="BI55">
        <v>629</v>
      </c>
      <c r="BJ55">
        <v>2</v>
      </c>
      <c r="BK55" t="s">
        <v>217</v>
      </c>
      <c r="BL55" t="s">
        <v>215</v>
      </c>
      <c r="BM55">
        <v>0.75396020139561448</v>
      </c>
      <c r="BN55" t="s">
        <v>70</v>
      </c>
      <c r="BO55" t="s">
        <v>191</v>
      </c>
      <c r="BP55">
        <v>1352.327</v>
      </c>
    </row>
    <row r="56" spans="1:68" ht="16.5" x14ac:dyDescent="0.25">
      <c r="A56" s="108" t="str">
        <f t="shared" si="18"/>
        <v>세운교통</v>
      </c>
      <c r="B56" s="109" t="str">
        <f t="shared" si="1"/>
        <v>장종복</v>
      </c>
      <c r="C56" s="110" t="str">
        <f t="shared" si="19"/>
        <v>F</v>
      </c>
      <c r="D56" s="111">
        <f t="shared" si="20"/>
        <v>0.76</v>
      </c>
      <c r="E56" s="112">
        <f t="shared" si="21"/>
        <v>467</v>
      </c>
      <c r="F56" s="113" t="str">
        <f t="shared" si="22"/>
        <v>67-1</v>
      </c>
      <c r="G56" s="114" t="str">
        <f t="shared" si="23"/>
        <v>70바3836</v>
      </c>
      <c r="H56" s="115">
        <f t="shared" si="24"/>
        <v>1</v>
      </c>
      <c r="I56" s="116">
        <f t="shared" si="25"/>
        <v>1192.713</v>
      </c>
      <c r="J56" s="117">
        <f t="shared" si="26"/>
        <v>1.7060660864518917E-2</v>
      </c>
      <c r="K56" s="117">
        <f t="shared" si="27"/>
        <v>0.46238269349966715</v>
      </c>
      <c r="L56" s="117">
        <f t="shared" si="28"/>
        <v>0.17355390609476043</v>
      </c>
      <c r="M56" s="118">
        <f t="shared" si="29"/>
        <v>20.747</v>
      </c>
      <c r="N56" s="119">
        <f t="shared" si="30"/>
        <v>0</v>
      </c>
      <c r="O56" s="119">
        <f t="shared" si="31"/>
        <v>8.0488768043946877</v>
      </c>
      <c r="P56" s="220">
        <f t="shared" si="32"/>
        <v>52</v>
      </c>
      <c r="Q56" s="221">
        <f t="shared" si="33"/>
        <v>0</v>
      </c>
      <c r="R56" s="221">
        <f t="shared" si="34"/>
        <v>96</v>
      </c>
      <c r="T56">
        <v>520</v>
      </c>
      <c r="U56">
        <v>467</v>
      </c>
      <c r="V56" t="s">
        <v>310</v>
      </c>
      <c r="W56">
        <v>1192.713</v>
      </c>
      <c r="X56">
        <v>747.35599999999999</v>
      </c>
      <c r="Y56">
        <v>1.5960000000000001</v>
      </c>
      <c r="Z56">
        <v>20.747</v>
      </c>
      <c r="AA56">
        <v>94.678044</v>
      </c>
      <c r="AB56">
        <v>1.61527</v>
      </c>
      <c r="AC56">
        <v>43.777489000000003</v>
      </c>
      <c r="AD56" s="1">
        <v>207</v>
      </c>
      <c r="AE56">
        <v>0</v>
      </c>
      <c r="AF56">
        <v>96</v>
      </c>
      <c r="AG56">
        <v>71</v>
      </c>
      <c r="AH56">
        <v>12.597566</v>
      </c>
      <c r="AI56">
        <v>259.5</v>
      </c>
      <c r="AJ56">
        <v>0</v>
      </c>
      <c r="AK56">
        <v>52</v>
      </c>
      <c r="AL56">
        <v>42381</v>
      </c>
      <c r="AM56" t="s">
        <v>311</v>
      </c>
      <c r="AN56" t="s">
        <v>490</v>
      </c>
      <c r="AO56">
        <v>1192.713</v>
      </c>
      <c r="AR56" t="s">
        <v>118</v>
      </c>
      <c r="AS56" t="s">
        <v>123</v>
      </c>
      <c r="AT56" t="s">
        <v>229</v>
      </c>
      <c r="AU56" t="s">
        <v>310</v>
      </c>
      <c r="AV56" t="s">
        <v>198</v>
      </c>
      <c r="AW56">
        <v>1</v>
      </c>
      <c r="BB56">
        <v>0.76</v>
      </c>
      <c r="BC56" t="s">
        <v>70</v>
      </c>
      <c r="BF56" t="s">
        <v>118</v>
      </c>
      <c r="BG56" t="s">
        <v>123</v>
      </c>
      <c r="BH56" t="s">
        <v>310</v>
      </c>
      <c r="BI56">
        <v>467</v>
      </c>
      <c r="BJ56">
        <v>1</v>
      </c>
      <c r="BK56" t="s">
        <v>229</v>
      </c>
      <c r="BL56" t="s">
        <v>177</v>
      </c>
      <c r="BM56">
        <v>0.76</v>
      </c>
      <c r="BN56" t="s">
        <v>70</v>
      </c>
      <c r="BO56" t="s">
        <v>191</v>
      </c>
      <c r="BP56">
        <v>1192.713</v>
      </c>
    </row>
    <row r="57" spans="1:68" ht="16.5" x14ac:dyDescent="0.25">
      <c r="A57" s="125" t="str">
        <f t="shared" si="18"/>
        <v>세운교통</v>
      </c>
      <c r="B57" s="126" t="str">
        <f t="shared" si="1"/>
        <v>전경덕</v>
      </c>
      <c r="C57" s="127" t="str">
        <f t="shared" si="19"/>
        <v>B</v>
      </c>
      <c r="D57" s="128">
        <f t="shared" si="20"/>
        <v>0.91428571428571426</v>
      </c>
      <c r="E57" s="129">
        <f t="shared" si="21"/>
        <v>6712</v>
      </c>
      <c r="F57" s="130" t="str">
        <f t="shared" si="22"/>
        <v>26</v>
      </c>
      <c r="G57" s="131" t="str">
        <f t="shared" si="23"/>
        <v>70바1578</v>
      </c>
      <c r="H57" s="132">
        <f t="shared" si="24"/>
        <v>1</v>
      </c>
      <c r="I57" s="133">
        <f t="shared" si="25"/>
        <v>1961.7650000000001</v>
      </c>
      <c r="J57" s="134">
        <f t="shared" si="26"/>
        <v>1.4270611740506671E-2</v>
      </c>
      <c r="K57" s="134">
        <f t="shared" si="27"/>
        <v>0.34262640547334572</v>
      </c>
      <c r="L57" s="134">
        <f t="shared" si="28"/>
        <v>0.14884555489571891</v>
      </c>
      <c r="M57" s="135">
        <f t="shared" si="29"/>
        <v>13.848000000000001</v>
      </c>
      <c r="N57" s="136">
        <f t="shared" si="30"/>
        <v>0</v>
      </c>
      <c r="O57" s="136">
        <f t="shared" si="31"/>
        <v>2.6506742652662272</v>
      </c>
      <c r="P57" s="218">
        <f t="shared" si="32"/>
        <v>42</v>
      </c>
      <c r="Q57" s="219">
        <f t="shared" si="33"/>
        <v>0</v>
      </c>
      <c r="R57" s="219">
        <f t="shared" si="34"/>
        <v>52</v>
      </c>
      <c r="T57">
        <v>520</v>
      </c>
      <c r="U57">
        <v>6712</v>
      </c>
      <c r="V57" t="s">
        <v>312</v>
      </c>
      <c r="W57">
        <v>1961.7650000000001</v>
      </c>
      <c r="X57">
        <v>1021.995</v>
      </c>
      <c r="Y57">
        <v>1.92</v>
      </c>
      <c r="Z57">
        <v>13.848000000000001</v>
      </c>
      <c r="AA57">
        <v>137.22663299999999</v>
      </c>
      <c r="AB57">
        <v>1.9583079999999999</v>
      </c>
      <c r="AC57">
        <v>47.017468000000001</v>
      </c>
      <c r="AD57" s="1">
        <v>292</v>
      </c>
      <c r="AE57">
        <v>0</v>
      </c>
      <c r="AF57">
        <v>52</v>
      </c>
      <c r="AG57">
        <v>62</v>
      </c>
      <c r="AH57">
        <v>14.295802999999999</v>
      </c>
      <c r="AI57">
        <v>11.7</v>
      </c>
      <c r="AJ57">
        <v>0</v>
      </c>
      <c r="AK57">
        <v>42</v>
      </c>
      <c r="AL57">
        <v>9783</v>
      </c>
      <c r="AM57" t="s">
        <v>313</v>
      </c>
      <c r="AN57" t="s">
        <v>491</v>
      </c>
      <c r="AO57">
        <v>1961.7650000000001</v>
      </c>
      <c r="AR57" t="s">
        <v>118</v>
      </c>
      <c r="AS57" t="s">
        <v>121</v>
      </c>
      <c r="AT57" t="s">
        <v>222</v>
      </c>
      <c r="AU57" t="s">
        <v>312</v>
      </c>
      <c r="AV57" t="s">
        <v>198</v>
      </c>
      <c r="AW57">
        <v>1</v>
      </c>
      <c r="BB57">
        <v>0.91428571428571426</v>
      </c>
      <c r="BC57" t="s">
        <v>68</v>
      </c>
      <c r="BF57" t="s">
        <v>118</v>
      </c>
      <c r="BG57" t="s">
        <v>121</v>
      </c>
      <c r="BH57" t="s">
        <v>312</v>
      </c>
      <c r="BI57">
        <v>6712</v>
      </c>
      <c r="BJ57">
        <v>1</v>
      </c>
      <c r="BK57" t="s">
        <v>222</v>
      </c>
      <c r="BL57" t="s">
        <v>177</v>
      </c>
      <c r="BM57">
        <v>0.91428571428571426</v>
      </c>
      <c r="BN57" t="s">
        <v>68</v>
      </c>
      <c r="BO57" t="s">
        <v>178</v>
      </c>
      <c r="BP57">
        <v>1961.7650000000001</v>
      </c>
    </row>
    <row r="58" spans="1:68" ht="16.5" x14ac:dyDescent="0.25">
      <c r="A58" s="108" t="str">
        <f t="shared" si="18"/>
        <v>세운교통</v>
      </c>
      <c r="B58" s="109" t="str">
        <f t="shared" si="1"/>
        <v>전목용</v>
      </c>
      <c r="C58" s="110" t="str">
        <f t="shared" si="19"/>
        <v>S</v>
      </c>
      <c r="D58" s="111">
        <f t="shared" si="20"/>
        <v>1.0130847759003272</v>
      </c>
      <c r="E58" s="112">
        <f t="shared" si="21"/>
        <v>511</v>
      </c>
      <c r="F58" s="113" t="str">
        <f t="shared" si="22"/>
        <v>28</v>
      </c>
      <c r="G58" s="114" t="str">
        <f t="shared" si="23"/>
        <v>73아1027</v>
      </c>
      <c r="H58" s="115">
        <f t="shared" si="24"/>
        <v>4</v>
      </c>
      <c r="I58" s="116">
        <f t="shared" si="25"/>
        <v>1226.271</v>
      </c>
      <c r="J58" s="117">
        <f t="shared" si="26"/>
        <v>4.4744935866910779E-2</v>
      </c>
      <c r="K58" s="117">
        <f t="shared" si="27"/>
        <v>0.39687545928087653</v>
      </c>
      <c r="L58" s="117">
        <f t="shared" si="28"/>
        <v>0.17125088989301712</v>
      </c>
      <c r="M58" s="118">
        <f t="shared" si="29"/>
        <v>19.704999999999998</v>
      </c>
      <c r="N58" s="119">
        <f t="shared" si="30"/>
        <v>0.16309608561239727</v>
      </c>
      <c r="O58" s="119">
        <f t="shared" si="31"/>
        <v>13.781619234247568</v>
      </c>
      <c r="P58" s="220">
        <f t="shared" si="32"/>
        <v>27</v>
      </c>
      <c r="Q58" s="221">
        <f t="shared" si="33"/>
        <v>2</v>
      </c>
      <c r="R58" s="221">
        <f t="shared" si="34"/>
        <v>169</v>
      </c>
      <c r="T58">
        <v>520</v>
      </c>
      <c r="U58">
        <v>511</v>
      </c>
      <c r="V58" t="s">
        <v>314</v>
      </c>
      <c r="W58">
        <v>1226.271</v>
      </c>
      <c r="X58">
        <v>624.26</v>
      </c>
      <c r="Y58">
        <v>1.964</v>
      </c>
      <c r="Z58">
        <v>19.704999999999998</v>
      </c>
      <c r="AA58">
        <v>84.745255</v>
      </c>
      <c r="AB58">
        <v>3.7919209999999999</v>
      </c>
      <c r="AC58">
        <v>33.633311999999997</v>
      </c>
      <c r="AD58" s="1">
        <v>210</v>
      </c>
      <c r="AE58">
        <v>2</v>
      </c>
      <c r="AF58">
        <v>169</v>
      </c>
      <c r="AG58">
        <v>81</v>
      </c>
      <c r="AH58">
        <v>14.470084</v>
      </c>
      <c r="AI58">
        <v>734.3</v>
      </c>
      <c r="AJ58">
        <v>0</v>
      </c>
      <c r="AK58">
        <v>27</v>
      </c>
      <c r="AL58">
        <v>15122</v>
      </c>
      <c r="AM58" t="s">
        <v>315</v>
      </c>
      <c r="AN58" t="s">
        <v>492</v>
      </c>
      <c r="AO58">
        <v>552.74900000000002</v>
      </c>
      <c r="AR58" t="s">
        <v>118</v>
      </c>
      <c r="AS58" t="s">
        <v>122</v>
      </c>
      <c r="AT58" t="s">
        <v>227</v>
      </c>
      <c r="AU58" t="s">
        <v>314</v>
      </c>
      <c r="AV58" t="s">
        <v>198</v>
      </c>
      <c r="AW58">
        <v>4</v>
      </c>
      <c r="BB58">
        <v>1.0130847759003272</v>
      </c>
      <c r="BC58" t="s">
        <v>71</v>
      </c>
      <c r="BF58" t="s">
        <v>118</v>
      </c>
      <c r="BG58" t="s">
        <v>122</v>
      </c>
      <c r="BH58" t="s">
        <v>314</v>
      </c>
      <c r="BI58">
        <v>511</v>
      </c>
      <c r="BJ58">
        <v>4</v>
      </c>
      <c r="BK58" t="s">
        <v>227</v>
      </c>
      <c r="BL58" t="s">
        <v>226</v>
      </c>
      <c r="BM58">
        <v>1.0130847759003272</v>
      </c>
      <c r="BN58" t="s">
        <v>71</v>
      </c>
      <c r="BO58" t="s">
        <v>179</v>
      </c>
      <c r="BP58">
        <v>1226.271</v>
      </c>
    </row>
    <row r="59" spans="1:68" ht="16.5" x14ac:dyDescent="0.25">
      <c r="A59" s="125" t="str">
        <f t="shared" si="18"/>
        <v>세운교통</v>
      </c>
      <c r="B59" s="126" t="str">
        <f t="shared" si="1"/>
        <v>정구연</v>
      </c>
      <c r="C59" s="127" t="str">
        <f t="shared" si="19"/>
        <v>D</v>
      </c>
      <c r="D59" s="128">
        <f t="shared" si="20"/>
        <v>0.84</v>
      </c>
      <c r="E59" s="129">
        <f t="shared" si="21"/>
        <v>1590</v>
      </c>
      <c r="F59" s="130" t="str">
        <f t="shared" si="22"/>
        <v>67-1</v>
      </c>
      <c r="G59" s="131" t="str">
        <f t="shared" si="23"/>
        <v>70바3835</v>
      </c>
      <c r="H59" s="132">
        <f t="shared" si="24"/>
        <v>1</v>
      </c>
      <c r="I59" s="133">
        <f t="shared" si="25"/>
        <v>1976.7249999999999</v>
      </c>
      <c r="J59" s="134">
        <f t="shared" si="26"/>
        <v>1.5510070334152326E-2</v>
      </c>
      <c r="K59" s="134">
        <f t="shared" si="27"/>
        <v>0.32136727739279708</v>
      </c>
      <c r="L59" s="134">
        <f t="shared" si="28"/>
        <v>0.11382463418027293</v>
      </c>
      <c r="M59" s="135">
        <f t="shared" si="29"/>
        <v>11.926</v>
      </c>
      <c r="N59" s="136">
        <f t="shared" si="30"/>
        <v>0.86000834713983998</v>
      </c>
      <c r="O59" s="136">
        <f t="shared" si="31"/>
        <v>1.6188392416749928</v>
      </c>
      <c r="P59" s="218">
        <f t="shared" si="32"/>
        <v>3</v>
      </c>
      <c r="Q59" s="219">
        <f t="shared" si="33"/>
        <v>17</v>
      </c>
      <c r="R59" s="219">
        <f t="shared" si="34"/>
        <v>32</v>
      </c>
      <c r="T59">
        <v>520</v>
      </c>
      <c r="U59">
        <v>1590</v>
      </c>
      <c r="V59" t="s">
        <v>316</v>
      </c>
      <c r="W59">
        <v>1976.7249999999999</v>
      </c>
      <c r="X59">
        <v>1120.8689999999999</v>
      </c>
      <c r="Y59">
        <v>1.764</v>
      </c>
      <c r="Z59">
        <v>11.926</v>
      </c>
      <c r="AA59">
        <v>133.97772900000001</v>
      </c>
      <c r="AB59">
        <v>2.078004</v>
      </c>
      <c r="AC59">
        <v>43.056058</v>
      </c>
      <c r="AD59" s="1">
        <v>225</v>
      </c>
      <c r="AE59">
        <v>17</v>
      </c>
      <c r="AF59">
        <v>32</v>
      </c>
      <c r="AG59">
        <v>67</v>
      </c>
      <c r="AH59">
        <v>14.754130999999999</v>
      </c>
      <c r="AI59">
        <v>3.6</v>
      </c>
      <c r="AJ59">
        <v>0</v>
      </c>
      <c r="AK59">
        <v>3</v>
      </c>
      <c r="AL59">
        <v>1092</v>
      </c>
      <c r="AM59" t="s">
        <v>317</v>
      </c>
      <c r="AN59" t="s">
        <v>493</v>
      </c>
      <c r="AO59">
        <v>1976.7249999999999</v>
      </c>
      <c r="AR59" t="s">
        <v>118</v>
      </c>
      <c r="AS59" t="s">
        <v>123</v>
      </c>
      <c r="AT59" t="s">
        <v>228</v>
      </c>
      <c r="AU59" t="s">
        <v>316</v>
      </c>
      <c r="AV59" t="s">
        <v>198</v>
      </c>
      <c r="AW59">
        <v>1</v>
      </c>
      <c r="BB59">
        <v>0.84</v>
      </c>
      <c r="BC59" t="s">
        <v>67</v>
      </c>
      <c r="BF59" t="s">
        <v>118</v>
      </c>
      <c r="BG59" t="s">
        <v>123</v>
      </c>
      <c r="BH59" t="s">
        <v>316</v>
      </c>
      <c r="BI59">
        <v>1590</v>
      </c>
      <c r="BJ59">
        <v>1</v>
      </c>
      <c r="BK59" t="s">
        <v>228</v>
      </c>
      <c r="BL59" t="s">
        <v>177</v>
      </c>
      <c r="BM59">
        <v>0.84</v>
      </c>
      <c r="BN59" t="s">
        <v>67</v>
      </c>
      <c r="BO59" t="s">
        <v>182</v>
      </c>
      <c r="BP59">
        <v>1976.7249999999999</v>
      </c>
    </row>
    <row r="60" spans="1:68" ht="16.5" x14ac:dyDescent="0.25">
      <c r="A60" s="108" t="str">
        <f t="shared" si="18"/>
        <v>세운교통</v>
      </c>
      <c r="B60" s="109" t="str">
        <f t="shared" si="1"/>
        <v>정재민</v>
      </c>
      <c r="C60" s="110" t="str">
        <f t="shared" si="19"/>
        <v>S</v>
      </c>
      <c r="D60" s="111">
        <f t="shared" si="20"/>
        <v>1.0166666666666666</v>
      </c>
      <c r="E60" s="112">
        <f t="shared" si="21"/>
        <v>1897</v>
      </c>
      <c r="F60" s="113" t="str">
        <f t="shared" si="22"/>
        <v>예비</v>
      </c>
      <c r="G60" s="114" t="str">
        <f t="shared" si="23"/>
        <v>70바3815</v>
      </c>
      <c r="H60" s="115">
        <f t="shared" si="24"/>
        <v>1</v>
      </c>
      <c r="I60" s="116">
        <f t="shared" si="25"/>
        <v>735.12</v>
      </c>
      <c r="J60" s="117">
        <f t="shared" si="26"/>
        <v>4.0781603664685286E-2</v>
      </c>
      <c r="K60" s="117">
        <f t="shared" si="27"/>
        <v>0.39482240563292903</v>
      </c>
      <c r="L60" s="117">
        <f t="shared" si="28"/>
        <v>0.11154641419088041</v>
      </c>
      <c r="M60" s="118">
        <f t="shared" si="29"/>
        <v>14.106999999999999</v>
      </c>
      <c r="N60" s="119">
        <f t="shared" si="30"/>
        <v>0.81619327456741753</v>
      </c>
      <c r="O60" s="119">
        <f t="shared" si="31"/>
        <v>17.004026553487865</v>
      </c>
      <c r="P60" s="220">
        <f t="shared" si="32"/>
        <v>23</v>
      </c>
      <c r="Q60" s="221">
        <f t="shared" si="33"/>
        <v>6</v>
      </c>
      <c r="R60" s="221">
        <f t="shared" si="34"/>
        <v>125</v>
      </c>
      <c r="T60">
        <v>520</v>
      </c>
      <c r="U60">
        <v>1897</v>
      </c>
      <c r="V60" t="s">
        <v>318</v>
      </c>
      <c r="W60">
        <v>735.12</v>
      </c>
      <c r="X60">
        <v>401.803</v>
      </c>
      <c r="Y60">
        <v>1.83</v>
      </c>
      <c r="Z60">
        <v>14.106999999999999</v>
      </c>
      <c r="AA60">
        <v>48.564715999999997</v>
      </c>
      <c r="AB60">
        <v>1.9805470000000001</v>
      </c>
      <c r="AC60">
        <v>19.174437999999999</v>
      </c>
      <c r="AD60" s="1">
        <v>82</v>
      </c>
      <c r="AE60">
        <v>6</v>
      </c>
      <c r="AF60">
        <v>125</v>
      </c>
      <c r="AG60">
        <v>74</v>
      </c>
      <c r="AH60">
        <v>15.136915</v>
      </c>
      <c r="AI60">
        <v>371.8</v>
      </c>
      <c r="AJ60">
        <v>0</v>
      </c>
      <c r="AK60">
        <v>23</v>
      </c>
      <c r="AL60">
        <v>11880</v>
      </c>
      <c r="AM60" t="s">
        <v>319</v>
      </c>
      <c r="AN60" t="s">
        <v>494</v>
      </c>
      <c r="AO60">
        <v>735.12</v>
      </c>
      <c r="AR60" t="s">
        <v>118</v>
      </c>
      <c r="AS60" t="s">
        <v>91</v>
      </c>
      <c r="AT60" t="s">
        <v>230</v>
      </c>
      <c r="AU60" t="s">
        <v>318</v>
      </c>
      <c r="AV60" t="s">
        <v>210</v>
      </c>
      <c r="AW60">
        <v>1</v>
      </c>
      <c r="BB60">
        <v>1.0166666666666666</v>
      </c>
      <c r="BC60" t="s">
        <v>71</v>
      </c>
      <c r="BF60" t="s">
        <v>118</v>
      </c>
      <c r="BG60" t="s">
        <v>91</v>
      </c>
      <c r="BH60" t="s">
        <v>318</v>
      </c>
      <c r="BI60">
        <v>1897</v>
      </c>
      <c r="BJ60">
        <v>1</v>
      </c>
      <c r="BK60" t="s">
        <v>230</v>
      </c>
      <c r="BL60" t="s">
        <v>177</v>
      </c>
      <c r="BM60">
        <v>1.0166666666666666</v>
      </c>
      <c r="BN60" t="s">
        <v>71</v>
      </c>
      <c r="BO60" t="s">
        <v>179</v>
      </c>
      <c r="BP60">
        <v>735.12</v>
      </c>
    </row>
    <row r="61" spans="1:68" ht="16.5" x14ac:dyDescent="0.25">
      <c r="A61" s="125" t="str">
        <f t="shared" si="18"/>
        <v>세운교통</v>
      </c>
      <c r="B61" s="126" t="str">
        <f t="shared" si="1"/>
        <v>정재영B</v>
      </c>
      <c r="C61" s="127" t="str">
        <f t="shared" si="19"/>
        <v>D</v>
      </c>
      <c r="D61" s="128">
        <f t="shared" si="20"/>
        <v>0.8298120386828558</v>
      </c>
      <c r="E61" s="129">
        <f t="shared" si="21"/>
        <v>2536</v>
      </c>
      <c r="F61" s="130" t="str">
        <f t="shared" si="22"/>
        <v>24-1</v>
      </c>
      <c r="G61" s="131" t="str">
        <f t="shared" si="23"/>
        <v>70바3834</v>
      </c>
      <c r="H61" s="132">
        <f t="shared" si="24"/>
        <v>7</v>
      </c>
      <c r="I61" s="133">
        <f t="shared" si="25"/>
        <v>1002.6719999999999</v>
      </c>
      <c r="J61" s="134">
        <f t="shared" si="26"/>
        <v>3.92789765460805E-2</v>
      </c>
      <c r="K61" s="134">
        <f t="shared" si="27"/>
        <v>0.35661223956678106</v>
      </c>
      <c r="L61" s="134">
        <f t="shared" si="28"/>
        <v>0.13264557103419664</v>
      </c>
      <c r="M61" s="135">
        <f t="shared" si="29"/>
        <v>18.048999999999999</v>
      </c>
      <c r="N61" s="136">
        <f t="shared" si="30"/>
        <v>0</v>
      </c>
      <c r="O61" s="136">
        <f t="shared" si="31"/>
        <v>27.02778176711826</v>
      </c>
      <c r="P61" s="218">
        <f t="shared" si="32"/>
        <v>5</v>
      </c>
      <c r="Q61" s="219">
        <f t="shared" si="33"/>
        <v>0</v>
      </c>
      <c r="R61" s="219">
        <f t="shared" si="34"/>
        <v>271</v>
      </c>
      <c r="T61">
        <v>520</v>
      </c>
      <c r="U61">
        <v>2536</v>
      </c>
      <c r="V61" t="s">
        <v>320</v>
      </c>
      <c r="W61">
        <v>1002.672</v>
      </c>
      <c r="X61">
        <v>560.40099999999995</v>
      </c>
      <c r="Y61">
        <v>1.7889999999999999</v>
      </c>
      <c r="Z61">
        <v>18.048999999999999</v>
      </c>
      <c r="AA61">
        <v>57.268039999999999</v>
      </c>
      <c r="AB61">
        <v>2.2494299999999998</v>
      </c>
      <c r="AC61">
        <v>20.422484000000001</v>
      </c>
      <c r="AD61" s="1">
        <v>133</v>
      </c>
      <c r="AE61">
        <v>0</v>
      </c>
      <c r="AF61">
        <v>271</v>
      </c>
      <c r="AG61">
        <v>84</v>
      </c>
      <c r="AH61">
        <v>17.508403999999999</v>
      </c>
      <c r="AI61">
        <v>1597.5</v>
      </c>
      <c r="AJ61">
        <v>0</v>
      </c>
      <c r="AK61">
        <v>5</v>
      </c>
      <c r="AL61">
        <v>6664</v>
      </c>
      <c r="AM61" t="s">
        <v>321</v>
      </c>
      <c r="AN61" t="s">
        <v>495</v>
      </c>
      <c r="AO61">
        <v>211.89599999999999</v>
      </c>
      <c r="AR61" t="s">
        <v>118</v>
      </c>
      <c r="AS61" t="s">
        <v>120</v>
      </c>
      <c r="AT61" t="s">
        <v>216</v>
      </c>
      <c r="AU61" t="s">
        <v>320</v>
      </c>
      <c r="AV61" t="s">
        <v>198</v>
      </c>
      <c r="AW61">
        <v>7</v>
      </c>
      <c r="BB61">
        <v>0.8298120386828558</v>
      </c>
      <c r="BC61" t="s">
        <v>67</v>
      </c>
      <c r="BF61" t="s">
        <v>118</v>
      </c>
      <c r="BG61" t="s">
        <v>120</v>
      </c>
      <c r="BH61" t="s">
        <v>320</v>
      </c>
      <c r="BI61">
        <v>2536</v>
      </c>
      <c r="BJ61">
        <v>7</v>
      </c>
      <c r="BK61" t="s">
        <v>216</v>
      </c>
      <c r="BL61" t="s">
        <v>215</v>
      </c>
      <c r="BM61">
        <v>0.8298120386828558</v>
      </c>
      <c r="BN61" t="s">
        <v>67</v>
      </c>
      <c r="BO61" t="s">
        <v>182</v>
      </c>
      <c r="BP61">
        <v>1002.6719999999999</v>
      </c>
    </row>
    <row r="62" spans="1:68" ht="16.5" x14ac:dyDescent="0.25">
      <c r="A62" s="108" t="str">
        <f t="shared" si="18"/>
        <v>세운교통</v>
      </c>
      <c r="B62" s="109" t="str">
        <f t="shared" si="1"/>
        <v>정한성</v>
      </c>
      <c r="C62" s="110" t="str">
        <f t="shared" si="19"/>
        <v>B</v>
      </c>
      <c r="D62" s="111">
        <f t="shared" si="20"/>
        <v>0.919047619047619</v>
      </c>
      <c r="E62" s="112">
        <f t="shared" si="21"/>
        <v>9591</v>
      </c>
      <c r="F62" s="113" t="str">
        <f t="shared" si="22"/>
        <v>예비</v>
      </c>
      <c r="G62" s="114" t="str">
        <f t="shared" si="23"/>
        <v>70바3817</v>
      </c>
      <c r="H62" s="115">
        <f t="shared" si="24"/>
        <v>1</v>
      </c>
      <c r="I62" s="116">
        <f t="shared" si="25"/>
        <v>660.58199999999999</v>
      </c>
      <c r="J62" s="117">
        <f t="shared" si="26"/>
        <v>6.4601637553053426E-2</v>
      </c>
      <c r="K62" s="117">
        <f t="shared" si="27"/>
        <v>0.30135791459646699</v>
      </c>
      <c r="L62" s="117">
        <f t="shared" si="28"/>
        <v>8.1746096623886211E-2</v>
      </c>
      <c r="M62" s="118">
        <f t="shared" si="29"/>
        <v>10.832000000000001</v>
      </c>
      <c r="N62" s="119">
        <f t="shared" si="30"/>
        <v>0.43384010678251161</v>
      </c>
      <c r="O62" s="119">
        <f t="shared" si="31"/>
        <v>13.738270048112867</v>
      </c>
      <c r="P62" s="220">
        <f t="shared" si="32"/>
        <v>3</v>
      </c>
      <c r="Q62" s="221">
        <f t="shared" si="33"/>
        <v>3</v>
      </c>
      <c r="R62" s="221">
        <f t="shared" si="34"/>
        <v>95</v>
      </c>
      <c r="T62">
        <v>520</v>
      </c>
      <c r="U62">
        <v>9591</v>
      </c>
      <c r="V62" t="s">
        <v>322</v>
      </c>
      <c r="W62">
        <v>691.49900000000002</v>
      </c>
      <c r="X62">
        <v>360.21600000000001</v>
      </c>
      <c r="Y62">
        <v>1.92</v>
      </c>
      <c r="Z62">
        <v>10.832000000000001</v>
      </c>
      <c r="AA62">
        <v>42.336094000000003</v>
      </c>
      <c r="AB62">
        <v>2.7349809999999999</v>
      </c>
      <c r="AC62">
        <v>12.758317</v>
      </c>
      <c r="AD62" s="1">
        <v>54</v>
      </c>
      <c r="AE62">
        <v>3</v>
      </c>
      <c r="AF62">
        <v>95</v>
      </c>
      <c r="AG62">
        <v>71</v>
      </c>
      <c r="AH62">
        <v>16.333556000000002</v>
      </c>
      <c r="AI62">
        <v>27.3</v>
      </c>
      <c r="AJ62">
        <v>0</v>
      </c>
      <c r="AK62">
        <v>3</v>
      </c>
      <c r="AL62">
        <v>362</v>
      </c>
      <c r="AM62" t="s">
        <v>323</v>
      </c>
      <c r="AN62" t="s">
        <v>496</v>
      </c>
      <c r="AO62">
        <v>660.58199999999999</v>
      </c>
      <c r="AR62" t="s">
        <v>118</v>
      </c>
      <c r="AS62" t="s">
        <v>91</v>
      </c>
      <c r="AT62" t="s">
        <v>231</v>
      </c>
      <c r="AU62" t="s">
        <v>322</v>
      </c>
      <c r="AV62" t="s">
        <v>210</v>
      </c>
      <c r="AW62">
        <v>1</v>
      </c>
      <c r="BB62">
        <v>0.919047619047619</v>
      </c>
      <c r="BC62" t="s">
        <v>68</v>
      </c>
      <c r="BF62" t="s">
        <v>118</v>
      </c>
      <c r="BG62" t="s">
        <v>91</v>
      </c>
      <c r="BH62" t="s">
        <v>322</v>
      </c>
      <c r="BI62">
        <v>9591</v>
      </c>
      <c r="BJ62">
        <v>1</v>
      </c>
      <c r="BK62" t="s">
        <v>231</v>
      </c>
      <c r="BL62" t="s">
        <v>177</v>
      </c>
      <c r="BM62">
        <v>0.919047619047619</v>
      </c>
      <c r="BN62" t="s">
        <v>68</v>
      </c>
      <c r="BO62" t="s">
        <v>178</v>
      </c>
      <c r="BP62">
        <v>660.58199999999999</v>
      </c>
    </row>
    <row r="63" spans="1:68" ht="16.5" x14ac:dyDescent="0.25">
      <c r="A63" s="125" t="str">
        <f t="shared" si="18"/>
        <v>세운교통</v>
      </c>
      <c r="B63" s="126" t="str">
        <f t="shared" si="1"/>
        <v>지광배</v>
      </c>
      <c r="C63" s="127" t="str">
        <f t="shared" si="19"/>
        <v>D</v>
      </c>
      <c r="D63" s="128">
        <f t="shared" si="20"/>
        <v>0.84666666666666668</v>
      </c>
      <c r="E63" s="129">
        <f t="shared" si="21"/>
        <v>4733</v>
      </c>
      <c r="F63" s="130" t="str">
        <f t="shared" si="22"/>
        <v>24-1</v>
      </c>
      <c r="G63" s="131" t="str">
        <f t="shared" si="23"/>
        <v>70바3810</v>
      </c>
      <c r="H63" s="132">
        <f t="shared" si="24"/>
        <v>1</v>
      </c>
      <c r="I63" s="133">
        <f t="shared" si="25"/>
        <v>2146.643</v>
      </c>
      <c r="J63" s="134">
        <f t="shared" si="26"/>
        <v>5.1928656582618027E-2</v>
      </c>
      <c r="K63" s="134">
        <f t="shared" si="27"/>
        <v>0.38120850306786419</v>
      </c>
      <c r="L63" s="134">
        <f t="shared" si="28"/>
        <v>0.15326255926113472</v>
      </c>
      <c r="M63" s="135">
        <f t="shared" si="29"/>
        <v>15.146000000000001</v>
      </c>
      <c r="N63" s="136">
        <f t="shared" si="30"/>
        <v>0</v>
      </c>
      <c r="O63" s="136">
        <f t="shared" si="31"/>
        <v>9.8293009131001288</v>
      </c>
      <c r="P63" s="218">
        <f t="shared" si="32"/>
        <v>47</v>
      </c>
      <c r="Q63" s="219">
        <f t="shared" si="33"/>
        <v>0</v>
      </c>
      <c r="R63" s="219">
        <f t="shared" si="34"/>
        <v>211</v>
      </c>
      <c r="T63">
        <v>520</v>
      </c>
      <c r="U63">
        <v>4733</v>
      </c>
      <c r="V63" t="s">
        <v>365</v>
      </c>
      <c r="W63">
        <v>2146.643</v>
      </c>
      <c r="X63">
        <v>1207.1469999999999</v>
      </c>
      <c r="Y63">
        <v>1.778</v>
      </c>
      <c r="Z63">
        <v>15.146000000000001</v>
      </c>
      <c r="AA63">
        <v>141.347196</v>
      </c>
      <c r="AB63">
        <v>7.3399700000000001</v>
      </c>
      <c r="AC63">
        <v>53.882753000000001</v>
      </c>
      <c r="AD63" s="1">
        <v>329</v>
      </c>
      <c r="AE63">
        <v>0</v>
      </c>
      <c r="AF63">
        <v>211</v>
      </c>
      <c r="AG63">
        <v>78</v>
      </c>
      <c r="AH63">
        <v>15.187022000000001</v>
      </c>
      <c r="AI63">
        <v>1138</v>
      </c>
      <c r="AJ63">
        <v>0</v>
      </c>
      <c r="AK63">
        <v>47</v>
      </c>
      <c r="AL63">
        <v>27756</v>
      </c>
      <c r="AM63" t="s">
        <v>366</v>
      </c>
      <c r="AN63" t="s">
        <v>497</v>
      </c>
      <c r="AO63">
        <v>2146.643</v>
      </c>
      <c r="AR63" t="s">
        <v>118</v>
      </c>
      <c r="AS63" t="s">
        <v>120</v>
      </c>
      <c r="AT63" t="s">
        <v>209</v>
      </c>
      <c r="AU63" t="s">
        <v>365</v>
      </c>
      <c r="AV63" t="s">
        <v>210</v>
      </c>
      <c r="AW63">
        <v>1</v>
      </c>
      <c r="BB63">
        <v>0.84666666666666668</v>
      </c>
      <c r="BC63" t="s">
        <v>67</v>
      </c>
      <c r="BF63" t="s">
        <v>118</v>
      </c>
      <c r="BG63" t="s">
        <v>120</v>
      </c>
      <c r="BH63" t="s">
        <v>365</v>
      </c>
      <c r="BI63">
        <v>4733</v>
      </c>
      <c r="BJ63">
        <v>1</v>
      </c>
      <c r="BK63" t="s">
        <v>209</v>
      </c>
      <c r="BL63" t="s">
        <v>177</v>
      </c>
      <c r="BM63">
        <v>0.84666666666666668</v>
      </c>
      <c r="BN63" t="s">
        <v>67</v>
      </c>
      <c r="BO63" t="s">
        <v>182</v>
      </c>
      <c r="BP63">
        <v>2146.643</v>
      </c>
    </row>
    <row r="64" spans="1:68" ht="16.5" x14ac:dyDescent="0.25">
      <c r="A64" s="108" t="str">
        <f t="shared" si="18"/>
        <v>세운교통</v>
      </c>
      <c r="B64" s="109" t="str">
        <f t="shared" si="1"/>
        <v>지정훈</v>
      </c>
      <c r="C64" s="110" t="str">
        <f t="shared" si="19"/>
        <v>B</v>
      </c>
      <c r="D64" s="111">
        <f t="shared" si="20"/>
        <v>0.90833333333333333</v>
      </c>
      <c r="E64" s="112">
        <f t="shared" si="21"/>
        <v>7108</v>
      </c>
      <c r="F64" s="113" t="str">
        <f t="shared" si="22"/>
        <v>11</v>
      </c>
      <c r="G64" s="114" t="str">
        <f t="shared" si="23"/>
        <v>70바3820</v>
      </c>
      <c r="H64" s="115">
        <f t="shared" si="24"/>
        <v>1</v>
      </c>
      <c r="I64" s="116">
        <f t="shared" si="25"/>
        <v>517.08600000000001</v>
      </c>
      <c r="J64" s="117">
        <f t="shared" si="26"/>
        <v>4.3680412558232386E-2</v>
      </c>
      <c r="K64" s="117">
        <f t="shared" si="27"/>
        <v>0.3889525080586505</v>
      </c>
      <c r="L64" s="117">
        <f t="shared" si="28"/>
        <v>0.18372185671242308</v>
      </c>
      <c r="M64" s="118">
        <f t="shared" si="29"/>
        <v>19.149000000000001</v>
      </c>
      <c r="N64" s="119">
        <f t="shared" si="30"/>
        <v>0</v>
      </c>
      <c r="O64" s="119">
        <f t="shared" si="31"/>
        <v>19.91931709618903</v>
      </c>
      <c r="P64" s="220">
        <f t="shared" si="32"/>
        <v>11</v>
      </c>
      <c r="Q64" s="221">
        <f t="shared" si="33"/>
        <v>0</v>
      </c>
      <c r="R64" s="221">
        <f t="shared" si="34"/>
        <v>103</v>
      </c>
      <c r="T64">
        <v>520</v>
      </c>
      <c r="U64">
        <v>7108</v>
      </c>
      <c r="V64" t="s">
        <v>367</v>
      </c>
      <c r="W64">
        <v>517.08600000000001</v>
      </c>
      <c r="X64">
        <v>316.31099999999998</v>
      </c>
      <c r="Y64">
        <v>1.635</v>
      </c>
      <c r="Z64">
        <v>19.149000000000001</v>
      </c>
      <c r="AA64">
        <v>35.815550000000002</v>
      </c>
      <c r="AB64">
        <v>1.564438</v>
      </c>
      <c r="AC64">
        <v>13.930548</v>
      </c>
      <c r="AD64" s="1">
        <v>95</v>
      </c>
      <c r="AE64">
        <v>0</v>
      </c>
      <c r="AF64">
        <v>103</v>
      </c>
      <c r="AG64">
        <v>71</v>
      </c>
      <c r="AH64">
        <v>14.437471</v>
      </c>
      <c r="AI64">
        <v>387.7</v>
      </c>
      <c r="AJ64">
        <v>0</v>
      </c>
      <c r="AK64">
        <v>11</v>
      </c>
      <c r="AL64">
        <v>6472</v>
      </c>
      <c r="AM64" t="s">
        <v>368</v>
      </c>
      <c r="AN64" t="s">
        <v>498</v>
      </c>
      <c r="AO64">
        <v>517.08600000000001</v>
      </c>
      <c r="AR64" t="s">
        <v>118</v>
      </c>
      <c r="AS64" t="s">
        <v>119</v>
      </c>
      <c r="AT64" t="s">
        <v>200</v>
      </c>
      <c r="AU64" t="s">
        <v>367</v>
      </c>
      <c r="AV64" t="s">
        <v>198</v>
      </c>
      <c r="AW64">
        <v>1</v>
      </c>
      <c r="BB64">
        <v>0.90833333333333333</v>
      </c>
      <c r="BC64" t="s">
        <v>68</v>
      </c>
      <c r="BF64" t="s">
        <v>118</v>
      </c>
      <c r="BG64" t="s">
        <v>119</v>
      </c>
      <c r="BH64" t="s">
        <v>367</v>
      </c>
      <c r="BI64">
        <v>7108</v>
      </c>
      <c r="BJ64">
        <v>1</v>
      </c>
      <c r="BK64" t="s">
        <v>200</v>
      </c>
      <c r="BL64" t="s">
        <v>177</v>
      </c>
      <c r="BM64">
        <v>0.90833333333333333</v>
      </c>
      <c r="BN64" t="s">
        <v>68</v>
      </c>
      <c r="BO64" t="s">
        <v>178</v>
      </c>
      <c r="BP64">
        <v>517.08600000000001</v>
      </c>
    </row>
    <row r="65" spans="1:68" ht="16.5" x14ac:dyDescent="0.25">
      <c r="A65" s="125" t="str">
        <f t="shared" si="18"/>
        <v>세운교통</v>
      </c>
      <c r="B65" s="126" t="str">
        <f t="shared" si="1"/>
        <v>최예동</v>
      </c>
      <c r="C65" s="127" t="str">
        <f t="shared" si="19"/>
        <v>A</v>
      </c>
      <c r="D65" s="128">
        <f t="shared" si="20"/>
        <v>0.9922185372372232</v>
      </c>
      <c r="E65" s="129">
        <f t="shared" si="21"/>
        <v>6413</v>
      </c>
      <c r="F65" s="130" t="str">
        <f t="shared" si="22"/>
        <v>예비</v>
      </c>
      <c r="G65" s="131" t="str">
        <f t="shared" si="23"/>
        <v>70바3815</v>
      </c>
      <c r="H65" s="132">
        <f t="shared" si="24"/>
        <v>2</v>
      </c>
      <c r="I65" s="133">
        <f t="shared" si="25"/>
        <v>515.08900000000006</v>
      </c>
      <c r="J65" s="134">
        <f t="shared" si="26"/>
        <v>7.400509242115689E-3</v>
      </c>
      <c r="K65" s="134">
        <f t="shared" si="27"/>
        <v>0.44891627514825966</v>
      </c>
      <c r="L65" s="134">
        <f t="shared" si="28"/>
        <v>8.7363542999365149E-2</v>
      </c>
      <c r="M65" s="135">
        <f t="shared" si="29"/>
        <v>12.683999999999999</v>
      </c>
      <c r="N65" s="136">
        <f t="shared" si="30"/>
        <v>0.19414120666525589</v>
      </c>
      <c r="O65" s="136">
        <f t="shared" si="31"/>
        <v>9.5129191265975379</v>
      </c>
      <c r="P65" s="218">
        <f t="shared" si="32"/>
        <v>29</v>
      </c>
      <c r="Q65" s="219">
        <f t="shared" si="33"/>
        <v>1</v>
      </c>
      <c r="R65" s="219">
        <f t="shared" si="34"/>
        <v>49</v>
      </c>
      <c r="T65">
        <v>520</v>
      </c>
      <c r="U65">
        <v>6413</v>
      </c>
      <c r="V65" t="s">
        <v>369</v>
      </c>
      <c r="W65">
        <v>515.08900000000006</v>
      </c>
      <c r="X65">
        <v>280.089</v>
      </c>
      <c r="Y65">
        <v>1.839</v>
      </c>
      <c r="Z65">
        <v>12.683999999999999</v>
      </c>
      <c r="AA65">
        <v>36.821384999999999</v>
      </c>
      <c r="AB65">
        <v>0.27249699999999999</v>
      </c>
      <c r="AC65">
        <v>16.529719</v>
      </c>
      <c r="AD65" s="1">
        <v>45</v>
      </c>
      <c r="AE65">
        <v>1</v>
      </c>
      <c r="AF65">
        <v>49</v>
      </c>
      <c r="AG65">
        <v>73</v>
      </c>
      <c r="AH65">
        <v>13.988854</v>
      </c>
      <c r="AI65">
        <v>184</v>
      </c>
      <c r="AJ65">
        <v>0</v>
      </c>
      <c r="AK65">
        <v>29</v>
      </c>
      <c r="AL65">
        <v>19743</v>
      </c>
      <c r="AM65" t="s">
        <v>370</v>
      </c>
      <c r="AN65" t="s">
        <v>499</v>
      </c>
      <c r="AO65">
        <v>385.44400000000002</v>
      </c>
      <c r="AR65" t="s">
        <v>118</v>
      </c>
      <c r="AS65" t="s">
        <v>91</v>
      </c>
      <c r="AT65" t="s">
        <v>230</v>
      </c>
      <c r="AU65" t="s">
        <v>369</v>
      </c>
      <c r="AV65" t="s">
        <v>210</v>
      </c>
      <c r="AW65">
        <v>2</v>
      </c>
      <c r="BB65">
        <v>0.9922185372372232</v>
      </c>
      <c r="BC65" t="s">
        <v>66</v>
      </c>
      <c r="BF65" t="s">
        <v>118</v>
      </c>
      <c r="BG65" t="s">
        <v>91</v>
      </c>
      <c r="BH65" t="s">
        <v>369</v>
      </c>
      <c r="BI65">
        <v>6413</v>
      </c>
      <c r="BJ65">
        <v>2</v>
      </c>
      <c r="BK65" t="s">
        <v>230</v>
      </c>
      <c r="BL65" t="s">
        <v>231</v>
      </c>
      <c r="BM65">
        <v>0.9922185372372232</v>
      </c>
      <c r="BN65" t="s">
        <v>66</v>
      </c>
      <c r="BO65" t="s">
        <v>181</v>
      </c>
      <c r="BP65">
        <v>515.08900000000006</v>
      </c>
    </row>
    <row r="66" spans="1:68" ht="16.5" x14ac:dyDescent="0.25">
      <c r="A66" s="108" t="str">
        <f t="shared" si="18"/>
        <v>세운교통</v>
      </c>
      <c r="B66" s="109" t="str">
        <f t="shared" si="1"/>
        <v>최현준</v>
      </c>
      <c r="C66" s="110" t="str">
        <f t="shared" si="19"/>
        <v>C</v>
      </c>
      <c r="D66" s="111">
        <f t="shared" si="20"/>
        <v>0.87206196971392258</v>
      </c>
      <c r="E66" s="112">
        <f t="shared" si="21"/>
        <v>5528</v>
      </c>
      <c r="F66" s="113" t="str">
        <f t="shared" si="22"/>
        <v>28</v>
      </c>
      <c r="G66" s="114" t="str">
        <f t="shared" si="23"/>
        <v>73아1010</v>
      </c>
      <c r="H66" s="115">
        <f t="shared" si="24"/>
        <v>3</v>
      </c>
      <c r="I66" s="116">
        <f t="shared" si="25"/>
        <v>473.68299999999999</v>
      </c>
      <c r="J66" s="117">
        <f t="shared" si="26"/>
        <v>4.0991374111901596E-2</v>
      </c>
      <c r="K66" s="117">
        <f t="shared" si="27"/>
        <v>0.46164676053939169</v>
      </c>
      <c r="L66" s="117">
        <f t="shared" si="28"/>
        <v>0.17522267001349004</v>
      </c>
      <c r="M66" s="118">
        <f t="shared" si="29"/>
        <v>17.902000000000001</v>
      </c>
      <c r="N66" s="119">
        <f t="shared" si="30"/>
        <v>0</v>
      </c>
      <c r="O66" s="119">
        <f t="shared" si="31"/>
        <v>19.000048555679644</v>
      </c>
      <c r="P66" s="220">
        <f t="shared" si="32"/>
        <v>26</v>
      </c>
      <c r="Q66" s="221">
        <f t="shared" si="33"/>
        <v>0</v>
      </c>
      <c r="R66" s="221">
        <f t="shared" si="34"/>
        <v>90</v>
      </c>
      <c r="T66">
        <v>520</v>
      </c>
      <c r="U66">
        <v>5528</v>
      </c>
      <c r="V66" t="s">
        <v>324</v>
      </c>
      <c r="W66">
        <v>473.68299999999999</v>
      </c>
      <c r="X66">
        <v>259.01600000000002</v>
      </c>
      <c r="Y66">
        <v>1.829</v>
      </c>
      <c r="Z66">
        <v>17.902000000000001</v>
      </c>
      <c r="AA66">
        <v>43.166105999999999</v>
      </c>
      <c r="AB66">
        <v>1.7694380000000001</v>
      </c>
      <c r="AC66">
        <v>19.927492999999998</v>
      </c>
      <c r="AD66" s="1">
        <v>83</v>
      </c>
      <c r="AE66">
        <v>0</v>
      </c>
      <c r="AF66">
        <v>90</v>
      </c>
      <c r="AG66">
        <v>68</v>
      </c>
      <c r="AH66">
        <v>10.973492999999999</v>
      </c>
      <c r="AI66">
        <v>96.6</v>
      </c>
      <c r="AJ66">
        <v>0</v>
      </c>
      <c r="AK66">
        <v>26</v>
      </c>
      <c r="AL66">
        <v>17564</v>
      </c>
      <c r="AM66" t="s">
        <v>325</v>
      </c>
      <c r="AN66" t="s">
        <v>500</v>
      </c>
      <c r="AO66">
        <v>174.78</v>
      </c>
      <c r="AR66" t="s">
        <v>118</v>
      </c>
      <c r="AS66" t="s">
        <v>122</v>
      </c>
      <c r="AT66" t="s">
        <v>223</v>
      </c>
      <c r="AU66" t="s">
        <v>324</v>
      </c>
      <c r="AV66" t="s">
        <v>198</v>
      </c>
      <c r="AW66">
        <v>3</v>
      </c>
      <c r="BB66">
        <v>0.87206196971392258</v>
      </c>
      <c r="BC66" t="s">
        <v>69</v>
      </c>
      <c r="BF66" t="s">
        <v>118</v>
      </c>
      <c r="BG66" t="s">
        <v>122</v>
      </c>
      <c r="BH66" t="s">
        <v>324</v>
      </c>
      <c r="BI66">
        <v>5528</v>
      </c>
      <c r="BJ66">
        <v>3</v>
      </c>
      <c r="BK66" t="s">
        <v>223</v>
      </c>
      <c r="BL66" t="s">
        <v>225</v>
      </c>
      <c r="BM66">
        <v>0.87206196971392258</v>
      </c>
      <c r="BN66" t="s">
        <v>69</v>
      </c>
      <c r="BO66" t="s">
        <v>180</v>
      </c>
      <c r="BP66">
        <v>473.68299999999999</v>
      </c>
    </row>
    <row r="67" spans="1:68" ht="16.5" x14ac:dyDescent="0.25">
      <c r="A67" s="125" t="str">
        <f t="shared" si="18"/>
        <v>세운교통</v>
      </c>
      <c r="B67" s="126" t="str">
        <f t="shared" si="1"/>
        <v>최희철</v>
      </c>
      <c r="C67" s="127" t="str">
        <f t="shared" si="19"/>
        <v>C</v>
      </c>
      <c r="D67" s="128">
        <f t="shared" si="20"/>
        <v>0.88449999999999995</v>
      </c>
      <c r="E67" s="129">
        <f t="shared" si="21"/>
        <v>9248</v>
      </c>
      <c r="F67" s="130" t="str">
        <f t="shared" si="22"/>
        <v>28</v>
      </c>
      <c r="G67" s="131" t="str">
        <f t="shared" si="23"/>
        <v>73아1018</v>
      </c>
      <c r="H67" s="132">
        <f t="shared" si="24"/>
        <v>1</v>
      </c>
      <c r="I67" s="133">
        <f t="shared" si="25"/>
        <v>880.19899999999996</v>
      </c>
      <c r="J67" s="134">
        <f t="shared" si="26"/>
        <v>4.4344659240452194E-2</v>
      </c>
      <c r="K67" s="134">
        <f t="shared" si="27"/>
        <v>0.43433854827090074</v>
      </c>
      <c r="L67" s="134">
        <f t="shared" si="28"/>
        <v>0.19541035606720755</v>
      </c>
      <c r="M67" s="135">
        <f t="shared" si="29"/>
        <v>19.355</v>
      </c>
      <c r="N67" s="136">
        <f t="shared" si="30"/>
        <v>0.22722134426419482</v>
      </c>
      <c r="O67" s="136">
        <f t="shared" si="31"/>
        <v>5.4533122623406758</v>
      </c>
      <c r="P67" s="218">
        <f t="shared" si="32"/>
        <v>40</v>
      </c>
      <c r="Q67" s="219">
        <f t="shared" si="33"/>
        <v>2</v>
      </c>
      <c r="R67" s="219">
        <f t="shared" si="34"/>
        <v>48</v>
      </c>
      <c r="T67">
        <v>520</v>
      </c>
      <c r="U67">
        <v>9248</v>
      </c>
      <c r="V67" t="s">
        <v>326</v>
      </c>
      <c r="W67">
        <v>880.19899999999996</v>
      </c>
      <c r="X67">
        <v>497.56099999999998</v>
      </c>
      <c r="Y67">
        <v>1.7689999999999999</v>
      </c>
      <c r="Z67">
        <v>19.355</v>
      </c>
      <c r="AA67">
        <v>71.716933999999995</v>
      </c>
      <c r="AB67">
        <v>3.1802630000000001</v>
      </c>
      <c r="AC67">
        <v>31.149429000000001</v>
      </c>
      <c r="AD67" s="1">
        <v>172</v>
      </c>
      <c r="AE67">
        <v>2</v>
      </c>
      <c r="AF67">
        <v>48</v>
      </c>
      <c r="AG67">
        <v>69</v>
      </c>
      <c r="AH67">
        <v>12.273237999999999</v>
      </c>
      <c r="AI67">
        <v>240.2</v>
      </c>
      <c r="AJ67">
        <v>0</v>
      </c>
      <c r="AK67">
        <v>40</v>
      </c>
      <c r="AL67">
        <v>27850</v>
      </c>
      <c r="AM67" t="s">
        <v>327</v>
      </c>
      <c r="AN67" t="s">
        <v>501</v>
      </c>
      <c r="AO67">
        <v>880.19899999999996</v>
      </c>
      <c r="AR67" t="s">
        <v>118</v>
      </c>
      <c r="AS67" t="s">
        <v>122</v>
      </c>
      <c r="AT67" t="s">
        <v>224</v>
      </c>
      <c r="AU67" t="s">
        <v>326</v>
      </c>
      <c r="AV67" t="s">
        <v>198</v>
      </c>
      <c r="AW67">
        <v>1</v>
      </c>
      <c r="BB67">
        <v>0.88449999999999995</v>
      </c>
      <c r="BC67" t="s">
        <v>69</v>
      </c>
      <c r="BF67" t="s">
        <v>118</v>
      </c>
      <c r="BG67" t="s">
        <v>122</v>
      </c>
      <c r="BH67" t="s">
        <v>326</v>
      </c>
      <c r="BI67">
        <v>9248</v>
      </c>
      <c r="BJ67">
        <v>1</v>
      </c>
      <c r="BK67" t="s">
        <v>224</v>
      </c>
      <c r="BL67" t="s">
        <v>177</v>
      </c>
      <c r="BM67">
        <v>0.88449999999999995</v>
      </c>
      <c r="BN67" t="s">
        <v>69</v>
      </c>
      <c r="BO67" t="s">
        <v>180</v>
      </c>
      <c r="BP67">
        <v>880.19899999999996</v>
      </c>
    </row>
    <row r="68" spans="1:68" ht="16.5" x14ac:dyDescent="0.25">
      <c r="A68" s="108" t="str">
        <f t="shared" si="18"/>
        <v>세운교통</v>
      </c>
      <c r="B68" s="109" t="str">
        <f t="shared" si="1"/>
        <v>한수명</v>
      </c>
      <c r="C68" s="110" t="str">
        <f t="shared" si="19"/>
        <v>B</v>
      </c>
      <c r="D68" s="111">
        <f t="shared" si="20"/>
        <v>0.92999999999999994</v>
      </c>
      <c r="E68" s="112">
        <f t="shared" si="21"/>
        <v>8157</v>
      </c>
      <c r="F68" s="113" t="str">
        <f t="shared" si="22"/>
        <v>예비</v>
      </c>
      <c r="G68" s="114" t="str">
        <f t="shared" si="23"/>
        <v>70바3815</v>
      </c>
      <c r="H68" s="115">
        <f t="shared" si="24"/>
        <v>1</v>
      </c>
      <c r="I68" s="116">
        <f t="shared" si="25"/>
        <v>958.77700000000004</v>
      </c>
      <c r="J68" s="117">
        <f t="shared" si="26"/>
        <v>1.8181050937090642E-2</v>
      </c>
      <c r="K68" s="117">
        <f t="shared" si="27"/>
        <v>0.43582012991867308</v>
      </c>
      <c r="L68" s="117">
        <f t="shared" si="28"/>
        <v>0.13767539271384274</v>
      </c>
      <c r="M68" s="118">
        <f t="shared" si="29"/>
        <v>15.057</v>
      </c>
      <c r="N68" s="119">
        <f t="shared" si="30"/>
        <v>0.10429953993472935</v>
      </c>
      <c r="O68" s="119">
        <f t="shared" si="31"/>
        <v>20.651308907076409</v>
      </c>
      <c r="P68" s="220">
        <f t="shared" si="32"/>
        <v>29</v>
      </c>
      <c r="Q68" s="221">
        <f t="shared" si="33"/>
        <v>1</v>
      </c>
      <c r="R68" s="221">
        <f t="shared" si="34"/>
        <v>198</v>
      </c>
      <c r="T68">
        <v>520</v>
      </c>
      <c r="U68">
        <v>8157</v>
      </c>
      <c r="V68" t="s">
        <v>502</v>
      </c>
      <c r="W68">
        <v>958.77700000000004</v>
      </c>
      <c r="X68">
        <v>572.63800000000003</v>
      </c>
      <c r="Y68">
        <v>1.6739999999999999</v>
      </c>
      <c r="Z68">
        <v>15.057</v>
      </c>
      <c r="AA68">
        <v>68.462214000000003</v>
      </c>
      <c r="AB68">
        <v>1.244715</v>
      </c>
      <c r="AC68">
        <v>29.837211</v>
      </c>
      <c r="AD68" s="1">
        <v>132</v>
      </c>
      <c r="AE68">
        <v>1</v>
      </c>
      <c r="AF68">
        <v>198</v>
      </c>
      <c r="AG68">
        <v>73</v>
      </c>
      <c r="AH68">
        <v>14.004469</v>
      </c>
      <c r="AI68">
        <v>398.3</v>
      </c>
      <c r="AJ68">
        <v>0</v>
      </c>
      <c r="AK68">
        <v>29</v>
      </c>
      <c r="AL68">
        <v>23802</v>
      </c>
      <c r="AM68" t="s">
        <v>503</v>
      </c>
      <c r="AN68" t="s">
        <v>504</v>
      </c>
      <c r="AO68">
        <v>958.77700000000004</v>
      </c>
      <c r="AR68" t="s">
        <v>118</v>
      </c>
      <c r="AS68" t="s">
        <v>91</v>
      </c>
      <c r="AT68" t="s">
        <v>230</v>
      </c>
      <c r="AU68" t="s">
        <v>502</v>
      </c>
      <c r="AV68" t="s">
        <v>210</v>
      </c>
      <c r="AW68">
        <v>1</v>
      </c>
      <c r="BB68">
        <v>0.92999999999999994</v>
      </c>
      <c r="BC68" t="s">
        <v>68</v>
      </c>
      <c r="BF68" t="s">
        <v>118</v>
      </c>
      <c r="BG68" t="s">
        <v>91</v>
      </c>
      <c r="BH68" t="s">
        <v>502</v>
      </c>
      <c r="BI68">
        <v>8157</v>
      </c>
      <c r="BJ68">
        <v>1</v>
      </c>
      <c r="BK68" t="s">
        <v>230</v>
      </c>
      <c r="BL68" t="s">
        <v>177</v>
      </c>
      <c r="BM68">
        <v>0.92999999999999994</v>
      </c>
      <c r="BN68" t="s">
        <v>68</v>
      </c>
      <c r="BO68" t="s">
        <v>178</v>
      </c>
      <c r="BP68">
        <v>958.77700000000004</v>
      </c>
    </row>
    <row r="69" spans="1:68" ht="16.5" x14ac:dyDescent="0.25">
      <c r="A69" s="125" t="str">
        <f t="shared" si="18"/>
        <v>세운교통</v>
      </c>
      <c r="B69" s="126" t="str">
        <f t="shared" si="1"/>
        <v>허정훈</v>
      </c>
      <c r="C69" s="127" t="str">
        <f t="shared" si="19"/>
        <v>C</v>
      </c>
      <c r="D69" s="128">
        <f t="shared" si="20"/>
        <v>0.89587709038305774</v>
      </c>
      <c r="E69" s="129">
        <f t="shared" si="21"/>
        <v>9092</v>
      </c>
      <c r="F69" s="130" t="str">
        <f t="shared" si="22"/>
        <v>11</v>
      </c>
      <c r="G69" s="131" t="str">
        <f t="shared" si="23"/>
        <v>70바3828</v>
      </c>
      <c r="H69" s="132">
        <f t="shared" si="24"/>
        <v>3</v>
      </c>
      <c r="I69" s="133">
        <f t="shared" si="25"/>
        <v>448.19099999999997</v>
      </c>
      <c r="J69" s="134">
        <f t="shared" si="26"/>
        <v>3.1837605996178825E-2</v>
      </c>
      <c r="K69" s="134">
        <f t="shared" si="27"/>
        <v>0.36499967124642479</v>
      </c>
      <c r="L69" s="134">
        <f t="shared" si="28"/>
        <v>0.3056732509131152</v>
      </c>
      <c r="M69" s="135">
        <f t="shared" si="29"/>
        <v>17.193999999999999</v>
      </c>
      <c r="N69" s="136">
        <f t="shared" si="30"/>
        <v>0</v>
      </c>
      <c r="O69" s="136">
        <f t="shared" si="31"/>
        <v>10.584689972355282</v>
      </c>
      <c r="P69" s="218">
        <f t="shared" si="32"/>
        <v>7</v>
      </c>
      <c r="Q69" s="219">
        <f t="shared" si="33"/>
        <v>0</v>
      </c>
      <c r="R69" s="219">
        <f t="shared" si="34"/>
        <v>51</v>
      </c>
      <c r="T69">
        <v>520</v>
      </c>
      <c r="U69">
        <v>9092</v>
      </c>
      <c r="V69" t="s">
        <v>345</v>
      </c>
      <c r="W69">
        <v>481.82799999999997</v>
      </c>
      <c r="X69">
        <v>274.44</v>
      </c>
      <c r="Y69">
        <v>1.756</v>
      </c>
      <c r="Z69">
        <v>17.193999999999999</v>
      </c>
      <c r="AA69">
        <v>33.520547999999998</v>
      </c>
      <c r="AB69">
        <v>1.0672140000000001</v>
      </c>
      <c r="AC69">
        <v>12.234989000000001</v>
      </c>
      <c r="AD69" s="1">
        <v>137</v>
      </c>
      <c r="AE69">
        <v>0</v>
      </c>
      <c r="AF69">
        <v>51</v>
      </c>
      <c r="AG69">
        <v>65</v>
      </c>
      <c r="AH69">
        <v>14.374108</v>
      </c>
      <c r="AI69">
        <v>0</v>
      </c>
      <c r="AJ69">
        <v>0</v>
      </c>
      <c r="AK69">
        <v>7</v>
      </c>
      <c r="AL69">
        <v>1701</v>
      </c>
      <c r="AM69" t="s">
        <v>346</v>
      </c>
      <c r="AN69" t="s">
        <v>505</v>
      </c>
      <c r="AO69">
        <v>203.62899999999999</v>
      </c>
      <c r="AR69" t="s">
        <v>118</v>
      </c>
      <c r="AS69" t="s">
        <v>119</v>
      </c>
      <c r="AT69" t="s">
        <v>202</v>
      </c>
      <c r="AU69" t="s">
        <v>345</v>
      </c>
      <c r="AV69" t="s">
        <v>48</v>
      </c>
      <c r="AW69">
        <v>3</v>
      </c>
      <c r="BB69">
        <v>0.89587709038305774</v>
      </c>
      <c r="BC69" t="s">
        <v>69</v>
      </c>
      <c r="BF69" t="s">
        <v>118</v>
      </c>
      <c r="BG69" t="s">
        <v>119</v>
      </c>
      <c r="BH69" t="s">
        <v>345</v>
      </c>
      <c r="BI69">
        <v>9092</v>
      </c>
      <c r="BJ69">
        <v>3</v>
      </c>
      <c r="BK69" t="s">
        <v>202</v>
      </c>
      <c r="BL69" t="s">
        <v>229</v>
      </c>
      <c r="BM69">
        <v>0.89587709038305774</v>
      </c>
      <c r="BN69" t="s">
        <v>69</v>
      </c>
      <c r="BO69" t="s">
        <v>180</v>
      </c>
      <c r="BP69">
        <v>448.19099999999997</v>
      </c>
    </row>
    <row r="70" spans="1:68" ht="16.5" x14ac:dyDescent="0.25">
      <c r="A70" s="108" t="str">
        <f t="shared" si="18"/>
        <v>세운교통</v>
      </c>
      <c r="B70" s="109" t="str">
        <f t="shared" ref="B70:B72" si="35">IF(BH70="NULL", E70, BH70)</f>
        <v>허준</v>
      </c>
      <c r="C70" s="110" t="str">
        <f t="shared" si="19"/>
        <v>C</v>
      </c>
      <c r="D70" s="111">
        <f t="shared" si="20"/>
        <v>0.87555555555555553</v>
      </c>
      <c r="E70" s="112">
        <f t="shared" si="21"/>
        <v>9011</v>
      </c>
      <c r="F70" s="113" t="str">
        <f t="shared" si="22"/>
        <v>11</v>
      </c>
      <c r="G70" s="114" t="str">
        <f t="shared" si="23"/>
        <v>70바3855</v>
      </c>
      <c r="H70" s="115">
        <f t="shared" si="24"/>
        <v>1</v>
      </c>
      <c r="I70" s="116">
        <f t="shared" si="25"/>
        <v>406.13900000000001</v>
      </c>
      <c r="J70" s="117">
        <f t="shared" si="26"/>
        <v>3.7607276641342486E-3</v>
      </c>
      <c r="K70" s="117">
        <f t="shared" si="27"/>
        <v>0.40406851960670986</v>
      </c>
      <c r="L70" s="117">
        <f t="shared" si="28"/>
        <v>0.19205247464538003</v>
      </c>
      <c r="M70" s="118">
        <f t="shared" si="29"/>
        <v>18.007000000000001</v>
      </c>
      <c r="N70" s="119">
        <f t="shared" si="30"/>
        <v>0</v>
      </c>
      <c r="O70" s="119">
        <f t="shared" si="31"/>
        <v>2.9546534560827697</v>
      </c>
      <c r="P70" s="220">
        <f t="shared" si="32"/>
        <v>10</v>
      </c>
      <c r="Q70" s="221">
        <f t="shared" si="33"/>
        <v>0</v>
      </c>
      <c r="R70" s="221">
        <f t="shared" si="34"/>
        <v>12</v>
      </c>
      <c r="T70">
        <v>520</v>
      </c>
      <c r="U70">
        <v>9011</v>
      </c>
      <c r="V70" t="s">
        <v>328</v>
      </c>
      <c r="W70">
        <v>406.13900000000001</v>
      </c>
      <c r="X70">
        <v>257.67500000000001</v>
      </c>
      <c r="Y70">
        <v>1.5760000000000001</v>
      </c>
      <c r="Z70">
        <v>18.007000000000001</v>
      </c>
      <c r="AA70">
        <v>29.248328999999998</v>
      </c>
      <c r="AB70">
        <v>0.109995</v>
      </c>
      <c r="AC70">
        <v>11.818329</v>
      </c>
      <c r="AD70" s="1">
        <v>78</v>
      </c>
      <c r="AE70">
        <v>0</v>
      </c>
      <c r="AF70">
        <v>12</v>
      </c>
      <c r="AG70">
        <v>69</v>
      </c>
      <c r="AH70">
        <v>13.885887</v>
      </c>
      <c r="AI70">
        <v>91</v>
      </c>
      <c r="AJ70">
        <v>0</v>
      </c>
      <c r="AK70">
        <v>10</v>
      </c>
      <c r="AL70">
        <v>5754</v>
      </c>
      <c r="AM70" t="s">
        <v>329</v>
      </c>
      <c r="AN70" t="s">
        <v>506</v>
      </c>
      <c r="AO70">
        <v>406.13900000000001</v>
      </c>
      <c r="AR70" t="s">
        <v>118</v>
      </c>
      <c r="AS70" t="s">
        <v>119</v>
      </c>
      <c r="AT70" t="s">
        <v>206</v>
      </c>
      <c r="AU70" t="s">
        <v>328</v>
      </c>
      <c r="AV70" t="s">
        <v>198</v>
      </c>
      <c r="AW70">
        <v>1</v>
      </c>
      <c r="BB70">
        <v>0.87555555555555553</v>
      </c>
      <c r="BC70" t="s">
        <v>69</v>
      </c>
      <c r="BF70" t="s">
        <v>118</v>
      </c>
      <c r="BG70" t="s">
        <v>119</v>
      </c>
      <c r="BH70" t="s">
        <v>328</v>
      </c>
      <c r="BI70">
        <v>9011</v>
      </c>
      <c r="BJ70">
        <v>1</v>
      </c>
      <c r="BK70" t="s">
        <v>206</v>
      </c>
      <c r="BL70" t="s">
        <v>177</v>
      </c>
      <c r="BM70">
        <v>0.87555555555555553</v>
      </c>
      <c r="BN70" t="s">
        <v>69</v>
      </c>
      <c r="BO70" t="s">
        <v>180</v>
      </c>
      <c r="BP70">
        <v>406.13900000000001</v>
      </c>
    </row>
    <row r="71" spans="1:68" ht="16.5" x14ac:dyDescent="0.25">
      <c r="A71" s="125" t="str">
        <f t="shared" si="18"/>
        <v>세운교통</v>
      </c>
      <c r="B71" s="126" t="str">
        <f t="shared" si="35"/>
        <v>황대연</v>
      </c>
      <c r="C71" s="127" t="str">
        <f t="shared" si="19"/>
        <v>F</v>
      </c>
      <c r="D71" s="128">
        <f t="shared" si="20"/>
        <v>0.79154670657993287</v>
      </c>
      <c r="E71" s="129">
        <f t="shared" si="21"/>
        <v>5549</v>
      </c>
      <c r="F71" s="130" t="str">
        <f t="shared" si="22"/>
        <v>28</v>
      </c>
      <c r="G71" s="131" t="str">
        <f t="shared" si="23"/>
        <v>73아1026</v>
      </c>
      <c r="H71" s="132">
        <f t="shared" si="24"/>
        <v>4</v>
      </c>
      <c r="I71" s="133">
        <f t="shared" si="25"/>
        <v>459.58300000000003</v>
      </c>
      <c r="J71" s="134">
        <f t="shared" si="26"/>
        <v>8.0109325490962072E-2</v>
      </c>
      <c r="K71" s="134">
        <f t="shared" si="27"/>
        <v>0.4000947952002864</v>
      </c>
      <c r="L71" s="134">
        <f t="shared" si="28"/>
        <v>7.6155993585489454E-2</v>
      </c>
      <c r="M71" s="135">
        <f t="shared" si="29"/>
        <v>19.353999999999999</v>
      </c>
      <c r="N71" s="136">
        <f t="shared" si="30"/>
        <v>0.21758855310139844</v>
      </c>
      <c r="O71" s="136">
        <f t="shared" si="31"/>
        <v>26.545803478370608</v>
      </c>
      <c r="P71" s="218">
        <f t="shared" si="32"/>
        <v>16</v>
      </c>
      <c r="Q71" s="219">
        <f t="shared" si="33"/>
        <v>1</v>
      </c>
      <c r="R71" s="219">
        <f t="shared" si="34"/>
        <v>122</v>
      </c>
      <c r="T71">
        <v>520</v>
      </c>
      <c r="U71">
        <v>5549</v>
      </c>
      <c r="V71" t="s">
        <v>398</v>
      </c>
      <c r="W71">
        <v>459.58300000000003</v>
      </c>
      <c r="X71">
        <v>283.99299999999999</v>
      </c>
      <c r="Y71">
        <v>1.6180000000000001</v>
      </c>
      <c r="Z71">
        <v>19.353999999999999</v>
      </c>
      <c r="AA71">
        <v>38.069437999999998</v>
      </c>
      <c r="AB71">
        <v>3.0497169999999998</v>
      </c>
      <c r="AC71">
        <v>15.231384</v>
      </c>
      <c r="AD71" s="1">
        <v>35</v>
      </c>
      <c r="AE71">
        <v>1</v>
      </c>
      <c r="AF71">
        <v>122</v>
      </c>
      <c r="AG71">
        <v>68</v>
      </c>
      <c r="AH71">
        <v>12.072229</v>
      </c>
      <c r="AI71">
        <v>10</v>
      </c>
      <c r="AJ71">
        <v>0</v>
      </c>
      <c r="AK71">
        <v>16</v>
      </c>
      <c r="AL71">
        <v>8996</v>
      </c>
      <c r="AM71" t="s">
        <v>507</v>
      </c>
      <c r="AN71" t="s">
        <v>508</v>
      </c>
      <c r="AO71">
        <v>133.488</v>
      </c>
      <c r="AR71" t="s">
        <v>118</v>
      </c>
      <c r="AS71" t="s">
        <v>122</v>
      </c>
      <c r="AT71" t="s">
        <v>226</v>
      </c>
      <c r="AU71" t="s">
        <v>398</v>
      </c>
      <c r="AV71" t="s">
        <v>198</v>
      </c>
      <c r="AW71">
        <v>4</v>
      </c>
      <c r="BB71">
        <v>0.79154670657993287</v>
      </c>
      <c r="BC71" t="s">
        <v>70</v>
      </c>
      <c r="BF71" t="s">
        <v>118</v>
      </c>
      <c r="BG71" t="s">
        <v>122</v>
      </c>
      <c r="BH71" t="s">
        <v>398</v>
      </c>
      <c r="BI71">
        <v>5549</v>
      </c>
      <c r="BJ71">
        <v>4</v>
      </c>
      <c r="BK71" t="s">
        <v>226</v>
      </c>
      <c r="BL71" t="s">
        <v>338</v>
      </c>
      <c r="BM71">
        <v>0.79154670657993287</v>
      </c>
      <c r="BN71" t="s">
        <v>70</v>
      </c>
      <c r="BO71" t="s">
        <v>191</v>
      </c>
      <c r="BP71">
        <v>459.58300000000003</v>
      </c>
    </row>
    <row r="72" spans="1:68" ht="16.5" x14ac:dyDescent="0.25">
      <c r="A72" s="108" t="str">
        <f t="shared" ref="A72" si="36">BF72</f>
        <v>세운교통</v>
      </c>
      <c r="B72" s="109" t="str">
        <f t="shared" si="35"/>
        <v>황숙이</v>
      </c>
      <c r="C72" s="110" t="str">
        <f t="shared" ref="C72" si="37">BN72</f>
        <v>B</v>
      </c>
      <c r="D72" s="111">
        <f t="shared" ref="D72" si="38">BM72</f>
        <v>0.90409090909090906</v>
      </c>
      <c r="E72" s="112">
        <f t="shared" ref="E72" si="39">U72</f>
        <v>7968</v>
      </c>
      <c r="F72" s="113" t="str">
        <f t="shared" ref="F72" si="40">BG72</f>
        <v>24-1</v>
      </c>
      <c r="G72" s="114" t="str">
        <f t="shared" ref="G72" si="41">BK72</f>
        <v>70바3833</v>
      </c>
      <c r="H72" s="115">
        <f t="shared" ref="H72" si="42">BJ72</f>
        <v>1</v>
      </c>
      <c r="I72" s="116">
        <f t="shared" ref="I72" si="43">BP72</f>
        <v>2544.0990000000002</v>
      </c>
      <c r="J72" s="117">
        <f t="shared" ref="J72" si="44">AB72/AA72</f>
        <v>3.5713035242169573E-2</v>
      </c>
      <c r="K72" s="117">
        <f t="shared" ref="K72" si="45">AC72/AA72</f>
        <v>0.36530444660325845</v>
      </c>
      <c r="L72" s="117">
        <f t="shared" ref="L72" si="46">AD72/I72</f>
        <v>7.5861827704031951E-2</v>
      </c>
      <c r="M72" s="118">
        <f t="shared" ref="M72" si="47">Z72</f>
        <v>13.108000000000001</v>
      </c>
      <c r="N72" s="119">
        <f t="shared" ref="N72" si="48">AE72*100/W72</f>
        <v>3.9306646478773036E-2</v>
      </c>
      <c r="O72" s="119">
        <f t="shared" ref="O72" si="49">AF72*100/W72</f>
        <v>10.927247721098903</v>
      </c>
      <c r="P72" s="220">
        <f t="shared" ref="P72" si="50">AK72</f>
        <v>37</v>
      </c>
      <c r="Q72" s="221">
        <f t="shared" ref="Q72" si="51">AE72</f>
        <v>1</v>
      </c>
      <c r="R72" s="221">
        <f t="shared" ref="R72" si="52">AF72</f>
        <v>278</v>
      </c>
      <c r="T72">
        <v>520</v>
      </c>
      <c r="U72">
        <v>7968</v>
      </c>
      <c r="V72" t="s">
        <v>330</v>
      </c>
      <c r="W72">
        <v>2544.0990000000002</v>
      </c>
      <c r="X72">
        <v>1279.029</v>
      </c>
      <c r="Y72">
        <v>1.9890000000000001</v>
      </c>
      <c r="Z72">
        <v>13.108000000000001</v>
      </c>
      <c r="AA72">
        <v>156.11246600000001</v>
      </c>
      <c r="AB72">
        <v>5.5752499999999996</v>
      </c>
      <c r="AC72">
        <v>57.028578000000003</v>
      </c>
      <c r="AD72" s="1">
        <v>193</v>
      </c>
      <c r="AE72">
        <v>1</v>
      </c>
      <c r="AF72">
        <v>278</v>
      </c>
      <c r="AG72">
        <v>86</v>
      </c>
      <c r="AH72">
        <v>16.296578</v>
      </c>
      <c r="AI72">
        <v>2057.5</v>
      </c>
      <c r="AJ72">
        <v>0</v>
      </c>
      <c r="AK72">
        <v>37</v>
      </c>
      <c r="AL72">
        <v>28511</v>
      </c>
      <c r="AM72" t="s">
        <v>331</v>
      </c>
      <c r="AN72" t="s">
        <v>509</v>
      </c>
      <c r="AO72">
        <v>2544.0990000000002</v>
      </c>
      <c r="AR72" t="s">
        <v>118</v>
      </c>
      <c r="AS72" t="s">
        <v>120</v>
      </c>
      <c r="AT72" t="s">
        <v>215</v>
      </c>
      <c r="AU72" t="s">
        <v>330</v>
      </c>
      <c r="AV72" t="s">
        <v>210</v>
      </c>
      <c r="AW72">
        <v>1</v>
      </c>
      <c r="BB72">
        <v>0.90409090909090906</v>
      </c>
      <c r="BC72" t="s">
        <v>68</v>
      </c>
      <c r="BF72" t="s">
        <v>118</v>
      </c>
      <c r="BG72" t="s">
        <v>120</v>
      </c>
      <c r="BH72" t="s">
        <v>330</v>
      </c>
      <c r="BI72">
        <v>7968</v>
      </c>
      <c r="BJ72">
        <v>1</v>
      </c>
      <c r="BK72" t="s">
        <v>215</v>
      </c>
      <c r="BL72" t="s">
        <v>177</v>
      </c>
      <c r="BM72">
        <v>0.90409090909090906</v>
      </c>
      <c r="BN72" t="s">
        <v>68</v>
      </c>
      <c r="BO72" t="s">
        <v>178</v>
      </c>
      <c r="BP72">
        <v>2544.0990000000002</v>
      </c>
    </row>
  </sheetData>
  <sortState xmlns:xlrd2="http://schemas.microsoft.com/office/spreadsheetml/2017/richdata2" ref="T4:AN72">
    <sortCondition ref="AB4:AB72"/>
    <sortCondition descending="1" ref="AD4:AD72"/>
  </sortState>
  <phoneticPr fontId="2" type="noConversion"/>
  <conditionalFormatting sqref="C5:D72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41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88" t="s">
        <v>390</v>
      </c>
      <c r="B2" s="289"/>
      <c r="C2" s="290"/>
      <c r="D2" s="291"/>
      <c r="E2" s="288"/>
      <c r="F2" s="292"/>
      <c r="G2" s="288"/>
      <c r="H2" s="288"/>
      <c r="I2" s="288"/>
      <c r="J2" s="288"/>
      <c r="K2" s="234"/>
      <c r="L2" s="234"/>
      <c r="M2" s="234"/>
      <c r="N2" s="234"/>
      <c r="O2" s="234"/>
      <c r="P2" s="234"/>
      <c r="Q2" s="234"/>
      <c r="R2" s="234"/>
    </row>
    <row r="3" spans="1:18" x14ac:dyDescent="0.25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</row>
    <row r="4" spans="1:18" ht="26.25" x14ac:dyDescent="0.25">
      <c r="A4" s="293" t="s">
        <v>391</v>
      </c>
      <c r="B4" s="294"/>
      <c r="C4" s="295"/>
      <c r="D4" s="296"/>
      <c r="E4" s="297"/>
      <c r="F4" s="298"/>
      <c r="G4" s="234"/>
      <c r="H4" s="297"/>
      <c r="I4" s="234"/>
      <c r="J4" s="234"/>
      <c r="K4" s="234"/>
      <c r="L4" s="234"/>
      <c r="M4" s="234"/>
      <c r="N4" s="234"/>
      <c r="O4" s="234"/>
      <c r="P4" s="234"/>
      <c r="Q4" s="234"/>
      <c r="R4" s="234"/>
    </row>
    <row r="5" spans="1:18" ht="26.25" x14ac:dyDescent="0.25">
      <c r="A5" s="237" t="s">
        <v>392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</row>
    <row r="6" spans="1:18" ht="17.25" x14ac:dyDescent="0.25">
      <c r="A6" s="238" t="s">
        <v>393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</row>
    <row r="7" spans="1:18" ht="17.25" x14ac:dyDescent="0.25">
      <c r="A7" s="238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7.25" x14ac:dyDescent="0.25">
      <c r="A8" s="235" t="s">
        <v>195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</row>
    <row r="9" spans="1:18" x14ac:dyDescent="0.25">
      <c r="A9" s="236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</row>
    <row r="10" spans="1:18" x14ac:dyDescent="0.25">
      <c r="A10" s="236" t="s">
        <v>394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 x14ac:dyDescent="0.25">
      <c r="A11" s="236"/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</row>
    <row r="12" spans="1:18" x14ac:dyDescent="0.25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</row>
    <row r="13" spans="1:18" ht="37.5" customHeight="1" x14ac:dyDescent="0.25">
      <c r="A13" s="299" t="s">
        <v>0</v>
      </c>
      <c r="B13" s="300" t="s">
        <v>74</v>
      </c>
      <c r="C13" s="301" t="s">
        <v>65</v>
      </c>
      <c r="D13" s="301" t="s">
        <v>161</v>
      </c>
      <c r="E13" s="302" t="s">
        <v>147</v>
      </c>
      <c r="F13" s="300" t="s">
        <v>152</v>
      </c>
      <c r="G13" s="302" t="s">
        <v>150</v>
      </c>
      <c r="H13" s="302" t="s">
        <v>154</v>
      </c>
      <c r="I13" s="241" t="s">
        <v>156</v>
      </c>
      <c r="J13" s="302" t="s">
        <v>11</v>
      </c>
      <c r="K13" s="302" t="s">
        <v>12</v>
      </c>
      <c r="L13" s="302" t="s">
        <v>13</v>
      </c>
      <c r="M13" s="302" t="s">
        <v>106</v>
      </c>
      <c r="N13" s="302" t="s">
        <v>6</v>
      </c>
      <c r="O13" s="302" t="s">
        <v>7</v>
      </c>
      <c r="P13" s="302" t="s">
        <v>183</v>
      </c>
      <c r="Q13" s="303" t="s">
        <v>185</v>
      </c>
      <c r="R13" s="303" t="s">
        <v>186</v>
      </c>
    </row>
    <row r="14" spans="1:18" ht="16.5" x14ac:dyDescent="0.25">
      <c r="A14" s="304" t="s">
        <v>118</v>
      </c>
      <c r="B14" s="305">
        <v>4928</v>
      </c>
      <c r="C14" s="306" t="s">
        <v>67</v>
      </c>
      <c r="D14" s="307">
        <v>0.84033741969300646</v>
      </c>
      <c r="E14" s="308">
        <v>4928</v>
      </c>
      <c r="F14" s="244" t="s">
        <v>122</v>
      </c>
      <c r="G14" s="309" t="s">
        <v>225</v>
      </c>
      <c r="H14" s="310">
        <v>4</v>
      </c>
      <c r="I14" s="245">
        <v>446.70100000000002</v>
      </c>
      <c r="J14" s="311">
        <v>1.9714836535883871E-2</v>
      </c>
      <c r="K14" s="311">
        <v>0.3938349825164838</v>
      </c>
      <c r="L14" s="311">
        <v>0.14998847103543533</v>
      </c>
      <c r="M14" s="312">
        <v>16.61</v>
      </c>
      <c r="N14" s="313">
        <v>0</v>
      </c>
      <c r="O14" s="313">
        <v>17.237480999594805</v>
      </c>
      <c r="P14" s="314">
        <v>18</v>
      </c>
      <c r="Q14" s="315">
        <v>0</v>
      </c>
      <c r="R14" s="315">
        <v>77</v>
      </c>
    </row>
    <row r="15" spans="1:18" ht="16.5" x14ac:dyDescent="0.25">
      <c r="A15" s="304" t="s">
        <v>118</v>
      </c>
      <c r="B15" s="305" t="s">
        <v>395</v>
      </c>
      <c r="C15" s="306" t="s">
        <v>67</v>
      </c>
      <c r="D15" s="307">
        <v>0.82189882889927224</v>
      </c>
      <c r="E15" s="308">
        <v>8480</v>
      </c>
      <c r="F15" s="244" t="s">
        <v>122</v>
      </c>
      <c r="G15" s="309" t="s">
        <v>396</v>
      </c>
      <c r="H15" s="310">
        <v>3</v>
      </c>
      <c r="I15" s="245">
        <v>1365.866</v>
      </c>
      <c r="J15" s="311">
        <v>1.229273553297025E-2</v>
      </c>
      <c r="K15" s="311">
        <v>0.36588282349659651</v>
      </c>
      <c r="L15" s="311">
        <v>0.14464248490116804</v>
      </c>
      <c r="M15" s="312">
        <v>17.106000000000002</v>
      </c>
      <c r="N15" s="313">
        <v>0</v>
      </c>
      <c r="O15" s="313">
        <v>5.3445945649133959</v>
      </c>
      <c r="P15" s="314">
        <v>14</v>
      </c>
      <c r="Q15" s="315">
        <v>0</v>
      </c>
      <c r="R15" s="315">
        <v>90</v>
      </c>
    </row>
    <row r="16" spans="1:18" ht="16.5" x14ac:dyDescent="0.25">
      <c r="A16" s="304" t="s">
        <v>118</v>
      </c>
      <c r="B16" s="305" t="s">
        <v>236</v>
      </c>
      <c r="C16" s="306" t="s">
        <v>67</v>
      </c>
      <c r="D16" s="307">
        <v>0.83338356148617665</v>
      </c>
      <c r="E16" s="308">
        <v>4520</v>
      </c>
      <c r="F16" s="244" t="s">
        <v>120</v>
      </c>
      <c r="G16" s="309" t="s">
        <v>214</v>
      </c>
      <c r="H16" s="310">
        <v>4</v>
      </c>
      <c r="I16" s="245">
        <v>1243.231</v>
      </c>
      <c r="J16" s="311">
        <v>1.5539857540089007E-2</v>
      </c>
      <c r="K16" s="311">
        <v>0.33671884135618252</v>
      </c>
      <c r="L16" s="311">
        <v>0.11663158335015777</v>
      </c>
      <c r="M16" s="312">
        <v>16.785</v>
      </c>
      <c r="N16" s="313">
        <v>8.0435574724246742E-2</v>
      </c>
      <c r="O16" s="313">
        <v>7.8022507482519341</v>
      </c>
      <c r="P16" s="314">
        <v>3</v>
      </c>
      <c r="Q16" s="315">
        <v>1</v>
      </c>
      <c r="R16" s="315">
        <v>97</v>
      </c>
    </row>
    <row r="17" spans="1:18" ht="16.5" x14ac:dyDescent="0.25">
      <c r="A17" s="304" t="s">
        <v>118</v>
      </c>
      <c r="B17" s="305" t="s">
        <v>355</v>
      </c>
      <c r="C17" s="306" t="s">
        <v>67</v>
      </c>
      <c r="D17" s="307">
        <v>0.82077695606612466</v>
      </c>
      <c r="E17" s="308">
        <v>5662</v>
      </c>
      <c r="F17" s="244" t="s">
        <v>91</v>
      </c>
      <c r="G17" s="309" t="s">
        <v>231</v>
      </c>
      <c r="H17" s="310">
        <v>2</v>
      </c>
      <c r="I17" s="245">
        <v>529.51800000000003</v>
      </c>
      <c r="J17" s="311">
        <v>1.4641289928532317E-2</v>
      </c>
      <c r="K17" s="311">
        <v>0.41059145377546008</v>
      </c>
      <c r="L17" s="311">
        <v>0.13581246134391936</v>
      </c>
      <c r="M17" s="312">
        <v>13.327999999999999</v>
      </c>
      <c r="N17" s="313">
        <v>0.7554039711586763</v>
      </c>
      <c r="O17" s="313">
        <v>10.575655596221468</v>
      </c>
      <c r="P17" s="314">
        <v>24</v>
      </c>
      <c r="Q17" s="315">
        <v>4</v>
      </c>
      <c r="R17" s="315">
        <v>56</v>
      </c>
    </row>
    <row r="18" spans="1:18" ht="16.5" x14ac:dyDescent="0.25">
      <c r="A18" s="304" t="s">
        <v>118</v>
      </c>
      <c r="B18" s="305" t="s">
        <v>254</v>
      </c>
      <c r="C18" s="306" t="s">
        <v>67</v>
      </c>
      <c r="D18" s="307">
        <v>0.82163708590218354</v>
      </c>
      <c r="E18" s="308">
        <v>3706</v>
      </c>
      <c r="F18" s="244" t="s">
        <v>122</v>
      </c>
      <c r="G18" s="309" t="s">
        <v>226</v>
      </c>
      <c r="H18" s="310">
        <v>2</v>
      </c>
      <c r="I18" s="245">
        <v>448.87599999999998</v>
      </c>
      <c r="J18" s="311">
        <v>3.255490695818556E-2</v>
      </c>
      <c r="K18" s="311">
        <v>0.4007733937069049</v>
      </c>
      <c r="L18" s="311">
        <v>0.10600552475852565</v>
      </c>
      <c r="M18" s="312">
        <v>19.981999999999999</v>
      </c>
      <c r="N18" s="313">
        <v>0.22277867384311037</v>
      </c>
      <c r="O18" s="313">
        <v>33.416801076466555</v>
      </c>
      <c r="P18" s="314">
        <v>18</v>
      </c>
      <c r="Q18" s="315">
        <v>1</v>
      </c>
      <c r="R18" s="315">
        <v>154</v>
      </c>
    </row>
    <row r="19" spans="1:18" ht="16.5" x14ac:dyDescent="0.25">
      <c r="A19" s="304" t="s">
        <v>118</v>
      </c>
      <c r="B19" s="305" t="s">
        <v>256</v>
      </c>
      <c r="C19" s="306" t="s">
        <v>67</v>
      </c>
      <c r="D19" s="307">
        <v>0.80471595565033849</v>
      </c>
      <c r="E19" s="308">
        <v>7866</v>
      </c>
      <c r="F19" s="244" t="s">
        <v>120</v>
      </c>
      <c r="G19" s="309" t="s">
        <v>212</v>
      </c>
      <c r="H19" s="310">
        <v>3</v>
      </c>
      <c r="I19" s="245">
        <v>479.41800000000001</v>
      </c>
      <c r="J19" s="311">
        <v>2.031000493552633E-2</v>
      </c>
      <c r="K19" s="311">
        <v>0.40031111107369288</v>
      </c>
      <c r="L19" s="311">
        <v>0.1585255455573216</v>
      </c>
      <c r="M19" s="312">
        <v>15.254</v>
      </c>
      <c r="N19" s="313">
        <v>0</v>
      </c>
      <c r="O19" s="313">
        <v>15.435382067423417</v>
      </c>
      <c r="P19" s="314">
        <v>11</v>
      </c>
      <c r="Q19" s="315">
        <v>0</v>
      </c>
      <c r="R19" s="315">
        <v>74</v>
      </c>
    </row>
    <row r="20" spans="1:18" ht="16.5" x14ac:dyDescent="0.25">
      <c r="A20" s="304" t="s">
        <v>118</v>
      </c>
      <c r="B20" s="305" t="s">
        <v>356</v>
      </c>
      <c r="C20" s="306" t="s">
        <v>70</v>
      </c>
      <c r="D20" s="307">
        <v>0.77227272727272722</v>
      </c>
      <c r="E20" s="308">
        <v>4298</v>
      </c>
      <c r="F20" s="244" t="s">
        <v>120</v>
      </c>
      <c r="G20" s="309" t="s">
        <v>216</v>
      </c>
      <c r="H20" s="310">
        <v>1</v>
      </c>
      <c r="I20" s="245">
        <v>1749.127</v>
      </c>
      <c r="J20" s="311">
        <v>3.1834691769244236E-2</v>
      </c>
      <c r="K20" s="311">
        <v>0.36836595031411318</v>
      </c>
      <c r="L20" s="311">
        <v>0.15264757790600683</v>
      </c>
      <c r="M20" s="312">
        <v>18.291</v>
      </c>
      <c r="N20" s="313">
        <v>5.7171377492886456E-2</v>
      </c>
      <c r="O20" s="313">
        <v>29.043059766386317</v>
      </c>
      <c r="P20" s="314">
        <v>25</v>
      </c>
      <c r="Q20" s="315">
        <v>1</v>
      </c>
      <c r="R20" s="315">
        <v>508</v>
      </c>
    </row>
    <row r="21" spans="1:18" ht="16.5" x14ac:dyDescent="0.25">
      <c r="A21" s="304" t="s">
        <v>118</v>
      </c>
      <c r="B21" s="305" t="s">
        <v>258</v>
      </c>
      <c r="C21" s="306" t="s">
        <v>70</v>
      </c>
      <c r="D21" s="307">
        <v>0.76818181818181808</v>
      </c>
      <c r="E21" s="308">
        <v>6764</v>
      </c>
      <c r="F21" s="244" t="s">
        <v>120</v>
      </c>
      <c r="G21" s="309" t="s">
        <v>216</v>
      </c>
      <c r="H21" s="310">
        <v>1</v>
      </c>
      <c r="I21" s="245">
        <v>908.95899999999995</v>
      </c>
      <c r="J21" s="311">
        <v>5.9253339954135939E-2</v>
      </c>
      <c r="K21" s="311">
        <v>0.3360779455926996</v>
      </c>
      <c r="L21" s="311">
        <v>0.15182202937646253</v>
      </c>
      <c r="M21" s="312">
        <v>19.916</v>
      </c>
      <c r="N21" s="313">
        <v>0.11001596331627719</v>
      </c>
      <c r="O21" s="313">
        <v>38.175539270748189</v>
      </c>
      <c r="P21" s="314">
        <v>11</v>
      </c>
      <c r="Q21" s="315">
        <v>1</v>
      </c>
      <c r="R21" s="315">
        <v>347</v>
      </c>
    </row>
    <row r="22" spans="1:18" ht="16.5" x14ac:dyDescent="0.25">
      <c r="A22" s="304" t="s">
        <v>118</v>
      </c>
      <c r="B22" s="305" t="s">
        <v>260</v>
      </c>
      <c r="C22" s="306" t="s">
        <v>70</v>
      </c>
      <c r="D22" s="307">
        <v>0.79633583017565623</v>
      </c>
      <c r="E22" s="308">
        <v>7938</v>
      </c>
      <c r="F22" s="244" t="s">
        <v>120</v>
      </c>
      <c r="G22" s="309" t="s">
        <v>219</v>
      </c>
      <c r="H22" s="310">
        <v>5</v>
      </c>
      <c r="I22" s="245">
        <v>782.34400000000005</v>
      </c>
      <c r="J22" s="311">
        <v>4.1983621501450026E-2</v>
      </c>
      <c r="K22" s="311">
        <v>0.36177152733612145</v>
      </c>
      <c r="L22" s="311">
        <v>0.17511478326669597</v>
      </c>
      <c r="M22" s="312">
        <v>19.893000000000001</v>
      </c>
      <c r="N22" s="313">
        <v>0</v>
      </c>
      <c r="O22" s="313">
        <v>59.820232531980814</v>
      </c>
      <c r="P22" s="314">
        <v>7</v>
      </c>
      <c r="Q22" s="315">
        <v>0</v>
      </c>
      <c r="R22" s="315">
        <v>468</v>
      </c>
    </row>
    <row r="23" spans="1:18" ht="16.5" x14ac:dyDescent="0.25">
      <c r="A23" s="304" t="s">
        <v>118</v>
      </c>
      <c r="B23" s="305" t="s">
        <v>262</v>
      </c>
      <c r="C23" s="306" t="s">
        <v>67</v>
      </c>
      <c r="D23" s="307">
        <v>0.83209385554022708</v>
      </c>
      <c r="E23" s="308">
        <v>9696</v>
      </c>
      <c r="F23" s="244" t="s">
        <v>120</v>
      </c>
      <c r="G23" s="309" t="s">
        <v>213</v>
      </c>
      <c r="H23" s="310">
        <v>2</v>
      </c>
      <c r="I23" s="245">
        <v>2910.165</v>
      </c>
      <c r="J23" s="311">
        <v>2.9599381328091243E-2</v>
      </c>
      <c r="K23" s="311">
        <v>0.3540672569311209</v>
      </c>
      <c r="L23" s="311">
        <v>7.93769425444949E-2</v>
      </c>
      <c r="M23" s="312">
        <v>13.315</v>
      </c>
      <c r="N23" s="313">
        <v>0</v>
      </c>
      <c r="O23" s="313">
        <v>6.3913901789073817</v>
      </c>
      <c r="P23" s="314">
        <v>29</v>
      </c>
      <c r="Q23" s="315">
        <v>0</v>
      </c>
      <c r="R23" s="315">
        <v>186</v>
      </c>
    </row>
    <row r="24" spans="1:18" ht="16.5" x14ac:dyDescent="0.25">
      <c r="A24" s="304" t="s">
        <v>118</v>
      </c>
      <c r="B24" s="305" t="s">
        <v>341</v>
      </c>
      <c r="C24" s="306" t="s">
        <v>70</v>
      </c>
      <c r="D24" s="307">
        <v>0.77857142857142858</v>
      </c>
      <c r="E24" s="308">
        <v>9974</v>
      </c>
      <c r="F24" s="244" t="s">
        <v>123</v>
      </c>
      <c r="G24" s="309" t="s">
        <v>340</v>
      </c>
      <c r="H24" s="310">
        <v>1</v>
      </c>
      <c r="I24" s="245">
        <v>758.31799999999998</v>
      </c>
      <c r="J24" s="311">
        <v>3.5184350437023615E-2</v>
      </c>
      <c r="K24" s="311">
        <v>0.31933322873020248</v>
      </c>
      <c r="L24" s="311">
        <v>0.14373917011069234</v>
      </c>
      <c r="M24" s="312">
        <v>17.212</v>
      </c>
      <c r="N24" s="313">
        <v>1.0549663861335219</v>
      </c>
      <c r="O24" s="313">
        <v>10.022180668268458</v>
      </c>
      <c r="P24" s="314">
        <v>16</v>
      </c>
      <c r="Q24" s="315">
        <v>8</v>
      </c>
      <c r="R24" s="315">
        <v>76</v>
      </c>
    </row>
    <row r="25" spans="1:18" ht="16.5" x14ac:dyDescent="0.25">
      <c r="A25" s="304" t="s">
        <v>118</v>
      </c>
      <c r="B25" s="305" t="s">
        <v>358</v>
      </c>
      <c r="C25" s="306" t="s">
        <v>70</v>
      </c>
      <c r="D25" s="307">
        <v>0.76718084213483229</v>
      </c>
      <c r="E25" s="308">
        <v>3111</v>
      </c>
      <c r="F25" s="244" t="s">
        <v>120</v>
      </c>
      <c r="G25" s="309" t="s">
        <v>216</v>
      </c>
      <c r="H25" s="310">
        <v>3</v>
      </c>
      <c r="I25" s="245">
        <v>412.97500000000002</v>
      </c>
      <c r="J25" s="311">
        <v>3.2407193368920242E-2</v>
      </c>
      <c r="K25" s="311">
        <v>0.37041980796020946</v>
      </c>
      <c r="L25" s="311">
        <v>0.14363172824877016</v>
      </c>
      <c r="M25" s="312">
        <v>18.509</v>
      </c>
      <c r="N25" s="313">
        <v>0.24214540831769477</v>
      </c>
      <c r="O25" s="313">
        <v>35.353229614383437</v>
      </c>
      <c r="P25" s="314">
        <v>7</v>
      </c>
      <c r="Q25" s="315">
        <v>1</v>
      </c>
      <c r="R25" s="315">
        <v>151</v>
      </c>
    </row>
    <row r="26" spans="1:18" ht="16.5" customHeight="1" x14ac:dyDescent="0.25">
      <c r="A26" s="304" t="s">
        <v>118</v>
      </c>
      <c r="B26" s="305" t="s">
        <v>349</v>
      </c>
      <c r="C26" s="306" t="s">
        <v>70</v>
      </c>
      <c r="D26" s="307">
        <v>0.7985714285714286</v>
      </c>
      <c r="E26" s="308">
        <v>1319</v>
      </c>
      <c r="F26" s="244" t="s">
        <v>122</v>
      </c>
      <c r="G26" s="309" t="s">
        <v>223</v>
      </c>
      <c r="H26" s="310">
        <v>1</v>
      </c>
      <c r="I26" s="245">
        <v>1143.0550000000001</v>
      </c>
      <c r="J26" s="311">
        <v>4.0806915236748544E-2</v>
      </c>
      <c r="K26" s="311">
        <v>0.41122264814155152</v>
      </c>
      <c r="L26" s="311">
        <v>6.2989095012925878E-2</v>
      </c>
      <c r="M26" s="312">
        <v>15.106</v>
      </c>
      <c r="N26" s="313">
        <v>8.7484854184619279E-2</v>
      </c>
      <c r="O26" s="313">
        <v>0.17496970836923856</v>
      </c>
      <c r="P26" s="314">
        <v>54</v>
      </c>
      <c r="Q26" s="315">
        <v>1</v>
      </c>
      <c r="R26" s="315">
        <v>2</v>
      </c>
    </row>
    <row r="27" spans="1:18" ht="16.5" x14ac:dyDescent="0.25">
      <c r="A27" s="304" t="s">
        <v>118</v>
      </c>
      <c r="B27" s="305" t="s">
        <v>276</v>
      </c>
      <c r="C27" s="306" t="s">
        <v>70</v>
      </c>
      <c r="D27" s="307">
        <v>0.77187827981737689</v>
      </c>
      <c r="E27" s="308">
        <v>7390</v>
      </c>
      <c r="F27" s="244" t="s">
        <v>120</v>
      </c>
      <c r="G27" s="309" t="s">
        <v>218</v>
      </c>
      <c r="H27" s="310">
        <v>2</v>
      </c>
      <c r="I27" s="245">
        <v>1242.453</v>
      </c>
      <c r="J27" s="311">
        <v>4.4471026908310812E-2</v>
      </c>
      <c r="K27" s="311">
        <v>0.34811725857127956</v>
      </c>
      <c r="L27" s="311">
        <v>0.17706907223049886</v>
      </c>
      <c r="M27" s="312">
        <v>17.312999999999999</v>
      </c>
      <c r="N27" s="313">
        <v>0.40242970961477015</v>
      </c>
      <c r="O27" s="313">
        <v>45.716015012237889</v>
      </c>
      <c r="P27" s="314">
        <v>11</v>
      </c>
      <c r="Q27" s="315">
        <v>5</v>
      </c>
      <c r="R27" s="315">
        <v>568</v>
      </c>
    </row>
    <row r="28" spans="1:18" ht="16.5" x14ac:dyDescent="0.25">
      <c r="A28" s="304" t="s">
        <v>118</v>
      </c>
      <c r="B28" s="305" t="s">
        <v>278</v>
      </c>
      <c r="C28" s="306" t="s">
        <v>67</v>
      </c>
      <c r="D28" s="307">
        <v>0.8287368908995254</v>
      </c>
      <c r="E28" s="308">
        <v>5649</v>
      </c>
      <c r="F28" s="244" t="s">
        <v>120</v>
      </c>
      <c r="G28" s="309" t="s">
        <v>214</v>
      </c>
      <c r="H28" s="310">
        <v>4</v>
      </c>
      <c r="I28" s="245">
        <v>1249.9459999999999</v>
      </c>
      <c r="J28" s="311">
        <v>7.3542063374958624E-2</v>
      </c>
      <c r="K28" s="311">
        <v>0.28868556156421799</v>
      </c>
      <c r="L28" s="311">
        <v>9.5204112817673728E-2</v>
      </c>
      <c r="M28" s="312">
        <v>16.007999999999999</v>
      </c>
      <c r="N28" s="313">
        <v>0</v>
      </c>
      <c r="O28" s="313">
        <v>8.8003801764236229</v>
      </c>
      <c r="P28" s="314">
        <v>7</v>
      </c>
      <c r="Q28" s="315">
        <v>0</v>
      </c>
      <c r="R28" s="315">
        <v>110</v>
      </c>
    </row>
    <row r="29" spans="1:18" ht="16.5" x14ac:dyDescent="0.25">
      <c r="A29" s="304" t="s">
        <v>118</v>
      </c>
      <c r="B29" s="305" t="s">
        <v>292</v>
      </c>
      <c r="C29" s="306" t="s">
        <v>67</v>
      </c>
      <c r="D29" s="307">
        <v>0.80333333333333334</v>
      </c>
      <c r="E29" s="308">
        <v>8177</v>
      </c>
      <c r="F29" s="244" t="s">
        <v>123</v>
      </c>
      <c r="G29" s="309" t="s">
        <v>228</v>
      </c>
      <c r="H29" s="310">
        <v>1</v>
      </c>
      <c r="I29" s="245">
        <v>1420.635</v>
      </c>
      <c r="J29" s="311">
        <v>4.5691320896472966E-2</v>
      </c>
      <c r="K29" s="311">
        <v>0.36461861573078713</v>
      </c>
      <c r="L29" s="311">
        <v>0.1963910504809469</v>
      </c>
      <c r="M29" s="312">
        <v>15.022</v>
      </c>
      <c r="N29" s="313">
        <v>0.63351951768047388</v>
      </c>
      <c r="O29" s="313">
        <v>2.9564244158422115</v>
      </c>
      <c r="P29" s="314">
        <v>36</v>
      </c>
      <c r="Q29" s="315">
        <v>9</v>
      </c>
      <c r="R29" s="315">
        <v>42</v>
      </c>
    </row>
    <row r="30" spans="1:18" ht="16.5" x14ac:dyDescent="0.25">
      <c r="A30" s="304" t="s">
        <v>118</v>
      </c>
      <c r="B30" s="305" t="s">
        <v>296</v>
      </c>
      <c r="C30" s="306" t="s">
        <v>70</v>
      </c>
      <c r="D30" s="307">
        <v>0.76181818181818173</v>
      </c>
      <c r="E30" s="308">
        <v>2107</v>
      </c>
      <c r="F30" s="244" t="s">
        <v>120</v>
      </c>
      <c r="G30" s="309" t="s">
        <v>213</v>
      </c>
      <c r="H30" s="310">
        <v>1</v>
      </c>
      <c r="I30" s="245">
        <v>1823.058</v>
      </c>
      <c r="J30" s="311">
        <v>6.1195200947590581E-2</v>
      </c>
      <c r="K30" s="311">
        <v>0.36706556652220607</v>
      </c>
      <c r="L30" s="311">
        <v>0.16291308340162519</v>
      </c>
      <c r="M30" s="312">
        <v>16.396000000000001</v>
      </c>
      <c r="N30" s="313">
        <v>0</v>
      </c>
      <c r="O30" s="313">
        <v>19.747040412318203</v>
      </c>
      <c r="P30" s="314">
        <v>25</v>
      </c>
      <c r="Q30" s="315">
        <v>0</v>
      </c>
      <c r="R30" s="315">
        <v>360</v>
      </c>
    </row>
    <row r="31" spans="1:18" ht="16.5" x14ac:dyDescent="0.25">
      <c r="A31" s="304" t="s">
        <v>118</v>
      </c>
      <c r="B31" s="305" t="s">
        <v>397</v>
      </c>
      <c r="C31" s="306" t="s">
        <v>67</v>
      </c>
      <c r="D31" s="307">
        <v>0.82085225244032556</v>
      </c>
      <c r="E31" s="308">
        <v>9608</v>
      </c>
      <c r="F31" s="244" t="s">
        <v>122</v>
      </c>
      <c r="G31" s="309" t="s">
        <v>396</v>
      </c>
      <c r="H31" s="310">
        <v>2</v>
      </c>
      <c r="I31" s="245">
        <v>1338.5069999999998</v>
      </c>
      <c r="J31" s="311">
        <v>3.5584624914906916E-2</v>
      </c>
      <c r="K31" s="311">
        <v>0.40473874779735464</v>
      </c>
      <c r="L31" s="311">
        <v>8.3675318844055352E-2</v>
      </c>
      <c r="M31" s="312">
        <v>19.43</v>
      </c>
      <c r="N31" s="313">
        <v>7.4710106110763716E-2</v>
      </c>
      <c r="O31" s="313">
        <v>3.8102154116489495</v>
      </c>
      <c r="P31" s="314">
        <v>24</v>
      </c>
      <c r="Q31" s="315">
        <v>1</v>
      </c>
      <c r="R31" s="315">
        <v>51</v>
      </c>
    </row>
    <row r="32" spans="1:18" ht="16.5" x14ac:dyDescent="0.25">
      <c r="A32" s="304" t="s">
        <v>118</v>
      </c>
      <c r="B32" s="305" t="s">
        <v>298</v>
      </c>
      <c r="C32" s="306" t="s">
        <v>70</v>
      </c>
      <c r="D32" s="307">
        <v>0.76984648309512971</v>
      </c>
      <c r="E32" s="308">
        <v>9099</v>
      </c>
      <c r="F32" s="244" t="s">
        <v>120</v>
      </c>
      <c r="G32" s="309" t="s">
        <v>216</v>
      </c>
      <c r="H32" s="310">
        <v>5</v>
      </c>
      <c r="I32" s="245">
        <v>1032.904</v>
      </c>
      <c r="J32" s="311">
        <v>4.89454112588147E-2</v>
      </c>
      <c r="K32" s="311">
        <v>0.38934608044703711</v>
      </c>
      <c r="L32" s="311">
        <v>0.1297313206261182</v>
      </c>
      <c r="M32" s="312">
        <v>17.637</v>
      </c>
      <c r="N32" s="313">
        <v>9.6814418377700148E-2</v>
      </c>
      <c r="O32" s="313">
        <v>29.334768768443148</v>
      </c>
      <c r="P32" s="314">
        <v>21</v>
      </c>
      <c r="Q32" s="315">
        <v>1</v>
      </c>
      <c r="R32" s="315">
        <v>303</v>
      </c>
    </row>
    <row r="33" spans="1:18" ht="16.5" x14ac:dyDescent="0.25">
      <c r="A33" s="304" t="s">
        <v>118</v>
      </c>
      <c r="B33" s="305" t="s">
        <v>302</v>
      </c>
      <c r="C33" s="306" t="s">
        <v>67</v>
      </c>
      <c r="D33" s="307">
        <v>0.8247985792089283</v>
      </c>
      <c r="E33" s="308">
        <v>7377</v>
      </c>
      <c r="F33" s="244" t="s">
        <v>122</v>
      </c>
      <c r="G33" s="309" t="s">
        <v>227</v>
      </c>
      <c r="H33" s="310">
        <v>3</v>
      </c>
      <c r="I33" s="245">
        <v>1144.664</v>
      </c>
      <c r="J33" s="311">
        <v>6.3186040189950596E-2</v>
      </c>
      <c r="K33" s="311">
        <v>0.40792466430300628</v>
      </c>
      <c r="L33" s="311">
        <v>0.16073431922488526</v>
      </c>
      <c r="M33" s="312">
        <v>18.946999999999999</v>
      </c>
      <c r="N33" s="313">
        <v>0</v>
      </c>
      <c r="O33" s="313">
        <v>7.6004836353724761</v>
      </c>
      <c r="P33" s="314">
        <v>33</v>
      </c>
      <c r="Q33" s="315">
        <v>1</v>
      </c>
      <c r="R33" s="315">
        <v>166</v>
      </c>
    </row>
    <row r="34" spans="1:18" ht="16.5" x14ac:dyDescent="0.25">
      <c r="A34" s="304" t="s">
        <v>118</v>
      </c>
      <c r="B34" s="305" t="s">
        <v>304</v>
      </c>
      <c r="C34" s="306" t="s">
        <v>70</v>
      </c>
      <c r="D34" s="307">
        <v>0.78977366341761157</v>
      </c>
      <c r="E34" s="308">
        <v>6465</v>
      </c>
      <c r="F34" s="244" t="s">
        <v>120</v>
      </c>
      <c r="G34" s="309" t="s">
        <v>219</v>
      </c>
      <c r="H34" s="310">
        <v>2</v>
      </c>
      <c r="I34" s="245">
        <v>2785.8450000000003</v>
      </c>
      <c r="J34" s="311">
        <v>3.6274816379105561E-2</v>
      </c>
      <c r="K34" s="311">
        <v>0.37937846160668898</v>
      </c>
      <c r="L34" s="311">
        <v>0.183068332947454</v>
      </c>
      <c r="M34" s="312">
        <v>20.795999999999999</v>
      </c>
      <c r="N34" s="313">
        <v>0</v>
      </c>
      <c r="O34" s="313">
        <v>21.322076425644642</v>
      </c>
      <c r="P34" s="314">
        <v>47</v>
      </c>
      <c r="Q34" s="315">
        <v>0</v>
      </c>
      <c r="R34" s="315">
        <v>594</v>
      </c>
    </row>
    <row r="35" spans="1:18" ht="16.5" x14ac:dyDescent="0.25">
      <c r="A35" s="304" t="s">
        <v>118</v>
      </c>
      <c r="B35" s="305" t="s">
        <v>351</v>
      </c>
      <c r="C35" s="306" t="s">
        <v>67</v>
      </c>
      <c r="D35" s="307">
        <v>0.84831955253712144</v>
      </c>
      <c r="E35" s="308">
        <v>6868</v>
      </c>
      <c r="F35" s="244" t="s">
        <v>121</v>
      </c>
      <c r="G35" s="309" t="s">
        <v>338</v>
      </c>
      <c r="H35" s="310">
        <v>2</v>
      </c>
      <c r="I35" s="245">
        <v>1013.4640000000001</v>
      </c>
      <c r="J35" s="311">
        <v>3.6385244244365261E-2</v>
      </c>
      <c r="K35" s="311">
        <v>0.39132115127942768</v>
      </c>
      <c r="L35" s="311">
        <v>0.12728621835605408</v>
      </c>
      <c r="M35" s="312">
        <v>15.827</v>
      </c>
      <c r="N35" s="313">
        <v>0.69070040968401436</v>
      </c>
      <c r="O35" s="313">
        <v>15.0967375259506</v>
      </c>
      <c r="P35" s="314">
        <v>35</v>
      </c>
      <c r="Q35" s="315">
        <v>7</v>
      </c>
      <c r="R35" s="315">
        <v>153</v>
      </c>
    </row>
    <row r="36" spans="1:18" ht="16.5" x14ac:dyDescent="0.25">
      <c r="A36" s="304" t="s">
        <v>118</v>
      </c>
      <c r="B36" s="305" t="s">
        <v>308</v>
      </c>
      <c r="C36" s="306" t="s">
        <v>70</v>
      </c>
      <c r="D36" s="307">
        <v>0.75396020139561448</v>
      </c>
      <c r="E36" s="308">
        <v>629</v>
      </c>
      <c r="F36" s="244" t="s">
        <v>120</v>
      </c>
      <c r="G36" s="309" t="s">
        <v>217</v>
      </c>
      <c r="H36" s="310">
        <v>2</v>
      </c>
      <c r="I36" s="245">
        <v>1352.327</v>
      </c>
      <c r="J36" s="311">
        <v>3.4766328597064397E-2</v>
      </c>
      <c r="K36" s="311">
        <v>0.38285023872456614</v>
      </c>
      <c r="L36" s="311">
        <v>0.15159055465135282</v>
      </c>
      <c r="M36" s="312">
        <v>20.024999999999999</v>
      </c>
      <c r="N36" s="313">
        <v>7.3946612025050151E-2</v>
      </c>
      <c r="O36" s="313">
        <v>53.019720821960959</v>
      </c>
      <c r="P36" s="314">
        <v>24</v>
      </c>
      <c r="Q36" s="315">
        <v>1</v>
      </c>
      <c r="R36" s="315">
        <v>717</v>
      </c>
    </row>
    <row r="37" spans="1:18" ht="16.5" x14ac:dyDescent="0.25">
      <c r="A37" s="304" t="s">
        <v>118</v>
      </c>
      <c r="B37" s="305" t="s">
        <v>310</v>
      </c>
      <c r="C37" s="306" t="s">
        <v>70</v>
      </c>
      <c r="D37" s="307">
        <v>0.76</v>
      </c>
      <c r="E37" s="308">
        <v>467</v>
      </c>
      <c r="F37" s="244" t="s">
        <v>123</v>
      </c>
      <c r="G37" s="309" t="s">
        <v>229</v>
      </c>
      <c r="H37" s="310">
        <v>1</v>
      </c>
      <c r="I37" s="245">
        <v>1192.713</v>
      </c>
      <c r="J37" s="311">
        <v>1.7060660864518917E-2</v>
      </c>
      <c r="K37" s="311">
        <v>0.46238269349966715</v>
      </c>
      <c r="L37" s="311">
        <v>0.17355390609476043</v>
      </c>
      <c r="M37" s="312">
        <v>20.747</v>
      </c>
      <c r="N37" s="313">
        <v>0</v>
      </c>
      <c r="O37" s="313">
        <v>8.0488768043946877</v>
      </c>
      <c r="P37" s="314">
        <v>52</v>
      </c>
      <c r="Q37" s="315">
        <v>0</v>
      </c>
      <c r="R37" s="315">
        <v>96</v>
      </c>
    </row>
    <row r="38" spans="1:18" ht="16.5" x14ac:dyDescent="0.25">
      <c r="A38" s="304" t="s">
        <v>118</v>
      </c>
      <c r="B38" s="305" t="s">
        <v>316</v>
      </c>
      <c r="C38" s="306" t="s">
        <v>67</v>
      </c>
      <c r="D38" s="307">
        <v>0.84</v>
      </c>
      <c r="E38" s="308">
        <v>1590</v>
      </c>
      <c r="F38" s="244" t="s">
        <v>123</v>
      </c>
      <c r="G38" s="309" t="s">
        <v>228</v>
      </c>
      <c r="H38" s="310">
        <v>1</v>
      </c>
      <c r="I38" s="245">
        <v>1976.7249999999999</v>
      </c>
      <c r="J38" s="311">
        <v>1.5510070334152326E-2</v>
      </c>
      <c r="K38" s="311">
        <v>0.32136727739279708</v>
      </c>
      <c r="L38" s="311">
        <v>0.11382463418027293</v>
      </c>
      <c r="M38" s="312">
        <v>11.926</v>
      </c>
      <c r="N38" s="313">
        <v>0.86000834713983998</v>
      </c>
      <c r="O38" s="313">
        <v>1.6188392416749928</v>
      </c>
      <c r="P38" s="314">
        <v>3</v>
      </c>
      <c r="Q38" s="315">
        <v>17</v>
      </c>
      <c r="R38" s="315">
        <v>32</v>
      </c>
    </row>
    <row r="39" spans="1:18" ht="16.5" x14ac:dyDescent="0.25">
      <c r="A39" s="304" t="s">
        <v>118</v>
      </c>
      <c r="B39" s="305" t="s">
        <v>320</v>
      </c>
      <c r="C39" s="306" t="s">
        <v>67</v>
      </c>
      <c r="D39" s="307">
        <v>0.8298120386828558</v>
      </c>
      <c r="E39" s="308">
        <v>2536</v>
      </c>
      <c r="F39" s="244" t="s">
        <v>120</v>
      </c>
      <c r="G39" s="309" t="s">
        <v>216</v>
      </c>
      <c r="H39" s="310">
        <v>7</v>
      </c>
      <c r="I39" s="245">
        <v>1002.6719999999999</v>
      </c>
      <c r="J39" s="311">
        <v>3.92789765460805E-2</v>
      </c>
      <c r="K39" s="311">
        <v>0.35661223956678106</v>
      </c>
      <c r="L39" s="311">
        <v>0.13264557103419664</v>
      </c>
      <c r="M39" s="312">
        <v>18.048999999999999</v>
      </c>
      <c r="N39" s="313">
        <v>0</v>
      </c>
      <c r="O39" s="313">
        <v>27.027781767118263</v>
      </c>
      <c r="P39" s="314">
        <v>5</v>
      </c>
      <c r="Q39" s="315">
        <v>0</v>
      </c>
      <c r="R39" s="315">
        <v>271</v>
      </c>
    </row>
    <row r="40" spans="1:18" ht="16.5" x14ac:dyDescent="0.25">
      <c r="A40" s="304" t="s">
        <v>118</v>
      </c>
      <c r="B40" s="305" t="s">
        <v>365</v>
      </c>
      <c r="C40" s="306" t="s">
        <v>67</v>
      </c>
      <c r="D40" s="307">
        <v>0.84666666666666668</v>
      </c>
      <c r="E40" s="308">
        <v>4733</v>
      </c>
      <c r="F40" s="244" t="s">
        <v>120</v>
      </c>
      <c r="G40" s="309" t="s">
        <v>209</v>
      </c>
      <c r="H40" s="310">
        <v>1</v>
      </c>
      <c r="I40" s="245">
        <v>2146.643</v>
      </c>
      <c r="J40" s="311">
        <v>5.1928656582618027E-2</v>
      </c>
      <c r="K40" s="311">
        <v>0.38120850306786419</v>
      </c>
      <c r="L40" s="311">
        <v>0.15326255926113472</v>
      </c>
      <c r="M40" s="312">
        <v>15.146000000000001</v>
      </c>
      <c r="N40" s="313">
        <v>0</v>
      </c>
      <c r="O40" s="313">
        <v>9.8293009131001288</v>
      </c>
      <c r="P40" s="314">
        <v>47</v>
      </c>
      <c r="Q40" s="315">
        <v>0</v>
      </c>
      <c r="R40" s="315">
        <v>211</v>
      </c>
    </row>
    <row r="41" spans="1:18" ht="16.5" x14ac:dyDescent="0.25">
      <c r="A41" s="304" t="s">
        <v>118</v>
      </c>
      <c r="B41" s="305" t="s">
        <v>398</v>
      </c>
      <c r="C41" s="306" t="s">
        <v>70</v>
      </c>
      <c r="D41" s="307">
        <v>0.79154670657993287</v>
      </c>
      <c r="E41" s="308">
        <v>5549</v>
      </c>
      <c r="F41" s="244" t="s">
        <v>122</v>
      </c>
      <c r="G41" s="309" t="s">
        <v>226</v>
      </c>
      <c r="H41" s="310">
        <v>4</v>
      </c>
      <c r="I41" s="245">
        <v>459.58300000000003</v>
      </c>
      <c r="J41" s="311">
        <v>8.0109325490962072E-2</v>
      </c>
      <c r="K41" s="311">
        <v>0.4000947952002864</v>
      </c>
      <c r="L41" s="311">
        <v>7.6155993585489454E-2</v>
      </c>
      <c r="M41" s="312">
        <v>19.353999999999999</v>
      </c>
      <c r="N41" s="313">
        <v>0.21758855310139844</v>
      </c>
      <c r="O41" s="313">
        <v>26.545803478370608</v>
      </c>
      <c r="P41" s="314">
        <v>16</v>
      </c>
      <c r="Q41" s="315">
        <v>1</v>
      </c>
      <c r="R41" s="315">
        <v>122</v>
      </c>
    </row>
  </sheetData>
  <phoneticPr fontId="2" type="noConversion"/>
  <conditionalFormatting sqref="C14:D41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23"/>
  <sheetViews>
    <sheetView showGridLines="0" workbookViewId="0"/>
  </sheetViews>
  <sheetFormatPr defaultRowHeight="13.5" x14ac:dyDescent="0.25"/>
  <cols>
    <col min="1" max="16384" width="9.140625" style="234"/>
  </cols>
  <sheetData>
    <row r="1" spans="1:13" x14ac:dyDescent="0.25">
      <c r="A1" s="229"/>
      <c r="B1" s="230"/>
      <c r="C1" s="231"/>
      <c r="D1" s="232"/>
      <c r="E1" s="232"/>
      <c r="F1" s="233"/>
      <c r="G1" s="232"/>
      <c r="H1" s="232"/>
      <c r="I1" s="232"/>
      <c r="J1" s="232"/>
      <c r="K1" s="232"/>
      <c r="L1" s="232"/>
      <c r="M1" s="232"/>
    </row>
    <row r="2" spans="1:13" ht="41.25" x14ac:dyDescent="0.25">
      <c r="A2" s="320" t="s">
        <v>510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</row>
    <row r="4" spans="1:13" ht="17.25" x14ac:dyDescent="0.25">
      <c r="A4" s="235" t="s">
        <v>332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</row>
    <row r="5" spans="1:13" ht="26.25" x14ac:dyDescent="0.25">
      <c r="A5" s="237" t="s">
        <v>333</v>
      </c>
    </row>
    <row r="6" spans="1:13" ht="26.25" x14ac:dyDescent="0.25">
      <c r="A6" s="237" t="s">
        <v>334</v>
      </c>
    </row>
    <row r="7" spans="1:13" ht="26.25" x14ac:dyDescent="0.25">
      <c r="A7" s="237"/>
    </row>
    <row r="8" spans="1:13" ht="17.25" x14ac:dyDescent="0.25">
      <c r="A8" s="238" t="s">
        <v>335</v>
      </c>
    </row>
    <row r="9" spans="1:13" ht="40.5" x14ac:dyDescent="0.25">
      <c r="A9" s="247" t="s">
        <v>0</v>
      </c>
      <c r="B9" s="248" t="s">
        <v>74</v>
      </c>
      <c r="C9" s="240" t="s">
        <v>65</v>
      </c>
      <c r="D9" s="240" t="s">
        <v>161</v>
      </c>
      <c r="E9" s="249" t="s">
        <v>147</v>
      </c>
      <c r="F9" s="248" t="s">
        <v>152</v>
      </c>
      <c r="G9" s="249" t="s">
        <v>150</v>
      </c>
      <c r="H9" s="249" t="s">
        <v>154</v>
      </c>
      <c r="I9" s="241" t="s">
        <v>156</v>
      </c>
      <c r="J9" s="249" t="s">
        <v>11</v>
      </c>
      <c r="K9" s="249" t="s">
        <v>12</v>
      </c>
      <c r="L9" s="249" t="s">
        <v>13</v>
      </c>
      <c r="M9" s="249" t="s">
        <v>183</v>
      </c>
    </row>
    <row r="10" spans="1:13" ht="16.5" x14ac:dyDescent="0.25">
      <c r="A10" s="250" t="s">
        <v>118</v>
      </c>
      <c r="B10" s="251" t="s">
        <v>244</v>
      </c>
      <c r="C10" s="242" t="s">
        <v>69</v>
      </c>
      <c r="D10" s="243">
        <v>0.86950000000000005</v>
      </c>
      <c r="E10" s="252">
        <v>1310</v>
      </c>
      <c r="F10" s="244" t="s">
        <v>122</v>
      </c>
      <c r="G10" s="253" t="s">
        <v>224</v>
      </c>
      <c r="H10" s="254">
        <v>1</v>
      </c>
      <c r="I10" s="245">
        <v>3305.7179999999998</v>
      </c>
      <c r="J10" s="246">
        <v>4.3776971233177697E-2</v>
      </c>
      <c r="K10" s="246">
        <v>0.46180477872723036</v>
      </c>
      <c r="L10" s="246">
        <v>0.18452874685620493</v>
      </c>
      <c r="M10" s="316">
        <v>160</v>
      </c>
    </row>
    <row r="11" spans="1:13" ht="16.5" x14ac:dyDescent="0.25">
      <c r="A11" s="250" t="s">
        <v>118</v>
      </c>
      <c r="B11" s="251" t="s">
        <v>347</v>
      </c>
      <c r="C11" s="242" t="s">
        <v>69</v>
      </c>
      <c r="D11" s="243">
        <v>0.89095238095238094</v>
      </c>
      <c r="E11" s="252">
        <v>894</v>
      </c>
      <c r="F11" s="244" t="s">
        <v>122</v>
      </c>
      <c r="G11" s="253" t="s">
        <v>223</v>
      </c>
      <c r="H11" s="254">
        <v>1</v>
      </c>
      <c r="I11" s="245">
        <v>1234.1289999999999</v>
      </c>
      <c r="J11" s="246">
        <v>2.3938112218881296E-2</v>
      </c>
      <c r="K11" s="246">
        <v>0.37677412583474107</v>
      </c>
      <c r="L11" s="246">
        <v>0.12073292176101527</v>
      </c>
      <c r="M11" s="316">
        <v>66</v>
      </c>
    </row>
    <row r="12" spans="1:13" ht="16.5" x14ac:dyDescent="0.25">
      <c r="A12" s="250" t="s">
        <v>118</v>
      </c>
      <c r="B12" s="251" t="s">
        <v>349</v>
      </c>
      <c r="C12" s="242" t="s">
        <v>70</v>
      </c>
      <c r="D12" s="243">
        <v>0.7985714285714286</v>
      </c>
      <c r="E12" s="252">
        <v>1319</v>
      </c>
      <c r="F12" s="244" t="s">
        <v>122</v>
      </c>
      <c r="G12" s="253" t="s">
        <v>223</v>
      </c>
      <c r="H12" s="254">
        <v>1</v>
      </c>
      <c r="I12" s="245">
        <v>1143.0550000000001</v>
      </c>
      <c r="J12" s="246">
        <v>4.0806915236748544E-2</v>
      </c>
      <c r="K12" s="246">
        <v>0.41122264814155152</v>
      </c>
      <c r="L12" s="246">
        <v>6.2989095012925878E-2</v>
      </c>
      <c r="M12" s="316">
        <v>54</v>
      </c>
    </row>
    <row r="13" spans="1:13" ht="16.5" x14ac:dyDescent="0.25">
      <c r="A13" s="250" t="s">
        <v>118</v>
      </c>
      <c r="B13" s="251" t="s">
        <v>284</v>
      </c>
      <c r="C13" s="242" t="s">
        <v>69</v>
      </c>
      <c r="D13" s="243">
        <v>0.8714584723227129</v>
      </c>
      <c r="E13" s="252">
        <v>8672</v>
      </c>
      <c r="F13" s="244" t="s">
        <v>122</v>
      </c>
      <c r="G13" s="253" t="s">
        <v>224</v>
      </c>
      <c r="H13" s="254">
        <v>4</v>
      </c>
      <c r="I13" s="245">
        <v>787.28000000000009</v>
      </c>
      <c r="J13" s="246">
        <v>4.558839347641902E-2</v>
      </c>
      <c r="K13" s="246">
        <v>0.45685752496060228</v>
      </c>
      <c r="L13" s="246">
        <v>0.20833096593599315</v>
      </c>
      <c r="M13" s="316">
        <v>39</v>
      </c>
    </row>
    <row r="14" spans="1:13" ht="16.5" x14ac:dyDescent="0.25">
      <c r="A14" s="250" t="s">
        <v>118</v>
      </c>
      <c r="B14" s="251" t="s">
        <v>292</v>
      </c>
      <c r="C14" s="242" t="s">
        <v>67</v>
      </c>
      <c r="D14" s="243">
        <v>0.80333333333333334</v>
      </c>
      <c r="E14" s="252">
        <v>8177</v>
      </c>
      <c r="F14" s="244" t="s">
        <v>123</v>
      </c>
      <c r="G14" s="253" t="s">
        <v>228</v>
      </c>
      <c r="H14" s="254">
        <v>1</v>
      </c>
      <c r="I14" s="245">
        <v>1420.635</v>
      </c>
      <c r="J14" s="246">
        <v>4.5691320896472966E-2</v>
      </c>
      <c r="K14" s="246">
        <v>0.36461861573078713</v>
      </c>
      <c r="L14" s="246">
        <v>0.1963910504809469</v>
      </c>
      <c r="M14" s="316">
        <v>36</v>
      </c>
    </row>
    <row r="15" spans="1:13" ht="16.5" x14ac:dyDescent="0.25">
      <c r="A15" s="250" t="s">
        <v>118</v>
      </c>
      <c r="B15" s="251" t="s">
        <v>294</v>
      </c>
      <c r="C15" s="242" t="s">
        <v>68</v>
      </c>
      <c r="D15" s="243">
        <v>0.91388888888888886</v>
      </c>
      <c r="E15" s="252">
        <v>2796</v>
      </c>
      <c r="F15" s="244" t="s">
        <v>119</v>
      </c>
      <c r="G15" s="253" t="s">
        <v>203</v>
      </c>
      <c r="H15" s="254">
        <v>1</v>
      </c>
      <c r="I15" s="245">
        <v>897.654</v>
      </c>
      <c r="J15" s="246">
        <v>1.3925348618593968E-2</v>
      </c>
      <c r="K15" s="246">
        <v>0.47163994656834979</v>
      </c>
      <c r="L15" s="246">
        <v>0.21723292047938292</v>
      </c>
      <c r="M15" s="316">
        <v>34</v>
      </c>
    </row>
    <row r="16" spans="1:13" ht="16.5" x14ac:dyDescent="0.25">
      <c r="A16" s="250" t="s">
        <v>118</v>
      </c>
      <c r="B16" s="251" t="s">
        <v>302</v>
      </c>
      <c r="C16" s="242" t="s">
        <v>67</v>
      </c>
      <c r="D16" s="243">
        <v>0.8247985792089283</v>
      </c>
      <c r="E16" s="252">
        <v>7377</v>
      </c>
      <c r="F16" s="244" t="s">
        <v>122</v>
      </c>
      <c r="G16" s="253" t="s">
        <v>227</v>
      </c>
      <c r="H16" s="254">
        <v>3</v>
      </c>
      <c r="I16" s="245">
        <v>1144.664</v>
      </c>
      <c r="J16" s="246">
        <v>6.3186040189950596E-2</v>
      </c>
      <c r="K16" s="246">
        <v>0.40792466430300628</v>
      </c>
      <c r="L16" s="246">
        <v>0.16073431922488526</v>
      </c>
      <c r="M16" s="316">
        <v>33</v>
      </c>
    </row>
    <row r="17" spans="1:13" ht="16.5" x14ac:dyDescent="0.25">
      <c r="A17" s="250" t="s">
        <v>118</v>
      </c>
      <c r="B17" s="251" t="s">
        <v>304</v>
      </c>
      <c r="C17" s="242" t="s">
        <v>70</v>
      </c>
      <c r="D17" s="243">
        <v>0.78977366341761157</v>
      </c>
      <c r="E17" s="252">
        <v>6465</v>
      </c>
      <c r="F17" s="244" t="s">
        <v>120</v>
      </c>
      <c r="G17" s="253" t="s">
        <v>219</v>
      </c>
      <c r="H17" s="254">
        <v>2</v>
      </c>
      <c r="I17" s="245">
        <v>2785.8450000000003</v>
      </c>
      <c r="J17" s="246">
        <v>3.6274816379105561E-2</v>
      </c>
      <c r="K17" s="246">
        <v>0.37937846160668898</v>
      </c>
      <c r="L17" s="246">
        <v>0.183068332947454</v>
      </c>
      <c r="M17" s="316">
        <v>47</v>
      </c>
    </row>
    <row r="18" spans="1:13" ht="16.5" x14ac:dyDescent="0.25">
      <c r="A18" s="250" t="s">
        <v>118</v>
      </c>
      <c r="B18" s="251" t="s">
        <v>351</v>
      </c>
      <c r="C18" s="242" t="s">
        <v>67</v>
      </c>
      <c r="D18" s="243">
        <v>0.84831955253712144</v>
      </c>
      <c r="E18" s="252">
        <v>6868</v>
      </c>
      <c r="F18" s="244" t="s">
        <v>121</v>
      </c>
      <c r="G18" s="253" t="s">
        <v>338</v>
      </c>
      <c r="H18" s="254">
        <v>2</v>
      </c>
      <c r="I18" s="245">
        <v>1013.4640000000001</v>
      </c>
      <c r="J18" s="246">
        <v>3.6385244244365261E-2</v>
      </c>
      <c r="K18" s="246">
        <v>0.39132115127942768</v>
      </c>
      <c r="L18" s="246">
        <v>0.12728621835605408</v>
      </c>
      <c r="M18" s="316">
        <v>35</v>
      </c>
    </row>
    <row r="19" spans="1:13" ht="16.5" x14ac:dyDescent="0.25">
      <c r="A19" s="250" t="s">
        <v>118</v>
      </c>
      <c r="B19" s="251" t="s">
        <v>310</v>
      </c>
      <c r="C19" s="242" t="s">
        <v>70</v>
      </c>
      <c r="D19" s="243">
        <v>0.76</v>
      </c>
      <c r="E19" s="252">
        <v>467</v>
      </c>
      <c r="F19" s="244" t="s">
        <v>123</v>
      </c>
      <c r="G19" s="253" t="s">
        <v>229</v>
      </c>
      <c r="H19" s="254">
        <v>1</v>
      </c>
      <c r="I19" s="245">
        <v>1192.713</v>
      </c>
      <c r="J19" s="246">
        <v>1.7060660864518917E-2</v>
      </c>
      <c r="K19" s="246">
        <v>0.46238269349966715</v>
      </c>
      <c r="L19" s="246">
        <v>0.17355390609476043</v>
      </c>
      <c r="M19" s="316">
        <v>52</v>
      </c>
    </row>
    <row r="20" spans="1:13" ht="16.5" x14ac:dyDescent="0.25">
      <c r="A20" s="250" t="s">
        <v>118</v>
      </c>
      <c r="B20" s="251" t="s">
        <v>312</v>
      </c>
      <c r="C20" s="242" t="s">
        <v>68</v>
      </c>
      <c r="D20" s="243">
        <v>0.91428571428571426</v>
      </c>
      <c r="E20" s="252">
        <v>6712</v>
      </c>
      <c r="F20" s="244" t="s">
        <v>121</v>
      </c>
      <c r="G20" s="253" t="s">
        <v>222</v>
      </c>
      <c r="H20" s="254">
        <v>1</v>
      </c>
      <c r="I20" s="245">
        <v>1961.7650000000001</v>
      </c>
      <c r="J20" s="246">
        <v>1.4270611740506671E-2</v>
      </c>
      <c r="K20" s="246">
        <v>0.34262640547334572</v>
      </c>
      <c r="L20" s="246">
        <v>0.14884555489571891</v>
      </c>
      <c r="M20" s="316">
        <v>42</v>
      </c>
    </row>
    <row r="21" spans="1:13" ht="16.5" x14ac:dyDescent="0.25">
      <c r="A21" s="250" t="s">
        <v>118</v>
      </c>
      <c r="B21" s="251" t="s">
        <v>365</v>
      </c>
      <c r="C21" s="242" t="s">
        <v>67</v>
      </c>
      <c r="D21" s="243">
        <v>0.84666666666666668</v>
      </c>
      <c r="E21" s="252">
        <v>4733</v>
      </c>
      <c r="F21" s="244" t="s">
        <v>120</v>
      </c>
      <c r="G21" s="253" t="s">
        <v>209</v>
      </c>
      <c r="H21" s="254">
        <v>1</v>
      </c>
      <c r="I21" s="245">
        <v>2146.643</v>
      </c>
      <c r="J21" s="246">
        <v>5.1928656582618027E-2</v>
      </c>
      <c r="K21" s="246">
        <v>0.38120850306786419</v>
      </c>
      <c r="L21" s="246">
        <v>0.15326255926113472</v>
      </c>
      <c r="M21" s="316">
        <v>47</v>
      </c>
    </row>
    <row r="22" spans="1:13" ht="16.5" x14ac:dyDescent="0.25">
      <c r="A22" s="250" t="s">
        <v>118</v>
      </c>
      <c r="B22" s="251" t="s">
        <v>326</v>
      </c>
      <c r="C22" s="242" t="s">
        <v>69</v>
      </c>
      <c r="D22" s="243">
        <v>0.88449999999999995</v>
      </c>
      <c r="E22" s="252">
        <v>9248</v>
      </c>
      <c r="F22" s="244" t="s">
        <v>122</v>
      </c>
      <c r="G22" s="253" t="s">
        <v>224</v>
      </c>
      <c r="H22" s="254">
        <v>1</v>
      </c>
      <c r="I22" s="245">
        <v>880.19899999999996</v>
      </c>
      <c r="J22" s="246">
        <v>4.4344659240452194E-2</v>
      </c>
      <c r="K22" s="246">
        <v>0.43433854827090074</v>
      </c>
      <c r="L22" s="246">
        <v>0.19541035606720755</v>
      </c>
      <c r="M22" s="316">
        <v>40</v>
      </c>
    </row>
    <row r="23" spans="1:13" ht="16.5" x14ac:dyDescent="0.25">
      <c r="A23" s="250" t="s">
        <v>118</v>
      </c>
      <c r="B23" s="251" t="s">
        <v>330</v>
      </c>
      <c r="C23" s="242" t="s">
        <v>68</v>
      </c>
      <c r="D23" s="243">
        <v>0.90409090909090906</v>
      </c>
      <c r="E23" s="252">
        <v>7968</v>
      </c>
      <c r="F23" s="244" t="s">
        <v>120</v>
      </c>
      <c r="G23" s="253" t="s">
        <v>215</v>
      </c>
      <c r="H23" s="254">
        <v>1</v>
      </c>
      <c r="I23" s="245">
        <v>2544.0990000000002</v>
      </c>
      <c r="J23" s="246">
        <v>3.5713035242169573E-2</v>
      </c>
      <c r="K23" s="246">
        <v>0.36530444660325845</v>
      </c>
      <c r="L23" s="246">
        <v>7.5861827704031951E-2</v>
      </c>
      <c r="M23" s="316">
        <v>37</v>
      </c>
    </row>
  </sheetData>
  <mergeCells count="1">
    <mergeCell ref="A2:M2"/>
  </mergeCells>
  <phoneticPr fontId="2" type="noConversion"/>
  <conditionalFormatting sqref="C10:D23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2024-08-30T02:28:35Z</dcterms:modified>
</cp:coreProperties>
</file>