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92614FFA-5113-4988-A2EC-CA719C2DECA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</sheets>
  <definedNames>
    <definedName name="_xlnm._FilterDatabase" localSheetId="6" hidden="1">'D,F등급 명단'!$A$13:$R$63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운전자별!$A$1:$R$129</definedName>
    <definedName name="_xlnm.Print_Area" localSheetId="1">종합!$A$1:$L$99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26" i="60" l="1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F54" i="60" l="1"/>
  <c r="F30" i="60"/>
  <c r="F53" i="60"/>
  <c r="F36" i="60"/>
  <c r="F43" i="60"/>
  <c r="F35" i="60"/>
  <c r="F27" i="60"/>
  <c r="F45" i="60"/>
  <c r="F37" i="60"/>
  <c r="F29" i="60"/>
  <c r="F28" i="60"/>
  <c r="F49" i="60"/>
  <c r="F33" i="60"/>
  <c r="F48" i="60"/>
  <c r="F40" i="60"/>
  <c r="F32" i="60"/>
  <c r="F58" i="60"/>
  <c r="F55" i="60"/>
  <c r="F50" i="60"/>
  <c r="F47" i="60"/>
  <c r="F42" i="60"/>
  <c r="F34" i="60"/>
  <c r="F26" i="60"/>
  <c r="F39" i="60"/>
  <c r="F31" i="60"/>
  <c r="F57" i="60"/>
  <c r="F52" i="60"/>
  <c r="F44" i="60"/>
  <c r="F41" i="60"/>
  <c r="F56" i="60"/>
  <c r="F51" i="60"/>
  <c r="F46" i="60"/>
  <c r="F38" i="60"/>
  <c r="J49" i="12" a="1"/>
  <c r="J49" i="12" l="1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6" i="12" l="1"/>
  <c r="B90" i="12" l="1"/>
  <c r="I90" i="12" s="1"/>
  <c r="B91" i="12"/>
  <c r="E91" i="12" l="1"/>
  <c r="H91" i="12"/>
  <c r="D91" i="12"/>
  <c r="J91" i="12"/>
  <c r="E90" i="12"/>
  <c r="F90" i="12"/>
  <c r="J90" i="12"/>
  <c r="G90" i="12"/>
  <c r="H90" i="12"/>
  <c r="D90" i="12"/>
  <c r="J10" i="12"/>
  <c r="J30" i="12" s="1"/>
  <c r="N24" i="12"/>
  <c r="K26" i="12"/>
  <c r="F91" i="12" l="1"/>
  <c r="I91" i="12"/>
  <c r="G91" i="12"/>
  <c r="D26" i="12"/>
  <c r="F49" i="12" a="1"/>
  <c r="H49" i="12" a="1"/>
  <c r="E49" i="12" a="1"/>
  <c r="I49" i="12" a="1"/>
  <c r="G49" i="12" a="1"/>
  <c r="D49" i="12" a="1"/>
  <c r="F49" i="12" l="1"/>
  <c r="E49" i="12"/>
  <c r="D49" i="12"/>
  <c r="I49" i="12"/>
  <c r="H49" i="12"/>
  <c r="G49" i="12"/>
  <c r="N49" i="12" a="1"/>
  <c r="N49" i="12" l="1"/>
  <c r="K49" i="12" s="1" a="1"/>
  <c r="K49" i="12" s="1"/>
  <c r="E26" i="12"/>
  <c r="F26" i="12" l="1"/>
  <c r="G26" i="12" l="1"/>
  <c r="H26" i="12" l="1"/>
  <c r="I26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<sst xmlns="http://schemas.openxmlformats.org/spreadsheetml/2006/main" count="3576" uniqueCount="700">
  <si>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</si>
  <si>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</si>
  <si>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</si>
  <si>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</si>
  <si>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</si>
  <si>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</si>
  <si>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</si>
  <si>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</si>
  <si>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</si>
  <si>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</si>
  <si>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</si>
  <si>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</si>
  <si>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</si>
  <si>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</si>
  <si>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</si>
  <si>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</si>
  <si>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</si>
  <si>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</si>
  <si>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</si>
  <si>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</si>
  <si>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</si>
  <si>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</si>
  <si>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</si>
  <si>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</si>
  <si>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</si>
  <si>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</si>
  <si>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</si>
  <si>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</si>
  <si>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</si>
  <si>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</si>
  <si>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</si>
  <si>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</si>
  <si>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</si>
  <si>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</si>
  <si>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</si>
  <si>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</si>
  <si>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</si>
  <si>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</si>
  <si>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</si>
  <si>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</si>
  <si>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</si>
  <si>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</si>
  <si>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</si>
  <si>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</si>
  <si>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</si>
  <si>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</si>
  <si>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</si>
  <si>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</si>
  <si>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</si>
  <si>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</si>
  <si>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</si>
  <si>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</si>
  <si>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</si>
  <si>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</si>
  <si>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</si>
  <si>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</si>
  <si>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</si>
  <si>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</si>
  <si>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</si>
  <si>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</si>
  <si>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</si>
  <si>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</si>
  <si>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</si>
  <si>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</si>
  <si>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</si>
  <si>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</si>
  <si>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</si>
  <si>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</si>
  <si>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</si>
  <si>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</si>
  <si>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</si>
  <si>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</si>
  <si>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</si>
  <si>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</si>
  <si>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</si>
  <si>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</si>
  <si>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</si>
  <si>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</si>
  <si>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</si>
  <si>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</si>
  <si>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</si>
  <si>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</si>
  <si>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</si>
  <si>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</si>
  <si>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</si>
  <si>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</si>
  <si>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</si>
  <si>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</si>
  <si>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</si>
  <si>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</si>
  <si>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</si>
  <si>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</si>
  <si>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</si>
  <si>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</si>
  <si>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</si>
  <si>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</si>
  <si>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</si>
  <si>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</si>
  <si>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</si>
  <si>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</si>
  <si>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</si>
  <si>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</si>
  <si>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</si>
  <si>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</si>
  <si>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</si>
  <si>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</si>
  <si>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</si>
  <si>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</si>
  <si>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</si>
  <si>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</si>
  <si>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</si>
  <si>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</si>
  <si>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</si>
  <si>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</si>
  <si>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</si>
  <si>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</si>
  <si>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송도버스</t>
  </si>
  <si>
    <t>16-1</t>
  </si>
  <si>
    <t>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</si>
  <si>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</si>
  <si>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</si>
  <si>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</si>
  <si>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</si>
  <si>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</si>
  <si>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</si>
  <si>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</si>
  <si>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</si>
  <si>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</si>
  <si>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</si>
  <si>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</si>
  <si>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</si>
  <si>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</si>
  <si>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</si>
  <si>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</si>
  <si>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</si>
  <si>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</si>
  <si>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</si>
  <si>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</si>
  <si>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</si>
  <si>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</si>
  <si>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</si>
  <si>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</si>
  <si>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</si>
  <si>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</si>
  <si>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</si>
  <si>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</si>
  <si>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</si>
  <si>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</si>
  <si>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</si>
  <si>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</si>
  <si>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</si>
  <si>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</si>
  <si>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</si>
  <si>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</si>
  <si>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</si>
  <si>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</si>
  <si>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</si>
  <si>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</si>
  <si>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</si>
  <si>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</si>
  <si>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</si>
  <si>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</si>
  <si>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</si>
  <si>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</si>
  <si>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</si>
  <si>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</si>
  <si>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</si>
  <si>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</si>
  <si>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</si>
  <si>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</si>
  <si>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</si>
  <si>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</si>
  <si>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</si>
  <si>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</si>
  <si>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</si>
  <si>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</si>
  <si>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</si>
  <si>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</si>
  <si>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</si>
  <si>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</si>
  <si>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</si>
  <si>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</si>
  <si>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</si>
  <si>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</si>
  <si>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(경  고)</t>
  </si>
  <si>
    <t>[TIP!!] 특별관리 운행사원 관리하려면?</t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</si>
  <si>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</si>
  <si>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</si>
  <si>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</si>
  <si>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</si>
  <si>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</si>
  <si>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</si>
  <si>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</si>
  <si>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</si>
  <si>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</si>
  <si>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</si>
  <si>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</si>
  <si>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</si>
  <si>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</si>
  <si>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</si>
  <si>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</si>
  <si>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70바2281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</si>
  <si>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</si>
  <si>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</si>
  <si>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</si>
  <si>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</si>
  <si>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</si>
  <si>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</si>
  <si>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</si>
  <si>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</si>
  <si>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88</t>
  </si>
  <si>
    <t>70바2217</t>
  </si>
  <si>
    <t>70바2221</t>
  </si>
  <si>
    <t>70바2222</t>
  </si>
  <si>
    <t>70바2223</t>
  </si>
  <si>
    <t>70바2232</t>
  </si>
  <si>
    <t>70바2234</t>
  </si>
  <si>
    <t>70바2235</t>
  </si>
  <si>
    <t>송도버스8C6</t>
  </si>
  <si>
    <t>70바2238</t>
  </si>
  <si>
    <t>70바2240</t>
  </si>
  <si>
    <t>70바2241</t>
  </si>
  <si>
    <t>70바2242</t>
  </si>
  <si>
    <t>70바2246</t>
  </si>
  <si>
    <t>70바2247</t>
  </si>
  <si>
    <t>70바2251</t>
  </si>
  <si>
    <t>송도버스8C7</t>
  </si>
  <si>
    <t>70바2253</t>
  </si>
  <si>
    <t>70바2255</t>
  </si>
  <si>
    <t>70바2256</t>
  </si>
  <si>
    <t>70바2264</t>
  </si>
  <si>
    <t>70바2265</t>
  </si>
  <si>
    <t>송도버스8C2</t>
  </si>
  <si>
    <t>70바2271</t>
  </si>
  <si>
    <t>70바2276</t>
  </si>
  <si>
    <t>70바2282</t>
  </si>
  <si>
    <t>70바2287</t>
  </si>
  <si>
    <t>70바2289</t>
  </si>
  <si>
    <t>70바2291</t>
  </si>
  <si>
    <t>송도버스8B2</t>
  </si>
  <si>
    <t>70바2293</t>
  </si>
  <si>
    <t>70바2295</t>
  </si>
  <si>
    <t>70바2296</t>
  </si>
  <si>
    <t>70바2307</t>
  </si>
  <si>
    <t>70바2308</t>
  </si>
  <si>
    <t>70바2309</t>
  </si>
  <si>
    <t>송도버스8C5</t>
  </si>
  <si>
    <t>70바2313</t>
  </si>
  <si>
    <t>70바2319</t>
  </si>
  <si>
    <t>송도버스8C4</t>
  </si>
  <si>
    <t>강용현</t>
  </si>
  <si>
    <t>5213188</t>
  </si>
  <si>
    <t>강지훈</t>
  </si>
  <si>
    <t>5218055</t>
  </si>
  <si>
    <t>경득환</t>
  </si>
  <si>
    <t>5217265</t>
  </si>
  <si>
    <t>곽창환</t>
  </si>
  <si>
    <t>5219210</t>
  </si>
  <si>
    <t>권복수</t>
  </si>
  <si>
    <t>5219410</t>
  </si>
  <si>
    <t>권오선</t>
  </si>
  <si>
    <t>5213855</t>
  </si>
  <si>
    <t>길기덕</t>
  </si>
  <si>
    <t>5216882</t>
  </si>
  <si>
    <t>김광식</t>
  </si>
  <si>
    <t>5219997</t>
  </si>
  <si>
    <t>김상민</t>
  </si>
  <si>
    <t>5219244</t>
  </si>
  <si>
    <t>김상훈</t>
  </si>
  <si>
    <t>5214795</t>
  </si>
  <si>
    <t>김선일</t>
  </si>
  <si>
    <t>5217741</t>
  </si>
  <si>
    <t>김성태</t>
  </si>
  <si>
    <t>5214501</t>
  </si>
  <si>
    <t>김영민</t>
  </si>
  <si>
    <t>5215154</t>
  </si>
  <si>
    <t>김옥구</t>
  </si>
  <si>
    <t>5217983</t>
  </si>
  <si>
    <t>김용남</t>
  </si>
  <si>
    <t>5217917</t>
  </si>
  <si>
    <t>김장권</t>
  </si>
  <si>
    <t>5217096</t>
  </si>
  <si>
    <t>김정식</t>
  </si>
  <si>
    <t>5219490</t>
  </si>
  <si>
    <t>김정웅</t>
  </si>
  <si>
    <t>5215720</t>
  </si>
  <si>
    <t>김종만</t>
  </si>
  <si>
    <t>5212404</t>
  </si>
  <si>
    <t>김종진</t>
  </si>
  <si>
    <t>521929</t>
  </si>
  <si>
    <t>김준수</t>
  </si>
  <si>
    <t>5211778</t>
  </si>
  <si>
    <t>김철희</t>
  </si>
  <si>
    <t>5219415</t>
  </si>
  <si>
    <t>김춘식</t>
  </si>
  <si>
    <t>5213215</t>
  </si>
  <si>
    <t>김충규</t>
  </si>
  <si>
    <t>5217253</t>
  </si>
  <si>
    <t>김태연</t>
  </si>
  <si>
    <t>5213625</t>
  </si>
  <si>
    <t>김택문</t>
  </si>
  <si>
    <t>5216518</t>
  </si>
  <si>
    <t>김평환</t>
  </si>
  <si>
    <t>5215010</t>
  </si>
  <si>
    <t>김학길</t>
  </si>
  <si>
    <t>521539</t>
  </si>
  <si>
    <t>김현식</t>
  </si>
  <si>
    <t>5217218</t>
  </si>
  <si>
    <t>김형규</t>
  </si>
  <si>
    <t>5217145</t>
  </si>
  <si>
    <t>김환석</t>
  </si>
  <si>
    <t>5217641</t>
  </si>
  <si>
    <t>나경구</t>
  </si>
  <si>
    <t>5213121</t>
  </si>
  <si>
    <t>남기경</t>
  </si>
  <si>
    <t>5213575</t>
  </si>
  <si>
    <t>노진환</t>
  </si>
  <si>
    <t>5213074</t>
  </si>
  <si>
    <t>박규준</t>
  </si>
  <si>
    <t>5213069</t>
  </si>
  <si>
    <t>박명식</t>
  </si>
  <si>
    <t>5212533</t>
  </si>
  <si>
    <t>박삼규</t>
  </si>
  <si>
    <t>5212831</t>
  </si>
  <si>
    <t>박영식</t>
  </si>
  <si>
    <t>5214060</t>
  </si>
  <si>
    <t>박요섭</t>
  </si>
  <si>
    <t>521672</t>
  </si>
  <si>
    <t>박정구</t>
  </si>
  <si>
    <t>5213111</t>
  </si>
  <si>
    <t>박종대</t>
  </si>
  <si>
    <t>5212242</t>
  </si>
  <si>
    <t>박종수</t>
  </si>
  <si>
    <t>5215535</t>
  </si>
  <si>
    <t>박찬두</t>
  </si>
  <si>
    <t>5218331</t>
  </si>
  <si>
    <t>박해숙</t>
  </si>
  <si>
    <t>5217149</t>
  </si>
  <si>
    <t>박환우</t>
  </si>
  <si>
    <t>5212713</t>
  </si>
  <si>
    <t>박훈</t>
  </si>
  <si>
    <t>5215772</t>
  </si>
  <si>
    <t>서대원</t>
  </si>
  <si>
    <t>521699</t>
  </si>
  <si>
    <t>서은석</t>
  </si>
  <si>
    <t>5219352</t>
  </si>
  <si>
    <t>서정식</t>
  </si>
  <si>
    <t>5218049</t>
  </si>
  <si>
    <t>서현국</t>
  </si>
  <si>
    <t>5213375</t>
  </si>
  <si>
    <t>석승우</t>
  </si>
  <si>
    <t>5215079</t>
  </si>
  <si>
    <t>송상봉</t>
  </si>
  <si>
    <t>5217897</t>
  </si>
  <si>
    <t>송일용</t>
  </si>
  <si>
    <t>521939</t>
  </si>
  <si>
    <t>신정은</t>
  </si>
  <si>
    <t>5219189</t>
  </si>
  <si>
    <t>신철순</t>
  </si>
  <si>
    <t>5214920</t>
  </si>
  <si>
    <t>양현세</t>
  </si>
  <si>
    <t>5215027</t>
  </si>
  <si>
    <t>여종수</t>
  </si>
  <si>
    <t>5212598</t>
  </si>
  <si>
    <t>오병찬</t>
  </si>
  <si>
    <t>5217800</t>
  </si>
  <si>
    <t>오승근</t>
  </si>
  <si>
    <t>5219933</t>
  </si>
  <si>
    <t>유영욱</t>
  </si>
  <si>
    <t>5218199</t>
  </si>
  <si>
    <t>유주현</t>
  </si>
  <si>
    <t>5218628</t>
  </si>
  <si>
    <t>윤석훈</t>
  </si>
  <si>
    <t>5215886</t>
  </si>
  <si>
    <t>이경국</t>
  </si>
  <si>
    <t>5212740</t>
  </si>
  <si>
    <t>이경섭</t>
  </si>
  <si>
    <t>5213748</t>
  </si>
  <si>
    <t>이만규</t>
  </si>
  <si>
    <t>5218511</t>
  </si>
  <si>
    <t>이상용</t>
  </si>
  <si>
    <t>5216185</t>
  </si>
  <si>
    <t>5215152</t>
  </si>
  <si>
    <t>이우석</t>
  </si>
  <si>
    <t>5218114</t>
  </si>
  <si>
    <t>이인호</t>
  </si>
  <si>
    <t>5217290</t>
  </si>
  <si>
    <t>이재원</t>
  </si>
  <si>
    <t>5218004</t>
  </si>
  <si>
    <t>이종수</t>
  </si>
  <si>
    <t>5218949</t>
  </si>
  <si>
    <t>이창신</t>
  </si>
  <si>
    <t>5214520</t>
  </si>
  <si>
    <t>임병옥</t>
  </si>
  <si>
    <t>5216511</t>
  </si>
  <si>
    <t>임상준</t>
  </si>
  <si>
    <t>5218591</t>
  </si>
  <si>
    <t>임숙주</t>
  </si>
  <si>
    <t>5215565</t>
  </si>
  <si>
    <t>임하수</t>
  </si>
  <si>
    <t>5215062</t>
  </si>
  <si>
    <t>장수봉</t>
  </si>
  <si>
    <t>521431</t>
  </si>
  <si>
    <t>장태순</t>
  </si>
  <si>
    <t>5218532</t>
  </si>
  <si>
    <t>전금석</t>
  </si>
  <si>
    <t>5216802</t>
  </si>
  <si>
    <t>전동환</t>
  </si>
  <si>
    <t>5211635</t>
  </si>
  <si>
    <t>정길환</t>
  </si>
  <si>
    <t>521303</t>
  </si>
  <si>
    <t>정웅태</t>
  </si>
  <si>
    <t>5218497</t>
  </si>
  <si>
    <t>정지홍</t>
  </si>
  <si>
    <t>5218774</t>
  </si>
  <si>
    <t>정태교</t>
  </si>
  <si>
    <t>5213234</t>
  </si>
  <si>
    <t>조남흥</t>
  </si>
  <si>
    <t>5211194</t>
  </si>
  <si>
    <t>조정근</t>
  </si>
  <si>
    <t>521411</t>
  </si>
  <si>
    <t>조태진</t>
  </si>
  <si>
    <t>5211213</t>
  </si>
  <si>
    <t>좌경자</t>
  </si>
  <si>
    <t>5215603</t>
  </si>
  <si>
    <t>주병화</t>
  </si>
  <si>
    <t>5215364</t>
  </si>
  <si>
    <t>주일</t>
  </si>
  <si>
    <t>5217447</t>
  </si>
  <si>
    <t>차명진</t>
  </si>
  <si>
    <t>5211462</t>
  </si>
  <si>
    <t>차진만</t>
  </si>
  <si>
    <t>5216716</t>
  </si>
  <si>
    <t>최덕기</t>
  </si>
  <si>
    <t>521977</t>
  </si>
  <si>
    <t>최상균</t>
  </si>
  <si>
    <t>52123</t>
  </si>
  <si>
    <t>최송식</t>
  </si>
  <si>
    <t>5218548</t>
  </si>
  <si>
    <t>최종섭</t>
  </si>
  <si>
    <t>5218</t>
  </si>
  <si>
    <t>최창열</t>
  </si>
  <si>
    <t>5212900</t>
  </si>
  <si>
    <t>최창윤</t>
  </si>
  <si>
    <t>5218732</t>
  </si>
  <si>
    <t>추경도</t>
  </si>
  <si>
    <t>5217287</t>
  </si>
  <si>
    <t>하경화</t>
  </si>
  <si>
    <t>5217601</t>
  </si>
  <si>
    <t>한상해</t>
  </si>
  <si>
    <t>5218795</t>
  </si>
  <si>
    <t>허원강</t>
  </si>
  <si>
    <t>5218262</t>
  </si>
  <si>
    <t>홍광표</t>
  </si>
  <si>
    <t>5215696</t>
  </si>
  <si>
    <t>홍병국</t>
  </si>
  <si>
    <t>5216792</t>
  </si>
  <si>
    <t>홍완선</t>
  </si>
  <si>
    <t>5212241</t>
  </si>
  <si>
    <t>홍용남</t>
  </si>
  <si>
    <t>5216119</t>
  </si>
  <si>
    <t>홍춘기</t>
  </si>
  <si>
    <t>5218817</t>
  </si>
  <si>
    <t>황보명구</t>
  </si>
  <si>
    <t>521239</t>
  </si>
  <si>
    <t>황오현</t>
  </si>
  <si>
    <t>5211587</t>
  </si>
  <si>
    <t>황인철</t>
  </si>
  <si>
    <t>5212189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</si>
  <si>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</si>
  <si>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</si>
  <si>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</si>
  <si>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이종협</t>
  </si>
  <si>
    <t>5211047</t>
  </si>
  <si>
    <t>주형선</t>
  </si>
  <si>
    <t>5218287</t>
  </si>
  <si>
    <t>문태수</t>
  </si>
  <si>
    <t>5212955</t>
  </si>
  <si>
    <t>=</t>
  </si>
  <si>
    <t>▽</t>
  </si>
  <si>
    <t>▲</t>
  </si>
  <si>
    <t>송도버스8C17</t>
  </si>
  <si>
    <t>송도버스8B5</t>
  </si>
  <si>
    <t>송도버스8B7</t>
  </si>
  <si>
    <t>송도버스8C14</t>
  </si>
  <si>
    <t>송도버스8C16</t>
  </si>
  <si>
    <t>박정혁</t>
  </si>
  <si>
    <t>5215143</t>
  </si>
  <si>
    <t>우관석</t>
  </si>
  <si>
    <t>5213323</t>
  </si>
  <si>
    <t>장지희</t>
  </si>
  <si>
    <t>5213021</t>
  </si>
  <si>
    <t>조성연</t>
  </si>
  <si>
    <t>5219009</t>
  </si>
  <si>
    <t>최주영</t>
  </si>
  <si>
    <t>5213878</t>
  </si>
  <si>
    <t>개선율(유카전)</t>
  </si>
  <si>
    <t>인천전체</t>
  </si>
  <si>
    <t>0%(0명)</t>
  </si>
  <si>
    <t>19%(4명)</t>
  </si>
  <si>
    <t>16-116-1</t>
  </si>
  <si>
    <t>송도버스16-1D4</t>
  </si>
  <si>
    <t>송도버스16-1D1</t>
  </si>
  <si>
    <t>송도버스16-1C6</t>
  </si>
  <si>
    <t>송도버스16-1C1</t>
  </si>
  <si>
    <t>송도버스16-1F1</t>
  </si>
  <si>
    <t>송도버스16-1F2</t>
  </si>
  <si>
    <t>송도버스16-1F3</t>
  </si>
  <si>
    <t>송도버스16-1D2</t>
  </si>
  <si>
    <t>송도버스16-1F7</t>
  </si>
  <si>
    <t>송도버스16-1F5</t>
  </si>
  <si>
    <t>송도버스16-1B2</t>
  </si>
  <si>
    <t>송도버스16-1F6</t>
  </si>
  <si>
    <t>송도버스16-1D3</t>
  </si>
  <si>
    <t>송도버스16-1F8</t>
  </si>
  <si>
    <t>송도버스16-1C4</t>
  </si>
  <si>
    <t>송도버스16-1C2</t>
  </si>
  <si>
    <t>송도버스16-1B1</t>
  </si>
  <si>
    <t>송도버스16-1F9</t>
  </si>
  <si>
    <t>송도버스16-1C3</t>
  </si>
  <si>
    <t>송도버스16-1C5</t>
  </si>
  <si>
    <t>송도버스16-1F4</t>
  </si>
  <si>
    <t>송도버스8C11</t>
  </si>
  <si>
    <t>송도버스8C8</t>
  </si>
  <si>
    <t>송도버스8D4</t>
  </si>
  <si>
    <t>송도버스8C1</t>
  </si>
  <si>
    <t>송도버스8C9</t>
  </si>
  <si>
    <t>송도버스8C10</t>
  </si>
  <si>
    <t>송도버스8C18</t>
  </si>
  <si>
    <t>송도버스8D5</t>
  </si>
  <si>
    <t>송도버스8C19</t>
  </si>
  <si>
    <t>송도버스8B4</t>
  </si>
  <si>
    <t>송도버스8D3</t>
  </si>
  <si>
    <t>송도버스8B1</t>
  </si>
  <si>
    <t>송도버스8C15</t>
  </si>
  <si>
    <t>송도버스8C13</t>
  </si>
  <si>
    <t>송도버스8D6</t>
  </si>
  <si>
    <t>송도버스8C3</t>
  </si>
  <si>
    <t>송도버스8B3</t>
  </si>
  <si>
    <t>송도버스8B6</t>
  </si>
  <si>
    <t>송도버스8D1</t>
  </si>
  <si>
    <t>송도버스8D7</t>
  </si>
  <si>
    <t>송도버스8D2</t>
  </si>
  <si>
    <t>NULL</t>
  </si>
  <si>
    <t>521541</t>
  </si>
  <si>
    <t>521541327.405</t>
  </si>
  <si>
    <t>521968</t>
  </si>
  <si>
    <t>521968174.296</t>
  </si>
  <si>
    <t>5216210</t>
  </si>
  <si>
    <t>5216210333.004</t>
  </si>
  <si>
    <t>5216459</t>
  </si>
  <si>
    <t>5216459345.329</t>
  </si>
  <si>
    <t>5219411</t>
  </si>
  <si>
    <t>5219411333.319</t>
  </si>
  <si>
    <t>강성아</t>
  </si>
  <si>
    <t>5214622</t>
  </si>
  <si>
    <t>52146222494.114</t>
  </si>
  <si>
    <t>5213188599.285</t>
  </si>
  <si>
    <t>5218055846.518</t>
  </si>
  <si>
    <t>52172653124.279</t>
  </si>
  <si>
    <t>52192101477.588</t>
  </si>
  <si>
    <t>52194102978.887</t>
  </si>
  <si>
    <t>52138552868.033</t>
  </si>
  <si>
    <t>52168821848.396</t>
  </si>
  <si>
    <t>52199973038.343</t>
  </si>
  <si>
    <t>김동균</t>
  </si>
  <si>
    <t>5217185</t>
  </si>
  <si>
    <t>52171852124.992</t>
  </si>
  <si>
    <t>52192441519.227</t>
  </si>
  <si>
    <t>52147952846.393</t>
  </si>
  <si>
    <t>52177413226.046</t>
  </si>
  <si>
    <t>52145013141.497</t>
  </si>
  <si>
    <t>52151541674.192</t>
  </si>
  <si>
    <t>52179831440.566</t>
  </si>
  <si>
    <t>52179172644.35</t>
  </si>
  <si>
    <t>52170962885.507</t>
  </si>
  <si>
    <t>5219490594.167</t>
  </si>
  <si>
    <t>52157201835.873</t>
  </si>
  <si>
    <t>52124042498.634</t>
  </si>
  <si>
    <t>5219292902.795</t>
  </si>
  <si>
    <t>5211778944.5</t>
  </si>
  <si>
    <t>5219415641.078</t>
  </si>
  <si>
    <t>52132152926.976</t>
  </si>
  <si>
    <t>5217253924.251</t>
  </si>
  <si>
    <t>52136251801.694</t>
  </si>
  <si>
    <t>52165181849.721</t>
  </si>
  <si>
    <t>52150101549.743</t>
  </si>
  <si>
    <t>5215392605.118</t>
  </si>
  <si>
    <t>5217218425.664</t>
  </si>
  <si>
    <t>5217145650.261</t>
  </si>
  <si>
    <t>52176411392.034</t>
  </si>
  <si>
    <t>52131212832.517</t>
  </si>
  <si>
    <t>52135752599.704</t>
  </si>
  <si>
    <t>52130741764.751</t>
  </si>
  <si>
    <t>5212955297.557</t>
  </si>
  <si>
    <t>52130691188.437</t>
  </si>
  <si>
    <t>52125332923.38</t>
  </si>
  <si>
    <t>5212831995.527</t>
  </si>
  <si>
    <t>52140601867.901</t>
  </si>
  <si>
    <t>521672334.583</t>
  </si>
  <si>
    <t>52131112412.514</t>
  </si>
  <si>
    <t>5215143343.354</t>
  </si>
  <si>
    <t>52122422488.809</t>
  </si>
  <si>
    <t>52155351802.943</t>
  </si>
  <si>
    <t>52183311995.346</t>
  </si>
  <si>
    <t>52171491568.393</t>
  </si>
  <si>
    <t>52127132508.647</t>
  </si>
  <si>
    <t>52157721435.074</t>
  </si>
  <si>
    <t>521699316.201</t>
  </si>
  <si>
    <t>5219352324.973</t>
  </si>
  <si>
    <t>52180491872.901</t>
  </si>
  <si>
    <t>5213375339.435</t>
  </si>
  <si>
    <t>5215079329.965</t>
  </si>
  <si>
    <t>52178972699.675</t>
  </si>
  <si>
    <t>5219391292.003</t>
  </si>
  <si>
    <t>52191892653.571</t>
  </si>
  <si>
    <t>5214920684.252</t>
  </si>
  <si>
    <t>52150272228.836</t>
  </si>
  <si>
    <t>52125981256.858</t>
  </si>
  <si>
    <t>52178001686.273</t>
  </si>
  <si>
    <t>52199331721.761</t>
  </si>
  <si>
    <t>5213323439.816</t>
  </si>
  <si>
    <t>52181991900.477</t>
  </si>
  <si>
    <t>5218628168.241</t>
  </si>
  <si>
    <t>52158862141.961</t>
  </si>
  <si>
    <t>5212740142.254</t>
  </si>
  <si>
    <t>5213748865.82</t>
  </si>
  <si>
    <t>5218511396.405</t>
  </si>
  <si>
    <t>52161852291.988</t>
  </si>
  <si>
    <t>52151521470.695</t>
  </si>
  <si>
    <t>5218114559.624</t>
  </si>
  <si>
    <t>52172903157.19</t>
  </si>
  <si>
    <t>52180041004.929</t>
  </si>
  <si>
    <t>52189491544.999</t>
  </si>
  <si>
    <t>52110471492.014</t>
  </si>
  <si>
    <t>5214520662.646</t>
  </si>
  <si>
    <t>52165112955.161</t>
  </si>
  <si>
    <t>5218591746.716</t>
  </si>
  <si>
    <t>52155652536.684</t>
  </si>
  <si>
    <t>5215062168.236</t>
  </si>
  <si>
    <t>5214312506.046</t>
  </si>
  <si>
    <t>5213021237.611</t>
  </si>
  <si>
    <t>52185322594.682</t>
  </si>
  <si>
    <t>52168023023.432</t>
  </si>
  <si>
    <t>5211635313.351</t>
  </si>
  <si>
    <t>521303567.092</t>
  </si>
  <si>
    <t>5218497721.032</t>
  </si>
  <si>
    <t>5218774161.386</t>
  </si>
  <si>
    <t>52132341661.985</t>
  </si>
  <si>
    <t>5211194660.749</t>
  </si>
  <si>
    <t>52190092460.231</t>
  </si>
  <si>
    <t>521411170.823</t>
  </si>
  <si>
    <t>5211213161.465</t>
  </si>
  <si>
    <t>52156031670.563</t>
  </si>
  <si>
    <t>52153642810.617</t>
  </si>
  <si>
    <t>5217447209.116</t>
  </si>
  <si>
    <t>5218287342.257</t>
  </si>
  <si>
    <t>5211462912.574</t>
  </si>
  <si>
    <t>52167162807.609</t>
  </si>
  <si>
    <t>5219772684.241</t>
  </si>
  <si>
    <t>521232056.951</t>
  </si>
  <si>
    <t>5218548256.929</t>
  </si>
  <si>
    <t>52182157.538</t>
  </si>
  <si>
    <t>5213878349.494</t>
  </si>
  <si>
    <t>52129003162.946</t>
  </si>
  <si>
    <t>5218732163.644</t>
  </si>
  <si>
    <t>5217287167.109</t>
  </si>
  <si>
    <t>52176012692.236</t>
  </si>
  <si>
    <t>52187951088.196</t>
  </si>
  <si>
    <t>52182621345.041</t>
  </si>
  <si>
    <t>5215696265.541</t>
  </si>
  <si>
    <t>52167922672.438</t>
  </si>
  <si>
    <t>52122412841.927</t>
  </si>
  <si>
    <t>52161191725.708</t>
  </si>
  <si>
    <t>52188173206.261</t>
  </si>
  <si>
    <t>521239277.191</t>
  </si>
  <si>
    <t>5211587268.808</t>
  </si>
  <si>
    <t>5212189900.918</t>
  </si>
  <si>
    <t>[24년 8월] 급감속관리 명단</t>
    <phoneticPr fontId="2" type="noConversion"/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</si>
  <si>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</si>
  <si>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</si>
  <si>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</si>
  <si>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</si>
  <si>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</si>
  <si>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24'08</t>
    <phoneticPr fontId="2" type="noConversion"/>
  </si>
  <si>
    <t>D</t>
    <phoneticPr fontId="2" type="noConversion"/>
  </si>
  <si>
    <t>분석기간: 24.08.01-24.08.28</t>
  </si>
  <si>
    <t>순위</t>
  </si>
  <si>
    <t>7위/(32개사)</t>
  </si>
  <si>
    <t>21%(7명)</t>
  </si>
  <si>
    <t>10%(2명)</t>
  </si>
  <si>
    <t>58%(19명)</t>
  </si>
  <si>
    <t>29%(6명)</t>
  </si>
  <si>
    <t>43%(9명)</t>
  </si>
  <si>
    <t>1%(1명)</t>
  </si>
  <si>
    <t>4%(5명)</t>
  </si>
  <si>
    <t>10%(12명)</t>
  </si>
  <si>
    <t>44%(55명)</t>
  </si>
  <si>
    <t>24%(30명)</t>
  </si>
  <si>
    <t>18%(22명)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</si>
</sst>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9" fontId="29" fillId="0" borderId="0" xfId="2" applyFont="1" applyFill="1" applyBorder="1">
      <alignment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76" fillId="0" borderId="0" xfId="0" applyFont="1">
      <alignment vertical="center"/>
    </xf>
    <xf numFmtId="9" fontId="76" fillId="0" borderId="0" xfId="2" applyFont="1" applyFill="1" applyBorder="1">
      <alignment vertical="center"/>
    </xf>
    <xf numFmtId="184" fontId="10" fillId="0" borderId="0" xfId="1" applyNumberFormat="1" applyFont="1" applyFill="1" applyBorder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49" fontId="75" fillId="15" borderId="0" xfId="562" applyNumberFormat="1" applyFont="1" applyFill="1" applyAlignment="1">
      <alignment horizontal="center" vertical="center" wrapText="1"/>
    </xf>
    <xf numFmtId="191" fontId="75" fillId="16" borderId="0" xfId="562" applyNumberFormat="1" applyFont="1" applyFill="1" applyAlignment="1">
      <alignment horizontal="right" vertical="center"/>
    </xf>
    <xf numFmtId="177" fontId="76" fillId="0" borderId="0" xfId="1" applyNumberFormat="1" applyFont="1" applyFill="1" applyBorder="1">
      <alignment vertical="center"/>
    </xf>
    <xf numFmtId="0" fontId="76" fillId="0" borderId="0" xfId="0" quotePrefix="1" applyFont="1">
      <alignment vertical="center"/>
    </xf>
    <xf numFmtId="185" fontId="36" fillId="0" borderId="0" xfId="0" applyNumberFormat="1" applyFont="1" applyAlignment="1">
      <alignment horizontal="center"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91" fontId="6" fillId="16" borderId="0" xfId="568" applyNumberFormat="1" applyFont="1" applyFill="1" applyAlignment="1">
      <alignment horizontal="right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8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9" fontId="65" fillId="15" borderId="0" xfId="569" applyFont="1" applyFill="1" applyBorder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9" fillId="17" borderId="42" xfId="562" applyNumberFormat="1" applyFont="1" applyFill="1" applyBorder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77" fillId="18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194" fontId="79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77" fillId="18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88" fontId="29" fillId="0" borderId="0" xfId="2" applyNumberFormat="1" applyFont="1">
      <alignment vertical="center"/>
    </xf>
  </cellXfs>
  <cellStyles count="571">
    <cellStyle name="나쁨 2" xfId="570" xr:uid="{CDCFB460-EE1E-428D-8D7C-24988E6F167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318-435E-9F94-06044EA98C1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58-4A1D-A965-1B9540C6A5B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6D-4B6B-9A7F-A4C0110FE22F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318-435E-9F94-06044EA98C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1.8374338094753773</c:v>
                </c:pt>
                <c:pt idx="1">
                  <c:v>2.1634671164093122</c:v>
                </c:pt>
                <c:pt idx="2">
                  <c:v>2.1170612036187832</c:v>
                </c:pt>
                <c:pt idx="3">
                  <c:v>2.0718807292445893</c:v>
                </c:pt>
                <c:pt idx="4">
                  <c:v>2.0418294398155967</c:v>
                </c:pt>
                <c:pt idx="5">
                  <c:v>1.9669250709233395</c:v>
                </c:pt>
                <c:pt idx="6">
                  <c:v>1.9292363832087516</c:v>
                </c:pt>
                <c:pt idx="7">
                  <c:v>1.9072682262962852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8.0000000000000002E-3</c:v>
                </c:pt>
                <c:pt idx="1">
                  <c:v>0.04</c:v>
                </c:pt>
                <c:pt idx="2">
                  <c:v>9.6000000000000002E-2</c:v>
                </c:pt>
                <c:pt idx="3">
                  <c:v>0.44</c:v>
                </c:pt>
                <c:pt idx="4">
                  <c:v>0.24</c:v>
                </c:pt>
                <c:pt idx="5">
                  <c:v>0.17599999999999999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종합!$M$63:$N$63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종합!$M$70:$N$70</c:f>
              <c:numCache>
                <c:formatCode>0%</c:formatCode>
                <c:ptCount val="2"/>
                <c:pt idx="0">
                  <c:v>0</c:v>
                </c:pt>
                <c:pt idx="1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종합!$M$63:$N$63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종합!$M$69:$N$69</c:f>
              <c:numCache>
                <c:formatCode>0%</c:formatCode>
                <c:ptCount val="2"/>
                <c:pt idx="0">
                  <c:v>0.21212121212121213</c:v>
                </c:pt>
                <c:pt idx="1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종합!$M$63:$N$63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종합!$M$68:$N$68</c:f>
              <c:numCache>
                <c:formatCode>0%</c:formatCode>
                <c:ptCount val="2"/>
                <c:pt idx="0">
                  <c:v>0.5757575757575758</c:v>
                </c:pt>
                <c:pt idx="1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종합!$M$63:$N$63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종합!$M$67:$N$67</c:f>
              <c:numCache>
                <c:formatCode>0%</c:formatCode>
                <c:ptCount val="2"/>
                <c:pt idx="0">
                  <c:v>0.21212121212121213</c:v>
                </c:pt>
                <c:pt idx="1">
                  <c:v>9.5238095238095233E-2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종합!$M$63:$N$63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종합!$M$66:$N$66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종합!$M$63:$N$63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종합!$M$65:$N$65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종합!$M$63:$N$63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20</xdr:row>
      <xdr:rowOff>33618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739589</xdr:colOff>
      <xdr:row>8</xdr:row>
      <xdr:rowOff>582706</xdr:rowOff>
    </xdr:from>
    <xdr:to>
      <xdr:col>2</xdr:col>
      <xdr:colOff>280147</xdr:colOff>
      <xdr:row>15</xdr:row>
      <xdr:rowOff>190499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40442" y="2767853"/>
          <a:ext cx="470646" cy="22299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145675</xdr:colOff>
      <xdr:row>10</xdr:row>
      <xdr:rowOff>280149</xdr:rowOff>
    </xdr:from>
    <xdr:to>
      <xdr:col>2</xdr:col>
      <xdr:colOff>246532</xdr:colOff>
      <xdr:row>12</xdr:row>
      <xdr:rowOff>179297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46528" y="363070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347382</xdr:colOff>
      <xdr:row>12</xdr:row>
      <xdr:rowOff>246529</xdr:rowOff>
    </xdr:from>
    <xdr:to>
      <xdr:col>5</xdr:col>
      <xdr:colOff>627529</xdr:colOff>
      <xdr:row>13</xdr:row>
      <xdr:rowOff>179294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233DE321-55DB-42B0-88C6-BF0B2D35DF2D}"/>
            </a:ext>
          </a:extLst>
        </xdr:cNvPr>
        <xdr:cNvCxnSpPr/>
      </xdr:nvCxnSpPr>
      <xdr:spPr>
        <a:xfrm>
          <a:off x="4000500" y="4179794"/>
          <a:ext cx="280147" cy="224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80684</xdr:colOff>
      <xdr:row>11</xdr:row>
      <xdr:rowOff>192741</xdr:rowOff>
    </xdr:from>
    <xdr:to>
      <xdr:col>6</xdr:col>
      <xdr:colOff>237571</xdr:colOff>
      <xdr:row>13</xdr:row>
      <xdr:rowOff>91889</xdr:rowOff>
    </xdr:to>
    <xdr:sp macro="" textlink="$K$17">
      <xdr:nvSpPr>
        <xdr:cNvPr id="18" name="TextBox 17">
          <a:extLst>
            <a:ext uri="{FF2B5EF4-FFF2-40B4-BE49-F238E27FC236}">
              <a16:creationId xmlns:a16="http://schemas.microsoft.com/office/drawing/2014/main" id="{1F77E351-9F43-42FC-867C-084DDB223EAC}"/>
            </a:ext>
          </a:extLst>
        </xdr:cNvPr>
        <xdr:cNvSpPr txBox="1"/>
      </xdr:nvSpPr>
      <xdr:spPr>
        <a:xfrm>
          <a:off x="3733802" y="38346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83FEEF-3B23-44B1-8C1B-36F909E3034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73959</xdr:colOff>
      <xdr:row>13</xdr:row>
      <xdr:rowOff>219635</xdr:rowOff>
    </xdr:from>
    <xdr:to>
      <xdr:col>6</xdr:col>
      <xdr:colOff>369795</xdr:colOff>
      <xdr:row>14</xdr:row>
      <xdr:rowOff>44823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DE56B87-CB91-4466-8022-E57CF9AE344A}"/>
            </a:ext>
          </a:extLst>
        </xdr:cNvPr>
        <xdr:cNvCxnSpPr/>
      </xdr:nvCxnSpPr>
      <xdr:spPr>
        <a:xfrm>
          <a:off x="4601135" y="4444253"/>
          <a:ext cx="295836" cy="1165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658906</xdr:colOff>
      <xdr:row>12</xdr:row>
      <xdr:rowOff>165847</xdr:rowOff>
    </xdr:from>
    <xdr:to>
      <xdr:col>6</xdr:col>
      <xdr:colOff>815793</xdr:colOff>
      <xdr:row>14</xdr:row>
      <xdr:rowOff>64994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13D3F62A-500E-456F-8A89-DB60B61100CC}"/>
            </a:ext>
          </a:extLst>
        </xdr:cNvPr>
        <xdr:cNvSpPr txBox="1"/>
      </xdr:nvSpPr>
      <xdr:spPr>
        <a:xfrm>
          <a:off x="4312024" y="4099112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00D4A5-9AE3-4D4F-B5EB-CD8846E002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4" bestFit="1" customWidth="1"/>
    <col min="27" max="27" width="9.140625" style="4"/>
    <col min="28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686</v>
      </c>
      <c r="L2" s="57"/>
    </row>
    <row r="3" spans="1:28" ht="15.75" customHeight="1" x14ac:dyDescent="0.25">
      <c r="B3" s="60"/>
      <c r="C3" s="60"/>
      <c r="D3" s="60"/>
      <c r="E3" s="60"/>
      <c r="F3" s="60"/>
      <c r="G3" s="60"/>
    </row>
    <row r="4" spans="1:28" ht="16.5" customHeight="1" x14ac:dyDescent="0.25">
      <c r="B4" s="61" t="s">
        <v>112</v>
      </c>
      <c r="C4" s="312" t="s">
        <v>38</v>
      </c>
      <c r="D4" s="312"/>
      <c r="E4" s="61" t="s">
        <v>111</v>
      </c>
      <c r="F4" s="61" t="s">
        <v>64</v>
      </c>
      <c r="G4" s="93" t="s">
        <v>114</v>
      </c>
      <c r="H4" s="38"/>
      <c r="I4" s="38"/>
      <c r="J4" s="96" t="s">
        <v>35</v>
      </c>
      <c r="K4" s="96" t="s">
        <v>36</v>
      </c>
    </row>
    <row r="5" spans="1:28" ht="48.75" customHeight="1" x14ac:dyDescent="0.25">
      <c r="B5" s="63" t="s">
        <v>684</v>
      </c>
      <c r="C5" s="313" t="s">
        <v>187</v>
      </c>
      <c r="D5" s="313"/>
      <c r="E5" s="62">
        <v>2</v>
      </c>
      <c r="F5" s="63">
        <v>57</v>
      </c>
      <c r="G5" s="257" t="s">
        <v>685</v>
      </c>
      <c r="H5" s="38"/>
      <c r="I5" s="38"/>
      <c r="J5" s="95" t="s">
        <v>50</v>
      </c>
      <c r="K5" s="94"/>
    </row>
    <row r="6" spans="1:28" ht="15.75" customHeight="1" x14ac:dyDescent="0.25">
      <c r="B6" s="49"/>
      <c r="C6" s="49"/>
      <c r="D6" s="49"/>
      <c r="E6" s="49"/>
      <c r="F6" s="49"/>
      <c r="G6" s="49"/>
      <c r="H6" s="49"/>
      <c r="I6" s="49"/>
      <c r="M6" s="301"/>
    </row>
    <row r="7" spans="1:28" ht="16.5" customHeight="1" x14ac:dyDescent="0.25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1"/>
      <c r="P9" s="311"/>
    </row>
    <row r="10" spans="1:28" ht="23.25" customHeight="1" thickBot="1" x14ac:dyDescent="0.3">
      <c r="G10" s="6"/>
      <c r="H10" s="188" t="s">
        <v>91</v>
      </c>
      <c r="I10" s="189" t="s">
        <v>92</v>
      </c>
      <c r="J10" s="190" t="str">
        <f>C5</f>
        <v>송도버스</v>
      </c>
      <c r="K10" s="191" t="s">
        <v>93</v>
      </c>
      <c r="X10" s="301"/>
      <c r="Z10" s="235"/>
      <c r="AA10" s="235"/>
      <c r="AB10" s="39"/>
    </row>
    <row r="11" spans="1:28" ht="23.25" customHeight="1" thickTop="1" x14ac:dyDescent="0.25">
      <c r="G11" s="6"/>
      <c r="H11" s="286">
        <v>1</v>
      </c>
      <c r="I11" s="287">
        <v>2.0099999999999998</v>
      </c>
      <c r="J11" s="288">
        <v>1.8374338094753773</v>
      </c>
      <c r="K11" s="289"/>
      <c r="M11" s="2"/>
      <c r="Y11" s="315"/>
      <c r="Z11" s="255"/>
      <c r="AA11" s="236"/>
      <c r="AB11" s="39"/>
    </row>
    <row r="12" spans="1:28" ht="23.25" customHeight="1" x14ac:dyDescent="0.25">
      <c r="G12" s="6"/>
      <c r="H12" s="290">
        <v>2</v>
      </c>
      <c r="I12" s="287">
        <v>2.3662575846193561</v>
      </c>
      <c r="J12" s="288">
        <v>2.1634671164093122</v>
      </c>
      <c r="K12" s="291">
        <v>0.17743948394365505</v>
      </c>
      <c r="M12" s="220"/>
      <c r="Y12" s="315"/>
      <c r="Z12" s="255"/>
      <c r="AA12" s="236"/>
      <c r="AB12" s="39"/>
    </row>
    <row r="13" spans="1:28" ht="23.25" customHeight="1" x14ac:dyDescent="0.25">
      <c r="G13" s="6"/>
      <c r="H13" s="290">
        <v>3</v>
      </c>
      <c r="I13" s="287">
        <v>2.37</v>
      </c>
      <c r="J13" s="288">
        <v>2.1170612036187832</v>
      </c>
      <c r="K13" s="292">
        <v>-2.1449788831340522E-2</v>
      </c>
      <c r="M13" s="220"/>
      <c r="Y13" s="315"/>
      <c r="Z13" s="255"/>
      <c r="AA13" s="236"/>
      <c r="AB13" s="39"/>
    </row>
    <row r="14" spans="1:28" ht="23.25" customHeight="1" x14ac:dyDescent="0.25">
      <c r="G14" s="6"/>
      <c r="H14" s="290">
        <v>4</v>
      </c>
      <c r="I14" s="287">
        <v>2.33</v>
      </c>
      <c r="J14" s="288">
        <v>2.0718807292445893</v>
      </c>
      <c r="K14" s="292">
        <v>-2.1341128115221708E-2</v>
      </c>
      <c r="M14" s="220"/>
      <c r="Y14" s="315"/>
      <c r="Z14" s="255"/>
      <c r="AA14" s="236"/>
      <c r="AB14" s="39"/>
    </row>
    <row r="15" spans="1:28" ht="23.25" customHeight="1" x14ac:dyDescent="0.25">
      <c r="G15" s="6"/>
      <c r="H15" s="290">
        <v>5</v>
      </c>
      <c r="I15" s="287">
        <v>2.2850259626150282</v>
      </c>
      <c r="J15" s="288">
        <v>2.0418294398155967</v>
      </c>
      <c r="K15" s="292">
        <v>-1.4504352979792134E-2</v>
      </c>
      <c r="M15" s="220"/>
      <c r="Y15" s="315"/>
      <c r="Z15" s="255"/>
      <c r="AA15" s="236"/>
      <c r="AB15" s="39"/>
    </row>
    <row r="16" spans="1:28" ht="23.25" customHeight="1" x14ac:dyDescent="0.25">
      <c r="G16" s="6"/>
      <c r="H16" s="290">
        <v>6</v>
      </c>
      <c r="I16" s="287">
        <v>2.0664933427553414</v>
      </c>
      <c r="J16" s="288">
        <v>1.9669250709233395</v>
      </c>
      <c r="K16" s="292">
        <v>-3.6684929422421297E-2</v>
      </c>
      <c r="M16" s="220"/>
      <c r="Y16" s="315"/>
      <c r="Z16" s="255"/>
      <c r="AA16" s="236"/>
      <c r="AB16" s="39"/>
    </row>
    <row r="17" spans="2:28" ht="23.25" customHeight="1" x14ac:dyDescent="0.25">
      <c r="G17" s="6"/>
      <c r="H17" s="290">
        <v>7</v>
      </c>
      <c r="I17" s="287">
        <v>2.13</v>
      </c>
      <c r="J17" s="288">
        <v>1.9292363832087516</v>
      </c>
      <c r="K17" s="292">
        <v>-1.9161221884723689E-2</v>
      </c>
      <c r="M17" s="220"/>
      <c r="Y17" s="315"/>
      <c r="Z17" s="255"/>
      <c r="AA17" s="236"/>
      <c r="AB17" s="39"/>
    </row>
    <row r="18" spans="2:28" ht="23.25" customHeight="1" x14ac:dyDescent="0.25">
      <c r="G18" s="6"/>
      <c r="H18" s="290">
        <v>8</v>
      </c>
      <c r="I18" s="287">
        <v>2.08</v>
      </c>
      <c r="J18" s="288">
        <v>1.9072682262962852</v>
      </c>
      <c r="K18" s="292">
        <v>-1.1386970048703149E-2</v>
      </c>
      <c r="M18" s="220"/>
      <c r="Y18" s="315"/>
      <c r="Z18" s="255"/>
      <c r="AA18" s="236"/>
      <c r="AB18" s="39"/>
    </row>
    <row r="19" spans="2:28" ht="23.25" customHeight="1" x14ac:dyDescent="0.25">
      <c r="G19" s="6"/>
      <c r="H19" s="293" t="s">
        <v>496</v>
      </c>
      <c r="I19" s="294">
        <v>3.4825870646766344E-2</v>
      </c>
      <c r="J19" s="295">
        <v>3.8006493872476899E-2</v>
      </c>
      <c r="K19" s="296">
        <v>3.1806232257105549E-3</v>
      </c>
      <c r="M19" s="220"/>
      <c r="Y19" s="315"/>
      <c r="Z19" s="255"/>
      <c r="AA19" s="236"/>
      <c r="AB19" s="39"/>
    </row>
    <row r="20" spans="2:28" ht="23.25" customHeight="1" x14ac:dyDescent="0.25">
      <c r="H20" s="297" t="s">
        <v>687</v>
      </c>
      <c r="I20" s="298"/>
      <c r="J20" s="299" t="s">
        <v>688</v>
      </c>
      <c r="K20" s="300"/>
      <c r="M20" s="220"/>
      <c r="X20" s="2"/>
      <c r="Y20" s="2"/>
      <c r="AB20" s="39"/>
    </row>
    <row r="21" spans="2:28" ht="9" customHeight="1" x14ac:dyDescent="0.25">
      <c r="M21" s="220"/>
      <c r="X21" s="2"/>
      <c r="Y21" s="2"/>
      <c r="AB21" s="220"/>
    </row>
    <row r="22" spans="2:28" ht="16.5" customHeight="1" x14ac:dyDescent="0.25">
      <c r="B22" s="51" t="s">
        <v>124</v>
      </c>
      <c r="C22" s="51"/>
      <c r="D22" s="50"/>
      <c r="E22" s="50"/>
      <c r="F22" s="50"/>
      <c r="G22" s="50"/>
      <c r="H22" s="50"/>
      <c r="I22" s="50"/>
      <c r="J22" s="50"/>
      <c r="K22" s="50"/>
      <c r="M22" s="220"/>
      <c r="X22" s="2"/>
      <c r="Y22" s="2"/>
      <c r="AB22" s="220"/>
    </row>
    <row r="23" spans="2:28" ht="27.75" customHeight="1" x14ac:dyDescent="0.25">
      <c r="B23" s="55" t="s">
        <v>62</v>
      </c>
      <c r="C23" s="55" t="s">
        <v>100</v>
      </c>
      <c r="D23" s="55" t="s">
        <v>102</v>
      </c>
      <c r="E23" s="55" t="s">
        <v>103</v>
      </c>
      <c r="F23" s="55" t="s">
        <v>104</v>
      </c>
      <c r="G23" s="55" t="s">
        <v>105</v>
      </c>
      <c r="H23" s="55" t="s">
        <v>6</v>
      </c>
      <c r="I23" s="55" t="s">
        <v>7</v>
      </c>
      <c r="J23" s="55" t="s">
        <v>106</v>
      </c>
      <c r="K23" s="55" t="s">
        <v>72</v>
      </c>
      <c r="M23" s="220"/>
      <c r="X23" s="2"/>
      <c r="Y23" s="2"/>
      <c r="AB23" s="220"/>
    </row>
    <row r="24" spans="2:28" ht="23.25" customHeight="1" x14ac:dyDescent="0.25">
      <c r="B24" s="75" t="s">
        <v>497</v>
      </c>
      <c r="C24" s="76">
        <v>8</v>
      </c>
      <c r="D24" s="77">
        <v>2.4024760968673828E-2</v>
      </c>
      <c r="E24" s="77">
        <v>0.35333295261639036</v>
      </c>
      <c r="F24" s="77">
        <v>0.16382011835429075</v>
      </c>
      <c r="G24" s="78">
        <v>14.671482739045402</v>
      </c>
      <c r="H24" s="79">
        <v>0.17850332337829755</v>
      </c>
      <c r="I24" s="79">
        <v>15.091555521337304</v>
      </c>
      <c r="J24" s="80">
        <v>2.0814280310754389</v>
      </c>
      <c r="K24" s="81" t="s">
        <v>67</v>
      </c>
      <c r="M24" s="220"/>
      <c r="N24" s="302" t="str">
        <f>C5</f>
        <v>송도버스</v>
      </c>
      <c r="Y24" s="2"/>
    </row>
    <row r="25" spans="2:28" ht="22.5" customHeight="1" x14ac:dyDescent="0.25">
      <c r="B25" s="221" t="s">
        <v>116</v>
      </c>
      <c r="C25" s="68">
        <v>8</v>
      </c>
      <c r="D25" s="69">
        <v>2.3395773363620878E-2</v>
      </c>
      <c r="E25" s="69">
        <v>0.34639993612813241</v>
      </c>
      <c r="F25" s="69">
        <v>0.16804329126519482</v>
      </c>
      <c r="G25" s="70">
        <v>14.80953703703703</v>
      </c>
      <c r="H25" s="71">
        <v>5.0308859739632235E-2</v>
      </c>
      <c r="I25" s="71">
        <v>21.290397448883745</v>
      </c>
      <c r="J25" s="72">
        <v>1.9072682262962852</v>
      </c>
      <c r="K25" s="73" t="s">
        <v>67</v>
      </c>
      <c r="M25" s="220"/>
      <c r="N25" s="39" t="s">
        <v>67</v>
      </c>
      <c r="O25" s="39">
        <v>125</v>
      </c>
      <c r="Y25" s="2"/>
    </row>
    <row r="26" spans="2:28" ht="22.5" customHeight="1" x14ac:dyDescent="0.25">
      <c r="B26" s="52" t="s">
        <v>107</v>
      </c>
      <c r="C26" s="52"/>
      <c r="D26" s="66">
        <f t="shared" ref="D26:I26" si="0">D25/D24-1</f>
        <v>-2.6180805955701048E-2</v>
      </c>
      <c r="E26" s="66">
        <f t="shared" si="0"/>
        <v>-1.9621765920556644E-2</v>
      </c>
      <c r="F26" s="66">
        <f t="shared" si="0"/>
        <v>2.5779330117261301E-2</v>
      </c>
      <c r="G26" s="66">
        <f t="shared" si="0"/>
        <v>9.4097031940898468E-3</v>
      </c>
      <c r="H26" s="66">
        <f t="shared" si="0"/>
        <v>-0.71816289586377091</v>
      </c>
      <c r="I26" s="66">
        <f t="shared" si="0"/>
        <v>0.41074903900940929</v>
      </c>
      <c r="J26" s="66">
        <f>J25/J24-1</f>
        <v>-8.3673229234434876E-2</v>
      </c>
      <c r="K26" s="67" t="str">
        <f>J20</f>
        <v>7위/(32개사)</v>
      </c>
      <c r="M26" s="2"/>
      <c r="N26" s="303">
        <v>8.0000000000000002E-3</v>
      </c>
      <c r="O26" s="39">
        <v>1</v>
      </c>
      <c r="X26" s="2"/>
      <c r="Y26" s="2"/>
    </row>
    <row r="27" spans="2:28" ht="22.5" customHeight="1" x14ac:dyDescent="0.25">
      <c r="M27" s="2"/>
      <c r="N27" s="303">
        <v>0.04</v>
      </c>
      <c r="O27" s="39">
        <v>5</v>
      </c>
      <c r="X27" s="2"/>
      <c r="Y27" s="2"/>
    </row>
    <row r="28" spans="2:28" ht="17.25" customHeight="1" x14ac:dyDescent="0.25">
      <c r="B28" s="51" t="s">
        <v>125</v>
      </c>
      <c r="C28" s="51"/>
      <c r="D28" s="50"/>
      <c r="E28" s="50"/>
      <c r="F28" s="50"/>
      <c r="G28" s="50"/>
      <c r="H28" s="50"/>
      <c r="I28" s="50"/>
      <c r="J28" s="50"/>
      <c r="K28" s="50"/>
      <c r="M28" s="2"/>
      <c r="N28" s="303">
        <v>9.6000000000000002E-2</v>
      </c>
      <c r="O28" s="39">
        <v>12</v>
      </c>
      <c r="X28" s="2"/>
      <c r="Y28" s="2"/>
    </row>
    <row r="29" spans="2:28" ht="22.5" customHeight="1" x14ac:dyDescent="0.25">
      <c r="B29" s="59"/>
      <c r="C29" s="59"/>
      <c r="M29" s="2"/>
      <c r="N29" s="303">
        <v>0.44</v>
      </c>
      <c r="O29" s="39">
        <v>55</v>
      </c>
      <c r="X29" s="2"/>
      <c r="Y29" s="2"/>
    </row>
    <row r="30" spans="2:28" ht="22.5" customHeight="1" thickBot="1" x14ac:dyDescent="0.3">
      <c r="H30" s="192" t="s">
        <v>91</v>
      </c>
      <c r="I30" s="193" t="s">
        <v>92</v>
      </c>
      <c r="J30" s="194" t="str">
        <f>J10</f>
        <v>송도버스</v>
      </c>
      <c r="K30" s="195" t="s">
        <v>115</v>
      </c>
      <c r="M30" s="2"/>
      <c r="N30" s="303">
        <v>0.24</v>
      </c>
      <c r="O30" s="39">
        <v>30</v>
      </c>
      <c r="X30" s="2"/>
      <c r="Y30" s="2"/>
    </row>
    <row r="31" spans="2:28" ht="22.5" customHeight="1" thickTop="1" x14ac:dyDescent="0.25">
      <c r="H31" s="200" t="s">
        <v>109</v>
      </c>
      <c r="I31" s="201" t="s">
        <v>67</v>
      </c>
      <c r="J31" s="202" t="s">
        <v>67</v>
      </c>
      <c r="K31" s="203"/>
      <c r="M31" s="2"/>
      <c r="N31" s="303">
        <v>0.17599999999999999</v>
      </c>
      <c r="O31" s="39">
        <v>22</v>
      </c>
      <c r="X31" s="2"/>
      <c r="Z31" s="235"/>
      <c r="AA31" s="235"/>
      <c r="AB31" s="39"/>
    </row>
    <row r="32" spans="2:28" ht="21" customHeight="1" x14ac:dyDescent="0.25">
      <c r="H32" s="196" t="s">
        <v>94</v>
      </c>
      <c r="I32" s="197">
        <v>2.4096385542168676E-2</v>
      </c>
      <c r="J32" s="198" t="s">
        <v>694</v>
      </c>
      <c r="K32" s="199">
        <v>-1.6096385542168676E-2</v>
      </c>
      <c r="M32" s="2"/>
      <c r="X32" s="2"/>
      <c r="Z32" s="235"/>
      <c r="AA32" s="235"/>
      <c r="AB32" s="39"/>
    </row>
    <row r="33" spans="2:28" ht="21" customHeight="1" x14ac:dyDescent="0.25">
      <c r="H33" s="180" t="s">
        <v>95</v>
      </c>
      <c r="I33" s="172">
        <v>4.0258595357037907E-2</v>
      </c>
      <c r="J33" s="181" t="s">
        <v>695</v>
      </c>
      <c r="K33" s="182">
        <v>-2.5859535703790654E-4</v>
      </c>
      <c r="L33" s="4"/>
      <c r="M33" s="2"/>
      <c r="X33" s="2"/>
      <c r="Z33" s="235"/>
      <c r="AA33" s="235"/>
      <c r="AB33" s="39"/>
    </row>
    <row r="34" spans="2:28" ht="21" customHeight="1" x14ac:dyDescent="0.25">
      <c r="H34" s="179" t="s">
        <v>96</v>
      </c>
      <c r="I34" s="172">
        <v>9.22715251248898E-2</v>
      </c>
      <c r="J34" s="181" t="s">
        <v>696</v>
      </c>
      <c r="K34" s="182">
        <v>3.728474875110202E-3</v>
      </c>
      <c r="L34" s="4"/>
      <c r="M34" s="2"/>
      <c r="X34" s="2"/>
      <c r="Z34" s="235"/>
      <c r="AA34" s="235"/>
      <c r="AB34" s="39"/>
    </row>
    <row r="35" spans="2:28" ht="21" customHeight="1" x14ac:dyDescent="0.25">
      <c r="H35" s="179" t="s">
        <v>99</v>
      </c>
      <c r="I35" s="172">
        <v>0.18806935057302379</v>
      </c>
      <c r="J35" s="181" t="s">
        <v>697</v>
      </c>
      <c r="K35" s="182">
        <v>0.25193064942697618</v>
      </c>
      <c r="L35" s="4"/>
      <c r="M35" s="2"/>
      <c r="X35" s="2"/>
      <c r="Z35" s="235"/>
      <c r="AA35" s="235"/>
      <c r="AB35" s="39"/>
    </row>
    <row r="36" spans="2:28" ht="21" customHeight="1" x14ac:dyDescent="0.25">
      <c r="H36" s="183" t="s">
        <v>97</v>
      </c>
      <c r="I36" s="172">
        <v>0.24507787246547164</v>
      </c>
      <c r="J36" s="181" t="s">
        <v>698</v>
      </c>
      <c r="K36" s="182">
        <v>-5.0778724654716445E-3</v>
      </c>
      <c r="L36" s="4"/>
      <c r="M36" s="2"/>
      <c r="X36" s="2"/>
      <c r="Z36" s="235"/>
      <c r="AA36" s="235"/>
      <c r="AB36" s="39"/>
    </row>
    <row r="37" spans="2:28" ht="21" customHeight="1" x14ac:dyDescent="0.25">
      <c r="H37" s="184" t="s">
        <v>98</v>
      </c>
      <c r="I37" s="185">
        <v>0.41022627093740816</v>
      </c>
      <c r="J37" s="186" t="s">
        <v>699</v>
      </c>
      <c r="K37" s="187">
        <v>-0.23422627093740817</v>
      </c>
      <c r="L37" s="4"/>
      <c r="M37" s="2"/>
      <c r="X37" s="2"/>
      <c r="Z37" s="235"/>
      <c r="AA37" s="235"/>
      <c r="AB37" s="39"/>
    </row>
    <row r="38" spans="2:28" ht="22.5" customHeight="1" x14ac:dyDescent="0.25">
      <c r="L38" s="4"/>
      <c r="M38" s="2"/>
      <c r="X38" s="2"/>
      <c r="Z38" s="235"/>
      <c r="AA38" s="235"/>
      <c r="AB38" s="39"/>
    </row>
    <row r="39" spans="2:28" ht="18" customHeight="1" x14ac:dyDescent="0.25">
      <c r="B39" s="51" t="s">
        <v>126</v>
      </c>
      <c r="C39" s="51"/>
      <c r="D39" s="50"/>
      <c r="E39" s="50"/>
      <c r="F39" s="50"/>
      <c r="G39" s="50"/>
      <c r="H39" s="50"/>
      <c r="I39" s="50"/>
      <c r="J39" s="50"/>
      <c r="K39" s="50"/>
      <c r="L39" s="4"/>
      <c r="M39" s="2"/>
      <c r="X39" s="2"/>
      <c r="Z39" s="235"/>
      <c r="AA39" s="235"/>
      <c r="AB39" s="39"/>
    </row>
    <row r="40" spans="2:28" ht="30.75" customHeight="1" x14ac:dyDescent="0.25">
      <c r="B40" s="55" t="s">
        <v>62</v>
      </c>
      <c r="C40" s="55" t="s">
        <v>101</v>
      </c>
      <c r="D40" s="55" t="s">
        <v>102</v>
      </c>
      <c r="E40" s="55" t="s">
        <v>103</v>
      </c>
      <c r="F40" s="55" t="s">
        <v>104</v>
      </c>
      <c r="G40" s="55" t="s">
        <v>105</v>
      </c>
      <c r="H40" s="55" t="s">
        <v>6</v>
      </c>
      <c r="I40" s="55" t="s">
        <v>7</v>
      </c>
      <c r="J40" s="55" t="s">
        <v>106</v>
      </c>
      <c r="K40" s="55" t="s">
        <v>72</v>
      </c>
      <c r="L40" s="4"/>
      <c r="M40" s="2"/>
      <c r="N40" s="39" t="s">
        <v>119</v>
      </c>
      <c r="X40" s="2"/>
      <c r="Z40" s="235"/>
      <c r="AA40" s="235"/>
      <c r="AB40" s="39"/>
    </row>
    <row r="41" spans="2:28" ht="22.5" customHeight="1" x14ac:dyDescent="0.25">
      <c r="B41" s="222" t="s">
        <v>116</v>
      </c>
      <c r="C41" s="76">
        <v>1</v>
      </c>
      <c r="D41" s="77">
        <v>4.1766808348811919E-2</v>
      </c>
      <c r="E41" s="77">
        <v>0.42461929765650197</v>
      </c>
      <c r="F41" s="77">
        <v>0.20088566674542882</v>
      </c>
      <c r="G41" s="78">
        <v>15.209259259259261</v>
      </c>
      <c r="H41" s="79">
        <v>2.6181550899179609</v>
      </c>
      <c r="I41" s="79">
        <v>48.267172410737871</v>
      </c>
      <c r="J41" s="80">
        <v>1.8374338094753773</v>
      </c>
      <c r="K41" s="82" t="s">
        <v>76</v>
      </c>
      <c r="L41" s="4"/>
      <c r="M41" s="2"/>
      <c r="N41" s="39">
        <v>1</v>
      </c>
      <c r="X41" s="2"/>
      <c r="Z41" s="235"/>
      <c r="AA41" s="235"/>
      <c r="AB41" s="39"/>
    </row>
    <row r="42" spans="2:28" ht="22.5" customHeight="1" x14ac:dyDescent="0.25">
      <c r="B42" s="221" t="s">
        <v>116</v>
      </c>
      <c r="C42" s="68">
        <v>2</v>
      </c>
      <c r="D42" s="69">
        <v>4.4536502303360516E-2</v>
      </c>
      <c r="E42" s="69">
        <v>0.33857159506042267</v>
      </c>
      <c r="F42" s="69">
        <v>0.1823840893143773</v>
      </c>
      <c r="G42" s="70">
        <v>10.960228070175434</v>
      </c>
      <c r="H42" s="71">
        <v>0.17484915342109264</v>
      </c>
      <c r="I42" s="71">
        <v>14.908788381414796</v>
      </c>
      <c r="J42" s="72">
        <v>2.1634671164093122</v>
      </c>
      <c r="K42" s="73" t="s">
        <v>188</v>
      </c>
      <c r="M42" s="2"/>
      <c r="N42" s="39">
        <v>5</v>
      </c>
      <c r="X42" s="2"/>
      <c r="Z42" s="235"/>
      <c r="AA42" s="235"/>
      <c r="AB42" s="39"/>
    </row>
    <row r="43" spans="2:28" ht="22.5" customHeight="1" x14ac:dyDescent="0.25">
      <c r="B43" s="221" t="s">
        <v>116</v>
      </c>
      <c r="C43" s="68">
        <v>3</v>
      </c>
      <c r="D43" s="69">
        <v>1.7744729756250573E-2</v>
      </c>
      <c r="E43" s="69">
        <v>0.348754506094135</v>
      </c>
      <c r="F43" s="69">
        <v>0.19196288360838792</v>
      </c>
      <c r="G43" s="70">
        <v>11.776934426229511</v>
      </c>
      <c r="H43" s="71">
        <v>0.17606186335137766</v>
      </c>
      <c r="I43" s="71">
        <v>19.928493144251544</v>
      </c>
      <c r="J43" s="72">
        <v>2.1170612036187832</v>
      </c>
      <c r="K43" s="73" t="s">
        <v>69</v>
      </c>
      <c r="M43" s="2"/>
      <c r="N43" s="39">
        <v>3</v>
      </c>
      <c r="X43" s="2"/>
      <c r="Z43" s="235"/>
      <c r="AA43" s="235"/>
      <c r="AB43" s="39"/>
    </row>
    <row r="44" spans="2:28" ht="22.5" customHeight="1" x14ac:dyDescent="0.25">
      <c r="B44" s="221" t="s">
        <v>116</v>
      </c>
      <c r="C44" s="68">
        <v>4</v>
      </c>
      <c r="D44" s="69">
        <v>1.7329068772259273E-2</v>
      </c>
      <c r="E44" s="69">
        <v>0.34899401728350155</v>
      </c>
      <c r="F44" s="69">
        <v>0.20065665338515842</v>
      </c>
      <c r="G44" s="70">
        <v>12.143616666666665</v>
      </c>
      <c r="H44" s="71">
        <v>0.15435127183473724</v>
      </c>
      <c r="I44" s="71">
        <v>20.678968066470478</v>
      </c>
      <c r="J44" s="72">
        <v>2.0718807292445893</v>
      </c>
      <c r="K44" s="73" t="s">
        <v>69</v>
      </c>
      <c r="M44" s="2"/>
      <c r="N44" s="39">
        <v>3</v>
      </c>
      <c r="X44" s="2"/>
      <c r="Z44" s="235"/>
      <c r="AA44" s="235"/>
      <c r="AB44" s="39"/>
    </row>
    <row r="45" spans="2:28" ht="22.5" customHeight="1" x14ac:dyDescent="0.25">
      <c r="B45" s="221" t="s">
        <v>116</v>
      </c>
      <c r="C45" s="68">
        <v>5</v>
      </c>
      <c r="D45" s="69">
        <v>1.7942244840920423E-2</v>
      </c>
      <c r="E45" s="69">
        <v>0.34550236017067637</v>
      </c>
      <c r="F45" s="69">
        <v>0.19690668349014642</v>
      </c>
      <c r="G45" s="70">
        <v>12.517333333333333</v>
      </c>
      <c r="H45" s="71">
        <v>0.16141656204788482</v>
      </c>
      <c r="I45" s="71">
        <v>20.758976962168227</v>
      </c>
      <c r="J45" s="72">
        <v>2.0418294398155967</v>
      </c>
      <c r="K45" s="73" t="s">
        <v>68</v>
      </c>
      <c r="M45" s="2"/>
      <c r="N45" s="39">
        <v>4</v>
      </c>
      <c r="X45" s="2"/>
      <c r="Z45" s="235"/>
      <c r="AA45" s="235"/>
      <c r="AB45" s="39"/>
    </row>
    <row r="46" spans="2:28" ht="22.5" customHeight="1" x14ac:dyDescent="0.25">
      <c r="B46" s="221" t="s">
        <v>116</v>
      </c>
      <c r="C46" s="68">
        <v>6</v>
      </c>
      <c r="D46" s="69">
        <v>1.9465988645741762E-2</v>
      </c>
      <c r="E46" s="69">
        <v>0.34404001527323214</v>
      </c>
      <c r="F46" s="69">
        <v>0.18633428270888416</v>
      </c>
      <c r="G46" s="70">
        <v>13.593633333333331</v>
      </c>
      <c r="H46" s="71">
        <v>8.7344195019789461E-2</v>
      </c>
      <c r="I46" s="71">
        <v>21.699264449539015</v>
      </c>
      <c r="J46" s="72">
        <v>1.9669250709233395</v>
      </c>
      <c r="K46" s="73" t="s">
        <v>69</v>
      </c>
      <c r="M46" s="2"/>
      <c r="N46" s="39">
        <v>3</v>
      </c>
      <c r="X46" s="2"/>
      <c r="Z46" s="235"/>
      <c r="AA46" s="235"/>
      <c r="AB46" s="39"/>
    </row>
    <row r="47" spans="2:28" ht="22.5" customHeight="1" x14ac:dyDescent="0.25">
      <c r="B47" s="221" t="s">
        <v>116</v>
      </c>
      <c r="C47" s="68">
        <v>7</v>
      </c>
      <c r="D47" s="69">
        <v>2.0083470267237898E-2</v>
      </c>
      <c r="E47" s="69">
        <v>0.34483569744134962</v>
      </c>
      <c r="F47" s="69">
        <v>0.17908731405120215</v>
      </c>
      <c r="G47" s="70">
        <v>13.978736842105263</v>
      </c>
      <c r="H47" s="71">
        <v>5.2547381294976672E-2</v>
      </c>
      <c r="I47" s="71">
        <v>20.243294784097596</v>
      </c>
      <c r="J47" s="72">
        <v>1.9292363832087516</v>
      </c>
      <c r="K47" s="73" t="s">
        <v>69</v>
      </c>
      <c r="M47" s="2"/>
      <c r="N47" s="39">
        <v>3</v>
      </c>
      <c r="X47" s="2"/>
      <c r="Z47" s="235"/>
      <c r="AA47" s="235"/>
      <c r="AB47" s="39"/>
    </row>
    <row r="48" spans="2:28" ht="22.5" customHeight="1" x14ac:dyDescent="0.25">
      <c r="B48" s="221" t="s">
        <v>116</v>
      </c>
      <c r="C48" s="68">
        <v>8</v>
      </c>
      <c r="D48" s="69">
        <v>2.3395773363620878E-2</v>
      </c>
      <c r="E48" s="69">
        <v>0.34639993612813241</v>
      </c>
      <c r="F48" s="69">
        <v>0.16804329126519482</v>
      </c>
      <c r="G48" s="70">
        <v>14.80953703703703</v>
      </c>
      <c r="H48" s="71">
        <v>5.0308859739632235E-2</v>
      </c>
      <c r="I48" s="71">
        <v>21.290397448883745</v>
      </c>
      <c r="J48" s="72">
        <v>1.9072682262962852</v>
      </c>
      <c r="K48" s="73" t="s">
        <v>685</v>
      </c>
      <c r="M48" s="2"/>
      <c r="N48" s="39">
        <v>2</v>
      </c>
      <c r="X48" s="2"/>
      <c r="Z48" s="235"/>
      <c r="AA48" s="235"/>
      <c r="AB48" s="39"/>
    </row>
    <row r="49" spans="2:28" ht="25.5" customHeight="1" x14ac:dyDescent="0.25">
      <c r="B49" s="52" t="s">
        <v>107</v>
      </c>
      <c r="C49" s="52"/>
      <c r="D49" s="66" cm="1">
        <f t="array" aca="1" ref="D49" ca="1">(INDIRECT(ADDRESS(ROW()-1,COLUMN()))/INDIRECT(ADDRESS(ROW()-2,COLUMN())))-1</f>
        <v>0.16492683048837087</v>
      </c>
      <c r="E49" s="66" cm="1">
        <f t="array" aca="1" ref="E49" ca="1">(INDIRECT(ADDRESS(ROW()-1,COLUMN()))/INDIRECT(ADDRESS(ROW()-2,COLUMN())))-1</f>
        <v>4.5361854888843478E-3</v>
      </c>
      <c r="F49" s="66" cm="1">
        <f t="array" aca="1" ref="F49" ca="1">(INDIRECT(ADDRESS(ROW()-1,COLUMN()))/INDIRECT(ADDRESS(ROW()-2,COLUMN())))-1</f>
        <v>-6.1668370227774938E-2</v>
      </c>
      <c r="G49" s="66" cm="1">
        <f t="array" aca="1" ref="G49" ca="1">(INDIRECT(ADDRESS(ROW()-1,COLUMN()))/INDIRECT(ADDRESS(ROW()-2,COLUMN())))-1</f>
        <v>5.9433137937708214E-2</v>
      </c>
      <c r="H49" s="66" cm="1">
        <f t="array" aca="1" ref="H49" ca="1">(INDIRECT(ADDRESS(ROW()-1,COLUMN()))/INDIRECT(ADDRESS(ROW()-2,COLUMN())))-1</f>
        <v>-4.2600059226137521E-2</v>
      </c>
      <c r="I49" s="66" cm="1">
        <f t="array" aca="1" ref="I49" ca="1">(INDIRECT(ADDRESS(ROW()-1,COLUMN()))/INDIRECT(ADDRESS(ROW()-2,COLUMN())))-1</f>
        <v>5.1725901141780328E-2</v>
      </c>
      <c r="J49" s="66" cm="1">
        <f t="array" aca="1" ref="J49" ca="1">(INDIRECT(ADDRESS(ROW()-1,COLUMN()))/INDIRECT(ADDRESS(ROW()-2,COLUMN())))-1</f>
        <v>-1.1386970048703149E-2</v>
      </c>
      <c r="K49" s="74" t="str" cm="1">
        <f t="array" aca="1" ref="K49" ca="1">_xlfn.IFS(N49=0,"등급유지",N49&gt;0,N49&amp;"등급 상승",N49&lt;0,N49&amp;"등급 하락")</f>
        <v>-1등급 하락</v>
      </c>
      <c r="M49" s="304"/>
      <c r="N49" s="39" cm="1">
        <f t="array" aca="1" ref="N49" ca="1">(INDIRECT(ADDRESS(ROW()-1,COLUMN()))-INDIRECT(ADDRESS(ROW()-2,COLUMN())))</f>
        <v>-1</v>
      </c>
      <c r="O49" s="39" t="s">
        <v>120</v>
      </c>
      <c r="X49" s="305"/>
      <c r="Z49" s="256"/>
      <c r="AA49" s="235"/>
      <c r="AB49" s="39"/>
    </row>
    <row r="50" spans="2:28" ht="25.5" customHeight="1" x14ac:dyDescent="0.25">
      <c r="B50" s="47"/>
      <c r="C50" s="47"/>
      <c r="D50" s="48"/>
      <c r="E50" s="48"/>
      <c r="F50" s="48"/>
      <c r="G50" s="48"/>
      <c r="H50" s="48"/>
      <c r="I50" s="48"/>
      <c r="J50" s="48"/>
      <c r="K50" s="48"/>
      <c r="M50" s="304"/>
      <c r="X50" s="305"/>
      <c r="Z50" s="256"/>
      <c r="AA50" s="235"/>
      <c r="AB50" s="39"/>
    </row>
    <row r="51" spans="2:28" ht="18" customHeight="1" x14ac:dyDescent="0.25">
      <c r="B51" s="51" t="s">
        <v>127</v>
      </c>
      <c r="C51" s="51"/>
      <c r="D51" s="50"/>
      <c r="E51" s="50"/>
      <c r="F51" s="50"/>
      <c r="G51" s="50"/>
      <c r="H51" s="50"/>
      <c r="I51" s="50"/>
      <c r="J51" s="50"/>
      <c r="K51" s="50"/>
      <c r="M51" s="304"/>
      <c r="X51" s="305"/>
      <c r="Z51" s="256"/>
      <c r="AA51" s="235"/>
      <c r="AB51" s="39"/>
    </row>
    <row r="52" spans="2:28" ht="21" customHeight="1" x14ac:dyDescent="0.25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304"/>
      <c r="X52" s="305"/>
      <c r="Z52" s="256"/>
      <c r="AA52" s="235"/>
      <c r="AB52" s="39"/>
    </row>
    <row r="53" spans="2:28" ht="25.5" customHeight="1" x14ac:dyDescent="0.25">
      <c r="B53" s="47"/>
      <c r="C53" s="47"/>
      <c r="D53" s="48"/>
      <c r="E53" s="48"/>
      <c r="F53" s="48"/>
      <c r="G53" s="48"/>
      <c r="H53" s="48"/>
      <c r="I53" s="48"/>
      <c r="J53" s="48"/>
      <c r="K53" s="48"/>
      <c r="M53" s="304"/>
      <c r="N53" s="305"/>
      <c r="P53" s="306"/>
      <c r="AA53" s="237"/>
    </row>
    <row r="54" spans="2:28" ht="25.5" customHeight="1" x14ac:dyDescent="0.25">
      <c r="B54" s="47"/>
      <c r="C54" s="47"/>
      <c r="D54" s="48"/>
      <c r="M54" s="304"/>
      <c r="N54" s="305"/>
      <c r="P54" s="306"/>
      <c r="AA54" s="237"/>
    </row>
    <row r="55" spans="2:28" ht="25.5" customHeight="1" x14ac:dyDescent="0.25">
      <c r="B55" s="47"/>
      <c r="C55" s="47"/>
      <c r="D55" s="48"/>
      <c r="M55" s="304"/>
      <c r="N55" s="305"/>
      <c r="P55" s="306"/>
      <c r="AA55" s="237"/>
    </row>
    <row r="56" spans="2:28" ht="25.5" customHeight="1" x14ac:dyDescent="0.25">
      <c r="B56" s="47"/>
      <c r="C56" s="47"/>
      <c r="D56" s="48"/>
      <c r="M56" s="304"/>
      <c r="N56" s="305"/>
      <c r="P56" s="306"/>
      <c r="AA56" s="237"/>
    </row>
    <row r="57" spans="2:28" ht="25.5" customHeight="1" x14ac:dyDescent="0.25">
      <c r="B57" s="47"/>
      <c r="C57" s="47"/>
      <c r="D57" s="48"/>
      <c r="M57" s="304"/>
      <c r="N57" s="305"/>
      <c r="P57" s="306"/>
      <c r="AA57" s="237"/>
    </row>
    <row r="58" spans="2:28" ht="25.5" customHeight="1" x14ac:dyDescent="0.25">
      <c r="B58" s="47"/>
      <c r="C58" s="47"/>
      <c r="D58" s="48"/>
      <c r="M58" s="304"/>
      <c r="N58" s="305"/>
      <c r="P58" s="306"/>
      <c r="AA58" s="237"/>
    </row>
    <row r="59" spans="2:28" ht="25.5" customHeight="1" x14ac:dyDescent="0.25">
      <c r="B59" s="47"/>
      <c r="C59" s="47"/>
      <c r="D59" s="48"/>
      <c r="M59" s="304"/>
      <c r="N59" s="305"/>
      <c r="P59" s="306"/>
      <c r="AA59" s="237"/>
    </row>
    <row r="60" spans="2:28" ht="25.5" customHeight="1" x14ac:dyDescent="0.25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04"/>
      <c r="N60" s="305"/>
      <c r="P60" s="306"/>
      <c r="AA60" s="237"/>
    </row>
    <row r="61" spans="2:28" ht="25.5" customHeight="1" x14ac:dyDescent="0.25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304"/>
      <c r="N61" s="305"/>
      <c r="P61" s="306"/>
      <c r="AA61" s="237"/>
    </row>
    <row r="62" spans="2:28" ht="25.5" customHeight="1" thickBot="1" x14ac:dyDescent="0.3">
      <c r="B62" s="204" t="s">
        <v>91</v>
      </c>
      <c r="C62" s="205" t="s">
        <v>118</v>
      </c>
      <c r="D62" s="205" t="s">
        <v>117</v>
      </c>
      <c r="E62" s="205" t="s">
        <v>171</v>
      </c>
      <c r="F62" s="205" t="s">
        <v>171</v>
      </c>
      <c r="G62" s="205" t="s">
        <v>171</v>
      </c>
      <c r="H62" s="205" t="s">
        <v>171</v>
      </c>
      <c r="I62" s="205" t="s">
        <v>171</v>
      </c>
      <c r="J62" s="205" t="s">
        <v>171</v>
      </c>
      <c r="K62" s="206" t="s">
        <v>171</v>
      </c>
      <c r="M62" s="307">
        <v>1</v>
      </c>
      <c r="N62" s="308">
        <v>2</v>
      </c>
      <c r="O62" s="308"/>
      <c r="P62" s="307"/>
      <c r="Q62" s="308"/>
      <c r="R62" s="308"/>
      <c r="S62" s="307"/>
      <c r="T62" s="308"/>
      <c r="U62" s="309"/>
      <c r="AA62" s="237"/>
    </row>
    <row r="63" spans="2:28" ht="25.5" customHeight="1" thickTop="1" x14ac:dyDescent="0.25">
      <c r="B63" s="209" t="s">
        <v>109</v>
      </c>
      <c r="C63" s="210" t="s">
        <v>69</v>
      </c>
      <c r="D63" s="211" t="s">
        <v>67</v>
      </c>
      <c r="E63" s="211" t="s">
        <v>171</v>
      </c>
      <c r="F63" s="211" t="s">
        <v>171</v>
      </c>
      <c r="G63" s="211" t="s">
        <v>171</v>
      </c>
      <c r="H63" s="211" t="s">
        <v>171</v>
      </c>
      <c r="I63" s="211" t="s">
        <v>171</v>
      </c>
      <c r="J63" s="211" t="s">
        <v>171</v>
      </c>
      <c r="K63" s="211" t="s">
        <v>171</v>
      </c>
      <c r="M63" s="307" t="s">
        <v>118</v>
      </c>
      <c r="N63" s="307" t="s">
        <v>117</v>
      </c>
      <c r="O63" s="307"/>
      <c r="P63" s="307"/>
      <c r="Q63" s="307"/>
      <c r="R63" s="307"/>
      <c r="S63" s="307"/>
      <c r="T63" s="307"/>
      <c r="U63" s="304"/>
      <c r="AA63" s="237"/>
    </row>
    <row r="64" spans="2:28" ht="25.5" customHeight="1" x14ac:dyDescent="0.25">
      <c r="B64" s="207" t="s">
        <v>94</v>
      </c>
      <c r="C64" s="197" t="s">
        <v>498</v>
      </c>
      <c r="D64" s="197" t="s">
        <v>498</v>
      </c>
      <c r="E64" s="197" t="s">
        <v>171</v>
      </c>
      <c r="F64" s="197" t="s">
        <v>171</v>
      </c>
      <c r="G64" s="197" t="s">
        <v>171</v>
      </c>
      <c r="H64" s="197" t="s">
        <v>171</v>
      </c>
      <c r="I64" s="197" t="s">
        <v>171</v>
      </c>
      <c r="J64" s="197" t="s">
        <v>171</v>
      </c>
      <c r="K64" s="208" t="s">
        <v>171</v>
      </c>
      <c r="M64" s="304"/>
      <c r="N64" s="305"/>
      <c r="P64" s="306"/>
      <c r="AA64" s="237"/>
    </row>
    <row r="65" spans="2:27" ht="25.5" customHeight="1" x14ac:dyDescent="0.25">
      <c r="B65" s="171" t="s">
        <v>95</v>
      </c>
      <c r="C65" s="173" t="s">
        <v>498</v>
      </c>
      <c r="D65" s="173" t="s">
        <v>498</v>
      </c>
      <c r="E65" s="173" t="s">
        <v>171</v>
      </c>
      <c r="F65" s="173" t="s">
        <v>171</v>
      </c>
      <c r="G65" s="173" t="s">
        <v>171</v>
      </c>
      <c r="H65" s="173" t="s">
        <v>171</v>
      </c>
      <c r="I65" s="173" t="s">
        <v>171</v>
      </c>
      <c r="J65" s="173" t="s">
        <v>171</v>
      </c>
      <c r="K65" s="174" t="s">
        <v>171</v>
      </c>
      <c r="M65" s="310">
        <v>0</v>
      </c>
      <c r="N65" s="310">
        <v>0</v>
      </c>
      <c r="O65" s="310"/>
      <c r="P65" s="310"/>
      <c r="Q65" s="310"/>
      <c r="R65" s="310"/>
      <c r="S65" s="310"/>
      <c r="T65" s="310"/>
      <c r="AA65" s="237"/>
    </row>
    <row r="66" spans="2:27" ht="25.5" customHeight="1" x14ac:dyDescent="0.25">
      <c r="B66" s="170" t="s">
        <v>96</v>
      </c>
      <c r="C66" s="173" t="s">
        <v>689</v>
      </c>
      <c r="D66" s="173" t="s">
        <v>690</v>
      </c>
      <c r="E66" s="173" t="s">
        <v>171</v>
      </c>
      <c r="F66" s="173" t="s">
        <v>171</v>
      </c>
      <c r="G66" s="173" t="s">
        <v>171</v>
      </c>
      <c r="H66" s="173" t="s">
        <v>171</v>
      </c>
      <c r="I66" s="173" t="s">
        <v>171</v>
      </c>
      <c r="J66" s="173" t="s">
        <v>171</v>
      </c>
      <c r="K66" s="174" t="s">
        <v>171</v>
      </c>
      <c r="M66" s="310">
        <v>0</v>
      </c>
      <c r="N66" s="310">
        <v>0</v>
      </c>
      <c r="O66" s="310"/>
      <c r="P66" s="310"/>
      <c r="Q66" s="310"/>
      <c r="R66" s="310"/>
      <c r="S66" s="310"/>
      <c r="T66" s="310"/>
      <c r="AA66" s="237"/>
    </row>
    <row r="67" spans="2:27" ht="25.5" customHeight="1" x14ac:dyDescent="0.25">
      <c r="B67" s="170" t="s">
        <v>99</v>
      </c>
      <c r="C67" s="173" t="s">
        <v>691</v>
      </c>
      <c r="D67" s="173" t="s">
        <v>692</v>
      </c>
      <c r="E67" s="173" t="s">
        <v>171</v>
      </c>
      <c r="F67" s="173" t="s">
        <v>171</v>
      </c>
      <c r="G67" s="173" t="s">
        <v>171</v>
      </c>
      <c r="H67" s="173" t="s">
        <v>171</v>
      </c>
      <c r="I67" s="173" t="s">
        <v>171</v>
      </c>
      <c r="J67" s="173" t="s">
        <v>171</v>
      </c>
      <c r="K67" s="174" t="s">
        <v>171</v>
      </c>
      <c r="M67" s="310">
        <v>0.21212121212121213</v>
      </c>
      <c r="N67" s="310">
        <v>9.5238095238095233E-2</v>
      </c>
      <c r="O67" s="310"/>
      <c r="P67" s="310"/>
      <c r="Q67" s="310"/>
      <c r="R67" s="310"/>
      <c r="S67" s="310"/>
      <c r="T67" s="310"/>
      <c r="AA67" s="237"/>
    </row>
    <row r="68" spans="2:27" ht="25.5" customHeight="1" x14ac:dyDescent="0.25">
      <c r="B68" s="175" t="s">
        <v>97</v>
      </c>
      <c r="C68" s="173" t="s">
        <v>689</v>
      </c>
      <c r="D68" s="173" t="s">
        <v>499</v>
      </c>
      <c r="E68" s="173" t="s">
        <v>171</v>
      </c>
      <c r="F68" s="173" t="s">
        <v>171</v>
      </c>
      <c r="G68" s="173" t="s">
        <v>171</v>
      </c>
      <c r="H68" s="173" t="s">
        <v>171</v>
      </c>
      <c r="I68" s="173" t="s">
        <v>171</v>
      </c>
      <c r="J68" s="173" t="s">
        <v>171</v>
      </c>
      <c r="K68" s="174" t="s">
        <v>171</v>
      </c>
      <c r="M68" s="310">
        <v>0.5757575757575758</v>
      </c>
      <c r="N68" s="310">
        <v>0.2857142857142857</v>
      </c>
      <c r="O68" s="310"/>
      <c r="P68" s="310"/>
      <c r="Q68" s="310"/>
      <c r="R68" s="310"/>
      <c r="S68" s="310"/>
      <c r="T68" s="310"/>
      <c r="AA68" s="237"/>
    </row>
    <row r="69" spans="2:27" ht="25.5" customHeight="1" x14ac:dyDescent="0.25">
      <c r="B69" s="176" t="s">
        <v>98</v>
      </c>
      <c r="C69" s="177" t="s">
        <v>498</v>
      </c>
      <c r="D69" s="177" t="s">
        <v>693</v>
      </c>
      <c r="E69" s="177" t="s">
        <v>171</v>
      </c>
      <c r="F69" s="177" t="s">
        <v>171</v>
      </c>
      <c r="G69" s="177" t="s">
        <v>171</v>
      </c>
      <c r="H69" s="177" t="s">
        <v>171</v>
      </c>
      <c r="I69" s="177" t="s">
        <v>171</v>
      </c>
      <c r="J69" s="177" t="s">
        <v>171</v>
      </c>
      <c r="K69" s="178" t="s">
        <v>171</v>
      </c>
      <c r="M69" s="310">
        <v>0.21212121212121213</v>
      </c>
      <c r="N69" s="310">
        <v>0.19047619047619047</v>
      </c>
      <c r="O69" s="310"/>
      <c r="P69" s="310"/>
      <c r="Q69" s="310"/>
      <c r="R69" s="310"/>
      <c r="S69" s="310"/>
      <c r="T69" s="310"/>
      <c r="AA69" s="237"/>
    </row>
    <row r="70" spans="2:27" ht="15.75" customHeight="1" x14ac:dyDescent="0.25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310">
        <v>0</v>
      </c>
      <c r="N70" s="310">
        <v>0.42857142857142855</v>
      </c>
      <c r="O70" s="310"/>
      <c r="P70" s="310"/>
      <c r="Q70" s="310"/>
      <c r="R70" s="310"/>
      <c r="S70" s="310"/>
      <c r="T70" s="310"/>
      <c r="AA70" s="237"/>
    </row>
    <row r="71" spans="2:27" ht="17.25" customHeight="1" x14ac:dyDescent="0.25">
      <c r="B71" s="51" t="s">
        <v>128</v>
      </c>
      <c r="C71" s="51"/>
      <c r="D71" s="50"/>
      <c r="E71" s="50"/>
      <c r="F71" s="50"/>
      <c r="G71" s="50"/>
      <c r="H71" s="50"/>
      <c r="I71" s="50"/>
      <c r="J71" s="50"/>
      <c r="K71" s="50"/>
      <c r="M71" s="304"/>
      <c r="N71" s="305"/>
      <c r="P71" s="306"/>
      <c r="AA71" s="237"/>
    </row>
    <row r="72" spans="2:27" ht="30.75" customHeight="1" x14ac:dyDescent="0.25">
      <c r="B72" s="55" t="s">
        <v>75</v>
      </c>
      <c r="C72" s="55" t="s">
        <v>101</v>
      </c>
      <c r="D72" s="55" t="s">
        <v>102</v>
      </c>
      <c r="E72" s="55" t="s">
        <v>103</v>
      </c>
      <c r="F72" s="55" t="s">
        <v>104</v>
      </c>
      <c r="G72" s="55" t="s">
        <v>105</v>
      </c>
      <c r="H72" s="55" t="s">
        <v>6</v>
      </c>
      <c r="I72" s="55" t="s">
        <v>7</v>
      </c>
      <c r="J72" s="55" t="s">
        <v>106</v>
      </c>
      <c r="K72" s="55" t="s">
        <v>108</v>
      </c>
      <c r="M72" s="304"/>
      <c r="N72" s="305"/>
      <c r="P72" s="306"/>
      <c r="AA72" s="237"/>
    </row>
    <row r="73" spans="2:27" ht="27" customHeight="1" x14ac:dyDescent="0.25">
      <c r="B73" s="86" t="s">
        <v>118</v>
      </c>
      <c r="C73" s="65">
        <v>1</v>
      </c>
      <c r="D73" s="87">
        <v>3.7953908378146758E-2</v>
      </c>
      <c r="E73" s="87">
        <v>0.44084813422683605</v>
      </c>
      <c r="F73" s="87">
        <v>0.21194822273428926</v>
      </c>
      <c r="G73" s="88">
        <v>15.677857142857146</v>
      </c>
      <c r="H73" s="89">
        <v>3.2106268733597867</v>
      </c>
      <c r="I73" s="89">
        <v>47.674807799401776</v>
      </c>
      <c r="J73" s="90">
        <v>1.7264003977086162</v>
      </c>
      <c r="K73" s="73"/>
      <c r="M73" s="304"/>
      <c r="N73" s="305"/>
      <c r="P73" s="306"/>
      <c r="AA73" s="237"/>
    </row>
    <row r="74" spans="2:27" ht="20.25" customHeight="1" x14ac:dyDescent="0.25">
      <c r="B74" s="86" t="s">
        <v>118</v>
      </c>
      <c r="C74" s="65">
        <v>2</v>
      </c>
      <c r="D74" s="87">
        <v>4.7338238662998369E-2</v>
      </c>
      <c r="E74" s="87">
        <v>0.35147955642461581</v>
      </c>
      <c r="F74" s="87">
        <v>0.19268522290292797</v>
      </c>
      <c r="G74" s="88">
        <v>11.421567567567569</v>
      </c>
      <c r="H74" s="89">
        <v>0.25179433373135346</v>
      </c>
      <c r="I74" s="89">
        <v>15.124081393472384</v>
      </c>
      <c r="J74" s="90">
        <v>2.0313859264743401</v>
      </c>
      <c r="K74" s="73"/>
      <c r="M74" s="304"/>
      <c r="N74" s="305"/>
      <c r="P74" s="306"/>
      <c r="AA74" s="237"/>
    </row>
    <row r="75" spans="2:27" ht="20.25" customHeight="1" x14ac:dyDescent="0.25">
      <c r="B75" s="86" t="s">
        <v>118</v>
      </c>
      <c r="C75" s="65">
        <v>3</v>
      </c>
      <c r="D75" s="87">
        <v>1.7541044141641884E-2</v>
      </c>
      <c r="E75" s="87">
        <v>0.36526443034866579</v>
      </c>
      <c r="F75" s="87">
        <v>0.20533129334870179</v>
      </c>
      <c r="G75" s="88">
        <v>12.580175000000001</v>
      </c>
      <c r="H75" s="89">
        <v>0.26214613339254178</v>
      </c>
      <c r="I75" s="89">
        <v>22.173828826713617</v>
      </c>
      <c r="J75" s="90">
        <v>1.9711647690327549</v>
      </c>
      <c r="K75" s="73"/>
      <c r="M75" s="304"/>
      <c r="N75" s="305"/>
      <c r="P75" s="306"/>
      <c r="AA75" s="237"/>
    </row>
    <row r="76" spans="2:27" ht="20.25" customHeight="1" x14ac:dyDescent="0.25">
      <c r="B76" s="86" t="s">
        <v>118</v>
      </c>
      <c r="C76" s="65">
        <v>4</v>
      </c>
      <c r="D76" s="87">
        <v>1.7990079109725037E-2</v>
      </c>
      <c r="E76" s="87">
        <v>0.36335272405362845</v>
      </c>
      <c r="F76" s="87">
        <v>0.2120314140150141</v>
      </c>
      <c r="G76" s="88">
        <v>12.926333333333332</v>
      </c>
      <c r="H76" s="89">
        <v>0.21665509876579497</v>
      </c>
      <c r="I76" s="89">
        <v>24.066236395053338</v>
      </c>
      <c r="J76" s="90">
        <v>1.9217669582198307</v>
      </c>
      <c r="K76" s="73"/>
      <c r="M76" s="304"/>
      <c r="N76" s="305"/>
      <c r="P76" s="306"/>
      <c r="AA76" s="237"/>
    </row>
    <row r="77" spans="2:27" ht="20.25" customHeight="1" x14ac:dyDescent="0.25">
      <c r="B77" s="86" t="s">
        <v>118</v>
      </c>
      <c r="C77" s="65">
        <v>5</v>
      </c>
      <c r="D77" s="87">
        <v>1.9270951125821018E-2</v>
      </c>
      <c r="E77" s="87">
        <v>0.35804234879495966</v>
      </c>
      <c r="F77" s="87">
        <v>0.20537678165452505</v>
      </c>
      <c r="G77" s="88">
        <v>13.203461538461537</v>
      </c>
      <c r="H77" s="89">
        <v>0.22067193783133673</v>
      </c>
      <c r="I77" s="89">
        <v>24.146155723755214</v>
      </c>
      <c r="J77" s="90">
        <v>1.9092856625459849</v>
      </c>
      <c r="K77" s="73"/>
      <c r="M77" s="304"/>
      <c r="N77" s="305"/>
      <c r="P77" s="306"/>
      <c r="AA77" s="237"/>
    </row>
    <row r="78" spans="2:27" ht="20.25" customHeight="1" x14ac:dyDescent="0.25">
      <c r="B78" s="86" t="s">
        <v>118</v>
      </c>
      <c r="C78" s="65">
        <v>6</v>
      </c>
      <c r="D78" s="87">
        <v>2.1533464590711551E-2</v>
      </c>
      <c r="E78" s="87">
        <v>0.35636792515988003</v>
      </c>
      <c r="F78" s="87">
        <v>0.19462913025485734</v>
      </c>
      <c r="G78" s="88">
        <v>14.148000000000001</v>
      </c>
      <c r="H78" s="89">
        <v>0.1219431670108688</v>
      </c>
      <c r="I78" s="89">
        <v>23.132961594077905</v>
      </c>
      <c r="J78" s="90">
        <v>1.8500309360050977</v>
      </c>
      <c r="K78" s="73"/>
      <c r="M78" s="304"/>
      <c r="N78" s="305"/>
      <c r="P78" s="306"/>
      <c r="AA78" s="237"/>
    </row>
    <row r="79" spans="2:27" ht="20.25" customHeight="1" x14ac:dyDescent="0.25">
      <c r="B79" s="86" t="s">
        <v>118</v>
      </c>
      <c r="C79" s="65">
        <v>7</v>
      </c>
      <c r="D79" s="87">
        <v>2.1987490380637027E-2</v>
      </c>
      <c r="E79" s="87">
        <v>0.35971973310166372</v>
      </c>
      <c r="F79" s="87">
        <v>0.18461015641219816</v>
      </c>
      <c r="G79" s="88">
        <v>14.394666666666669</v>
      </c>
      <c r="H79" s="89">
        <v>5.823664240132434E-2</v>
      </c>
      <c r="I79" s="89">
        <v>21.418765113948616</v>
      </c>
      <c r="J79" s="90">
        <v>1.8088769113991305</v>
      </c>
      <c r="K79" s="73"/>
      <c r="M79" s="304"/>
      <c r="N79" s="305"/>
      <c r="P79" s="306"/>
      <c r="AA79" s="237"/>
    </row>
    <row r="80" spans="2:27" ht="20.25" customHeight="1" x14ac:dyDescent="0.25">
      <c r="B80" s="86" t="s">
        <v>118</v>
      </c>
      <c r="C80" s="65">
        <v>8</v>
      </c>
      <c r="D80" s="87">
        <v>2.3293508430671191E-2</v>
      </c>
      <c r="E80" s="87">
        <v>0.36805761718118557</v>
      </c>
      <c r="F80" s="87">
        <v>0.17056053087409762</v>
      </c>
      <c r="G80" s="88">
        <v>15.310878787878785</v>
      </c>
      <c r="H80" s="89">
        <v>5.7275238415018748E-2</v>
      </c>
      <c r="I80" s="89">
        <v>23.164841948808629</v>
      </c>
      <c r="J80" s="90">
        <v>1.7830704712129504</v>
      </c>
      <c r="K80" s="73" t="s">
        <v>69</v>
      </c>
      <c r="M80" s="304"/>
      <c r="N80" s="305"/>
      <c r="P80" s="306"/>
      <c r="AA80" s="237"/>
    </row>
    <row r="81" spans="2:27" ht="20.25" customHeight="1" x14ac:dyDescent="0.25">
      <c r="B81" s="86" t="s">
        <v>117</v>
      </c>
      <c r="C81" s="65">
        <v>1</v>
      </c>
      <c r="D81" s="87">
        <v>4.9640163813918829E-2</v>
      </c>
      <c r="E81" s="87">
        <v>0.39110795456163489</v>
      </c>
      <c r="F81" s="87">
        <v>0.18186659537150454</v>
      </c>
      <c r="G81" s="88">
        <v>14.346052631578949</v>
      </c>
      <c r="H81" s="89">
        <v>1.599560187649175</v>
      </c>
      <c r="I81" s="89">
        <v>49.285583059572772</v>
      </c>
      <c r="J81" s="90">
        <v>2.0658605757195008</v>
      </c>
      <c r="K81" s="73"/>
      <c r="M81" s="304"/>
      <c r="N81" s="305"/>
      <c r="P81" s="306"/>
      <c r="AA81" s="237"/>
    </row>
    <row r="82" spans="2:27" ht="20.25" customHeight="1" x14ac:dyDescent="0.25">
      <c r="B82" s="86" t="s">
        <v>117</v>
      </c>
      <c r="C82" s="65">
        <v>2</v>
      </c>
      <c r="D82" s="87">
        <v>3.912061655448261E-2</v>
      </c>
      <c r="E82" s="87">
        <v>0.31361990973895421</v>
      </c>
      <c r="F82" s="87">
        <v>0.16574134068295551</v>
      </c>
      <c r="G82" s="88">
        <v>10.10675</v>
      </c>
      <c r="H82" s="89">
        <v>5.0534748283544637E-2</v>
      </c>
      <c r="I82" s="89">
        <v>14.560956033549843</v>
      </c>
      <c r="J82" s="90">
        <v>2.4174118526131556</v>
      </c>
      <c r="K82" s="73"/>
      <c r="M82" s="304"/>
      <c r="N82" s="305"/>
      <c r="P82" s="306"/>
      <c r="AA82" s="237"/>
    </row>
    <row r="83" spans="2:27" ht="20.25" customHeight="1" x14ac:dyDescent="0.25">
      <c r="B83" s="86" t="s">
        <v>117</v>
      </c>
      <c r="C83" s="65">
        <v>3</v>
      </c>
      <c r="D83" s="87">
        <v>1.8112159171587254E-2</v>
      </c>
      <c r="E83" s="87">
        <v>0.31897217793242771</v>
      </c>
      <c r="F83" s="87">
        <v>0.17136730617633</v>
      </c>
      <c r="G83" s="88">
        <v>10.246952380952381</v>
      </c>
      <c r="H83" s="89">
        <v>4.3439114366623573E-2</v>
      </c>
      <c r="I83" s="89">
        <v>16.469294495540417</v>
      </c>
      <c r="J83" s="90">
        <v>2.3895382774271963</v>
      </c>
      <c r="K83" s="73"/>
    </row>
    <row r="84" spans="2:27" ht="20.25" customHeight="1" x14ac:dyDescent="0.25">
      <c r="B84" s="86" t="s">
        <v>117</v>
      </c>
      <c r="C84" s="65">
        <v>4</v>
      </c>
      <c r="D84" s="87">
        <v>1.6178128314403788E-2</v>
      </c>
      <c r="E84" s="87">
        <v>0.32399287039133379</v>
      </c>
      <c r="F84" s="87">
        <v>0.18359436355432535</v>
      </c>
      <c r="G84" s="88">
        <v>10.69</v>
      </c>
      <c r="H84" s="89">
        <v>6.0894715933457536E-2</v>
      </c>
      <c r="I84" s="89">
        <v>15.598021237102692</v>
      </c>
      <c r="J84" s="90">
        <v>2.3468614980163216</v>
      </c>
      <c r="K84" s="73"/>
    </row>
    <row r="85" spans="2:27" ht="20.25" customHeight="1" x14ac:dyDescent="0.25">
      <c r="B85" s="86" t="s">
        <v>117</v>
      </c>
      <c r="C85" s="65">
        <v>5</v>
      </c>
      <c r="D85" s="87">
        <v>1.5620540297539388E-2</v>
      </c>
      <c r="E85" s="87">
        <v>0.32359070904521853</v>
      </c>
      <c r="F85" s="87">
        <v>0.1840817610342376</v>
      </c>
      <c r="G85" s="88">
        <v>11.24309523809524</v>
      </c>
      <c r="H85" s="89">
        <v>7.1695571243493475E-2</v>
      </c>
      <c r="I85" s="89">
        <v>15.630310904395195</v>
      </c>
      <c r="J85" s="90">
        <v>2.2816607053320821</v>
      </c>
      <c r="K85" s="73"/>
    </row>
    <row r="86" spans="2:27" ht="20.25" customHeight="1" x14ac:dyDescent="0.25">
      <c r="B86" s="86" t="s">
        <v>117</v>
      </c>
      <c r="C86" s="65">
        <v>6</v>
      </c>
      <c r="D86" s="87">
        <v>1.6442156710712683E-2</v>
      </c>
      <c r="E86" s="87">
        <v>0.32600956239270257</v>
      </c>
      <c r="F86" s="87">
        <v>0.17574059951974744</v>
      </c>
      <c r="G86" s="88">
        <v>12.564095238095236</v>
      </c>
      <c r="H86" s="89">
        <v>4.3156457281167959E-2</v>
      </c>
      <c r="I86" s="89">
        <v>19.868232202805526</v>
      </c>
      <c r="J86" s="90">
        <v>2.1395808006249997</v>
      </c>
      <c r="K86" s="73"/>
    </row>
    <row r="87" spans="2:27" ht="20.25" customHeight="1" x14ac:dyDescent="0.25">
      <c r="B87" s="86" t="s">
        <v>117</v>
      </c>
      <c r="C87" s="65">
        <v>7</v>
      </c>
      <c r="D87" s="87">
        <v>1.7687147077365944E-2</v>
      </c>
      <c r="E87" s="87">
        <v>0.32610324836652471</v>
      </c>
      <c r="F87" s="87">
        <v>0.17307218230354438</v>
      </c>
      <c r="G87" s="88">
        <v>13.265714285714287</v>
      </c>
      <c r="H87" s="89">
        <v>4.6350996740677185E-2</v>
      </c>
      <c r="I87" s="89">
        <v>18.963046600761523</v>
      </c>
      <c r="J87" s="90">
        <v>2.0799702640065849</v>
      </c>
      <c r="K87" s="73"/>
    </row>
    <row r="88" spans="2:27" ht="20.25" customHeight="1" x14ac:dyDescent="0.25">
      <c r="B88" s="86" t="s">
        <v>117</v>
      </c>
      <c r="C88" s="65">
        <v>8</v>
      </c>
      <c r="D88" s="87">
        <v>2.3494563807839503E-2</v>
      </c>
      <c r="E88" s="87">
        <v>0.32547808275901358</v>
      </c>
      <c r="F88" s="87">
        <v>0.165931484360651</v>
      </c>
      <c r="G88" s="88">
        <v>14.021714285714284</v>
      </c>
      <c r="H88" s="89">
        <v>4.4464502875741718E-2</v>
      </c>
      <c r="I88" s="89">
        <v>19.71785551718779</v>
      </c>
      <c r="J88" s="90">
        <v>2.0256368146017429</v>
      </c>
      <c r="K88" s="73" t="s">
        <v>67</v>
      </c>
    </row>
    <row r="89" spans="2:27" ht="20.25" customHeight="1" x14ac:dyDescent="0.25">
      <c r="B89" s="84" t="s">
        <v>122</v>
      </c>
      <c r="C89" s="83"/>
      <c r="D89" s="84"/>
      <c r="E89" s="84"/>
      <c r="F89" s="84"/>
      <c r="G89" s="84"/>
      <c r="H89" s="84"/>
      <c r="I89" s="84"/>
      <c r="J89" s="84"/>
      <c r="K89" s="83"/>
    </row>
    <row r="90" spans="2:27" ht="20.25" customHeight="1" x14ac:dyDescent="0.25">
      <c r="B90" s="41" t="str">
        <f>C62</f>
        <v>8</v>
      </c>
      <c r="C90" s="53"/>
      <c r="D90" s="66">
        <f t="shared" ref="D90:J91" si="1">(SUMIFS(D$73:D$88,$B$73:$B$88,$B90,$C$73:$C$88,MAX($C$73:$C$88))/SUMIFS(D$73:D$88,$B$73:$B$88,$B90,$C$73:$C$88,MAX($C$73:$C$88)-1))-1</f>
        <v>5.9398231786574884E-2</v>
      </c>
      <c r="E90" s="66">
        <f t="shared" si="1"/>
        <v>2.3178834276420979E-2</v>
      </c>
      <c r="F90" s="66">
        <f t="shared" si="1"/>
        <v>-7.6104293561890968E-2</v>
      </c>
      <c r="G90" s="66">
        <f t="shared" si="1"/>
        <v>6.3649415608474147E-2</v>
      </c>
      <c r="H90" s="66">
        <f t="shared" si="1"/>
        <v>-1.6508575128358127E-2</v>
      </c>
      <c r="I90" s="66">
        <f>(SUMIFS(I$73:I$88,$B$73:$B$88,$B90,$C$73:$C$88,MAX($C$73:$C$88))/SUMIFS(I$73:I$88,$B$73:$B$88,$B90,$C$73:$C$88,MAX($C$73:$C$88)-1))-1</f>
        <v>8.1520891870788148E-2</v>
      </c>
      <c r="J90" s="85">
        <f t="shared" si="1"/>
        <v>-1.426655402783561E-2</v>
      </c>
      <c r="K90" s="54"/>
    </row>
    <row r="91" spans="2:27" ht="20.25" customHeight="1" x14ac:dyDescent="0.25">
      <c r="B91" s="41" t="str">
        <f>D62</f>
        <v>16-1</v>
      </c>
      <c r="C91" s="53"/>
      <c r="D91" s="66">
        <f t="shared" si="1"/>
        <v>0.32834106625964843</v>
      </c>
      <c r="E91" s="66">
        <f t="shared" si="1"/>
        <v>-1.9170787492692742E-3</v>
      </c>
      <c r="F91" s="66">
        <f t="shared" si="1"/>
        <v>-4.1258496009310086E-2</v>
      </c>
      <c r="G91" s="66">
        <f t="shared" si="1"/>
        <v>5.6989015722592962E-2</v>
      </c>
      <c r="H91" s="66">
        <f t="shared" si="1"/>
        <v>-4.070017901642875E-2</v>
      </c>
      <c r="I91" s="66">
        <f>(SUMIFS(I$73:I$88,$B$73:$B$88,$B91,$C$73:$C$88,MAX($C$73:$C$88))/SUMIFS(I$73:I$88,$B$73:$B$88,$B91,$C$73:$C$88,MAX($C$73:$C$88)-1))-1</f>
        <v>3.98042008922741E-2</v>
      </c>
      <c r="J91" s="85">
        <f t="shared" si="1"/>
        <v>-2.6122224122656967E-2</v>
      </c>
      <c r="K91" s="54"/>
    </row>
    <row r="92" spans="2:27" ht="20.25" customHeight="1" thickBot="1" x14ac:dyDescent="0.3"/>
    <row r="93" spans="2:27" ht="17.25" thickTop="1" x14ac:dyDescent="0.25">
      <c r="B93" s="25" t="s">
        <v>51</v>
      </c>
      <c r="C93" s="25"/>
      <c r="D93" s="25"/>
      <c r="E93" s="25"/>
      <c r="F93" s="169" t="s">
        <v>77</v>
      </c>
      <c r="G93" s="42"/>
      <c r="H93" s="25"/>
      <c r="I93" s="25"/>
    </row>
    <row r="94" spans="2:27" x14ac:dyDescent="0.25">
      <c r="B94" s="26" t="s">
        <v>33</v>
      </c>
      <c r="C94" s="26" t="s">
        <v>52</v>
      </c>
      <c r="D94" s="26"/>
      <c r="E94" s="26"/>
      <c r="F94" s="91" t="s">
        <v>78</v>
      </c>
      <c r="G94" s="43"/>
      <c r="H94" s="45" t="s">
        <v>81</v>
      </c>
      <c r="I94" s="45"/>
    </row>
    <row r="95" spans="2:27" x14ac:dyDescent="0.25">
      <c r="B95" s="26" t="s">
        <v>34</v>
      </c>
      <c r="C95" s="26" t="s">
        <v>53</v>
      </c>
      <c r="D95" s="26"/>
      <c r="E95" s="26"/>
      <c r="F95" s="91" t="s">
        <v>79</v>
      </c>
      <c r="G95" s="43"/>
      <c r="H95" s="45" t="s">
        <v>82</v>
      </c>
      <c r="I95" s="45"/>
    </row>
    <row r="96" spans="2:27" x14ac:dyDescent="0.25">
      <c r="B96" s="26" t="s">
        <v>4</v>
      </c>
      <c r="C96" s="26" t="s">
        <v>54</v>
      </c>
      <c r="D96" s="26"/>
      <c r="E96" s="26"/>
      <c r="F96" s="91" t="s">
        <v>80</v>
      </c>
      <c r="G96" s="43"/>
      <c r="H96" s="45" t="s">
        <v>83</v>
      </c>
      <c r="I96" s="45"/>
    </row>
    <row r="97" spans="2:9" x14ac:dyDescent="0.25">
      <c r="B97" s="26" t="s">
        <v>5</v>
      </c>
      <c r="C97" s="26" t="s">
        <v>55</v>
      </c>
      <c r="D97" s="26"/>
      <c r="E97" s="26"/>
      <c r="F97" s="91" t="s">
        <v>87</v>
      </c>
      <c r="G97" s="43"/>
      <c r="H97" s="45" t="s">
        <v>84</v>
      </c>
      <c r="I97" s="45"/>
    </row>
    <row r="98" spans="2:9" x14ac:dyDescent="0.25">
      <c r="B98" s="26" t="s">
        <v>56</v>
      </c>
      <c r="C98" s="26" t="s">
        <v>57</v>
      </c>
      <c r="D98" s="26"/>
      <c r="E98" s="26"/>
      <c r="F98" s="91" t="s">
        <v>88</v>
      </c>
      <c r="G98" s="43"/>
      <c r="H98" s="45" t="s">
        <v>85</v>
      </c>
      <c r="I98" s="45"/>
    </row>
    <row r="99" spans="2:9" ht="17.25" thickBot="1" x14ac:dyDescent="0.3">
      <c r="B99" s="27" t="s">
        <v>58</v>
      </c>
      <c r="C99" s="27" t="s">
        <v>59</v>
      </c>
      <c r="D99" s="27"/>
      <c r="E99" s="27"/>
      <c r="F99" s="92" t="s">
        <v>89</v>
      </c>
      <c r="G99" s="44"/>
      <c r="H99" s="46" t="s">
        <v>86</v>
      </c>
      <c r="I99" s="46"/>
    </row>
    <row r="100" spans="2:9" ht="17.25" thickTop="1" x14ac:dyDescent="0.25"/>
    <row r="101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88">
    <cfRule type="expression" dxfId="46" priority="11">
      <formula>$B73&lt;&gt;$B74</formula>
    </cfRule>
  </conditionalFormatting>
  <conditionalFormatting sqref="C63:K63">
    <cfRule type="containsText" dxfId="45" priority="12" operator="containsText" text="F">
      <formula>NOT(ISERROR(SEARCH("F",C63)))</formula>
    </cfRule>
    <cfRule type="containsText" dxfId="44" priority="13" operator="containsText" text="D">
      <formula>NOT(ISERROR(SEARCH("D",C63)))</formula>
    </cfRule>
    <cfRule type="containsText" dxfId="43" priority="14" operator="containsText" text="S">
      <formula>NOT(ISERROR(SEARCH("S",C63)))</formula>
    </cfRule>
    <cfRule type="containsText" dxfId="42" priority="15" operator="containsText" text="A">
      <formula>NOT(ISERROR(SEARCH("A",C63)))</formula>
    </cfRule>
  </conditionalFormatting>
  <conditionalFormatting sqref="D50:K50 D52:K53 D54:D59 D60:K61 D70:K70 D89:K89 K90:K91">
    <cfRule type="containsText" dxfId="41" priority="70" operator="containsText" text="악화">
      <formula>NOT(ISERROR(SEARCH("악화",D50)))</formula>
    </cfRule>
  </conditionalFormatting>
  <conditionalFormatting sqref="D50:K50 D52:K53 D60:K61 D70:K70 D89:K89 K90:K91 D54:D59">
    <cfRule type="containsText" dxfId="40" priority="69" operator="containsText" text="개선">
      <formula>NOT(ISERROR(SEARCH("개선",D50)))</formula>
    </cfRule>
  </conditionalFormatting>
  <conditionalFormatting sqref="G4:G5">
    <cfRule type="containsText" dxfId="39" priority="20" operator="containsText" text="S">
      <formula>NOT(ISERROR(SEARCH("S",G4)))</formula>
    </cfRule>
    <cfRule type="containsText" dxfId="38" priority="21" operator="containsText" text="A">
      <formula>NOT(ISERROR(SEARCH("A",G4)))</formula>
    </cfRule>
  </conditionalFormatting>
  <conditionalFormatting sqref="G5">
    <cfRule type="containsText" dxfId="37" priority="16" operator="containsText" text="F">
      <formula>NOT(ISERROR(SEARCH("F",G5)))</formula>
    </cfRule>
    <cfRule type="containsText" dxfId="36" priority="17" operator="containsText" text="D">
      <formula>NOT(ISERROR(SEARCH("D",G5)))</formula>
    </cfRule>
  </conditionalFormatting>
  <conditionalFormatting sqref="K1:K19 J20">
    <cfRule type="containsText" dxfId="35" priority="1" operator="containsText" text="D">
      <formula>NOT(ISERROR(SEARCH("D",J1)))</formula>
    </cfRule>
    <cfRule type="containsText" dxfId="34" priority="2" operator="containsText" text="F">
      <formula>NOT(ISERROR(SEARCH("F",J1)))</formula>
    </cfRule>
    <cfRule type="containsText" dxfId="33" priority="3" operator="containsText" text="S">
      <formula>NOT(ISERROR(SEARCH("S",J1)))</formula>
    </cfRule>
    <cfRule type="containsText" dxfId="32" priority="4" operator="containsText" text="A">
      <formula>NOT(ISERROR(SEARCH("A",J1)))</formula>
    </cfRule>
  </conditionalFormatting>
  <conditionalFormatting sqref="K22:K26 K28:K62 K64:K1048576">
    <cfRule type="containsText" dxfId="31" priority="22" operator="containsText" text="D">
      <formula>NOT(ISERROR(SEARCH("D",K22)))</formula>
    </cfRule>
    <cfRule type="containsText" dxfId="30" priority="23" operator="containsText" text="F">
      <formula>NOT(ISERROR(SEARCH("F",K22)))</formula>
    </cfRule>
    <cfRule type="containsText" dxfId="29" priority="24" operator="containsText" text="S">
      <formula>NOT(ISERROR(SEARCH("S",K22)))</formula>
    </cfRule>
    <cfRule type="containsText" dxfId="28" priority="25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D90:J91</xm:sqref>
        </x14:conditionalFormatting>
        <x14:conditionalFormatting xmlns:xm="http://schemas.microsoft.com/office/excel/2006/main">
          <x14:cfRule type="iconSet" priority="5" id="{2929F4F8-A1FA-40D3-96CE-1546292D5B8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 x14ac:dyDescent="0.25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 x14ac:dyDescent="0.25">
      <c r="A3" s="40" t="s">
        <v>152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 x14ac:dyDescent="0.25">
      <c r="A4" s="135" t="s">
        <v>38</v>
      </c>
      <c r="B4" s="135" t="s">
        <v>138</v>
      </c>
      <c r="C4" s="135" t="s">
        <v>1</v>
      </c>
      <c r="D4" s="135" t="s">
        <v>10</v>
      </c>
      <c r="E4" s="136" t="s">
        <v>137</v>
      </c>
      <c r="F4" s="123" t="s">
        <v>45</v>
      </c>
      <c r="G4" s="146" t="s">
        <v>142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121</v>
      </c>
      <c r="BB4" t="s">
        <v>129</v>
      </c>
      <c r="BC4" t="s">
        <v>130</v>
      </c>
      <c r="BD4" t="s">
        <v>113</v>
      </c>
      <c r="BE4" t="s">
        <v>131</v>
      </c>
      <c r="BF4" t="s">
        <v>132</v>
      </c>
      <c r="BG4" t="s">
        <v>90</v>
      </c>
      <c r="BH4" t="s">
        <v>131</v>
      </c>
      <c r="BI4" t="s">
        <v>132</v>
      </c>
      <c r="BJ4" t="s">
        <v>90</v>
      </c>
      <c r="BL4" t="s">
        <v>133</v>
      </c>
      <c r="BM4" t="s">
        <v>134</v>
      </c>
      <c r="BN4" t="s">
        <v>135</v>
      </c>
    </row>
    <row r="5" spans="1:66" x14ac:dyDescent="0.25">
      <c r="A5" s="140" t="str">
        <f>W5</f>
        <v>송도버스</v>
      </c>
      <c r="B5" s="140" t="str">
        <f>X5</f>
        <v>16-1</v>
      </c>
      <c r="C5" s="141" t="str">
        <f>Y5</f>
        <v>70바2215</v>
      </c>
      <c r="D5" s="129" t="str">
        <f>Z5</f>
        <v>대형</v>
      </c>
      <c r="E5" s="125" t="str">
        <f>AZ5</f>
        <v>D</v>
      </c>
      <c r="F5" s="148">
        <f>G5/H5</f>
        <v>0.80500000000000005</v>
      </c>
      <c r="G5" s="149">
        <f>AE5</f>
        <v>1.9319999999999999</v>
      </c>
      <c r="H5" s="150">
        <f>AF5</f>
        <v>2.4</v>
      </c>
      <c r="I5" s="151">
        <f>AC5</f>
        <v>6491.125</v>
      </c>
      <c r="J5" s="152">
        <f>AI5/AH5</f>
        <v>3.5080439210611374E-2</v>
      </c>
      <c r="K5" s="152">
        <f>AJ5/AH5</f>
        <v>0.33214085886580219</v>
      </c>
      <c r="L5" s="152">
        <f>AK5/AC5</f>
        <v>0.16360800323518651</v>
      </c>
      <c r="M5" s="153">
        <f>AG5</f>
        <v>15.694000000000001</v>
      </c>
      <c r="N5" s="154">
        <f>IF(AW5=0,AT5,"속도계이상")</f>
        <v>9.1999999999999998E-2</v>
      </c>
      <c r="O5" s="154">
        <f>IF(AW5=0,AU5,"속도계이상")</f>
        <v>37.436</v>
      </c>
      <c r="P5" s="155">
        <f>AQ5/60</f>
        <v>8.3333333333333329E-2</v>
      </c>
      <c r="Q5" s="156">
        <f>AN5</f>
        <v>86</v>
      </c>
      <c r="R5" s="157">
        <f>AC5/(AH5-AI5-AJ5)</f>
        <v>29.826190543965527</v>
      </c>
      <c r="S5" s="142">
        <f>IF(AW5=0,AL5,"속도계이상")</f>
        <v>6</v>
      </c>
      <c r="T5" s="142">
        <f>IF(AW5=0,AM5,"속도계이상")</f>
        <v>2430</v>
      </c>
      <c r="U5" t="s">
        <v>116</v>
      </c>
      <c r="V5" s="5" t="s">
        <v>117</v>
      </c>
      <c r="W5" t="s">
        <v>116</v>
      </c>
      <c r="X5" s="5" t="s">
        <v>117</v>
      </c>
      <c r="Y5" t="s">
        <v>189</v>
      </c>
      <c r="Z5" t="s">
        <v>136</v>
      </c>
      <c r="AA5" t="s">
        <v>48</v>
      </c>
      <c r="AB5">
        <v>521</v>
      </c>
      <c r="AC5" s="1">
        <v>6491.125</v>
      </c>
      <c r="AD5" s="1">
        <v>3359.6019999999999</v>
      </c>
      <c r="AE5" s="28">
        <v>1.9319999999999999</v>
      </c>
      <c r="AF5">
        <v>2.4</v>
      </c>
      <c r="AG5">
        <v>15.694000000000001</v>
      </c>
      <c r="AH5">
        <v>343.93021499999998</v>
      </c>
      <c r="AI5">
        <v>12.065223</v>
      </c>
      <c r="AJ5">
        <v>114.233277</v>
      </c>
      <c r="AK5">
        <v>1062</v>
      </c>
      <c r="AL5">
        <v>6</v>
      </c>
      <c r="AM5">
        <v>2430</v>
      </c>
      <c r="AN5">
        <v>86</v>
      </c>
      <c r="AO5">
        <v>18.873377999999999</v>
      </c>
      <c r="AP5">
        <v>2335.6999999999998</v>
      </c>
      <c r="AQ5">
        <v>5</v>
      </c>
      <c r="AR5">
        <v>65</v>
      </c>
      <c r="AS5">
        <v>23387</v>
      </c>
      <c r="AT5">
        <v>9.1999999999999998E-2</v>
      </c>
      <c r="AU5">
        <v>37.436</v>
      </c>
      <c r="AV5">
        <v>60561</v>
      </c>
      <c r="AW5">
        <v>0</v>
      </c>
      <c r="AX5" s="29">
        <v>0.49</v>
      </c>
      <c r="AY5">
        <v>0.80500000000000005</v>
      </c>
      <c r="AZ5" t="s">
        <v>67</v>
      </c>
      <c r="BA5" t="s">
        <v>500</v>
      </c>
      <c r="BB5">
        <v>4</v>
      </c>
      <c r="BC5" t="s">
        <v>501</v>
      </c>
      <c r="BD5">
        <v>11</v>
      </c>
      <c r="BE5">
        <v>139437.07</v>
      </c>
      <c r="BF5">
        <v>4.6552362295048222E-2</v>
      </c>
      <c r="BG5">
        <v>3.7474651647513818E-2</v>
      </c>
      <c r="BH5">
        <v>256416.06799999997</v>
      </c>
      <c r="BI5">
        <v>2.5314813734683743E-2</v>
      </c>
      <c r="BJ5">
        <v>2.0378425056420416E-2</v>
      </c>
      <c r="BK5">
        <v>1</v>
      </c>
      <c r="BL5" t="s">
        <v>67</v>
      </c>
      <c r="BM5">
        <v>0</v>
      </c>
      <c r="BN5" t="s">
        <v>478</v>
      </c>
    </row>
    <row r="6" spans="1:66" x14ac:dyDescent="0.25">
      <c r="A6" s="137" t="str">
        <f t="shared" ref="A6:A7" si="0">W6</f>
        <v>송도버스</v>
      </c>
      <c r="B6" s="137" t="str">
        <f t="shared" ref="B6:B58" si="1">X6</f>
        <v>16-1</v>
      </c>
      <c r="C6" s="138" t="str">
        <f t="shared" ref="C6:C7" si="2">Y6</f>
        <v>70바2225</v>
      </c>
      <c r="D6" s="113" t="str">
        <f t="shared" ref="D6:D7" si="3">Z6</f>
        <v>대형</v>
      </c>
      <c r="E6" s="109" t="str">
        <f>AZ6</f>
        <v>D</v>
      </c>
      <c r="F6" s="158">
        <f>G6/H6</f>
        <v>0.84040000000000004</v>
      </c>
      <c r="G6" s="159">
        <f>AE6</f>
        <v>2.101</v>
      </c>
      <c r="H6" s="160">
        <f>AF6</f>
        <v>2.5</v>
      </c>
      <c r="I6" s="161">
        <f t="shared" ref="I6:I7" si="4">AC6</f>
        <v>7552.5370000000003</v>
      </c>
      <c r="J6" s="162">
        <f t="shared" ref="J6:J7" si="5">AI6/AH6</f>
        <v>2.5008577166609411E-2</v>
      </c>
      <c r="K6" s="162">
        <f t="shared" ref="K6:K7" si="6">AJ6/AH6</f>
        <v>0.32407859002664657</v>
      </c>
      <c r="L6" s="162">
        <f t="shared" ref="L6:L7" si="7">AK6/AC6</f>
        <v>0.16378602316016458</v>
      </c>
      <c r="M6" s="163">
        <f t="shared" ref="M6:M7" si="8">AG6</f>
        <v>15.243</v>
      </c>
      <c r="N6" s="164">
        <f t="shared" ref="N6:N7" si="9">IF(AW6=0,AT6,"속도계이상")</f>
        <v>7.9000000000000001E-2</v>
      </c>
      <c r="O6" s="164">
        <f t="shared" ref="O6:O7" si="10">IF(AW6=0,AU6,"속도계이상")</f>
        <v>7.9180000000000001</v>
      </c>
      <c r="P6" s="165">
        <f t="shared" ref="P6:P7" si="11">AQ6/60</f>
        <v>0.2</v>
      </c>
      <c r="Q6" s="166">
        <f t="shared" ref="Q6:Q7" si="12">AN6</f>
        <v>85</v>
      </c>
      <c r="R6" s="167">
        <f t="shared" ref="R6:R7" si="13">AC6/(AH6-AI6-AJ6)</f>
        <v>29.39488829814243</v>
      </c>
      <c r="S6" s="139">
        <f t="shared" ref="S6:S7" si="14">IF(AW6=0,AL6,"속도계이상")</f>
        <v>6</v>
      </c>
      <c r="T6" s="139">
        <f t="shared" ref="T6:T7" si="15">IF(AW6=0,AM6,"속도계이상")</f>
        <v>598</v>
      </c>
      <c r="U6" t="s">
        <v>116</v>
      </c>
      <c r="V6" s="5" t="s">
        <v>117</v>
      </c>
      <c r="W6" t="s">
        <v>116</v>
      </c>
      <c r="X6" s="5" t="s">
        <v>117</v>
      </c>
      <c r="Y6" t="s">
        <v>190</v>
      </c>
      <c r="Z6" t="s">
        <v>136</v>
      </c>
      <c r="AA6" t="s">
        <v>48</v>
      </c>
      <c r="AB6">
        <v>521</v>
      </c>
      <c r="AC6" s="1">
        <v>7552.5370000000003</v>
      </c>
      <c r="AD6" s="1">
        <v>3594.5680000000002</v>
      </c>
      <c r="AE6" s="28">
        <v>2.101</v>
      </c>
      <c r="AF6">
        <v>2.5</v>
      </c>
      <c r="AG6">
        <v>15.243</v>
      </c>
      <c r="AH6">
        <v>394.72825399999999</v>
      </c>
      <c r="AI6">
        <v>9.8715919999999997</v>
      </c>
      <c r="AJ6">
        <v>127.92297600000001</v>
      </c>
      <c r="AK6">
        <v>1237</v>
      </c>
      <c r="AL6">
        <v>6</v>
      </c>
      <c r="AM6">
        <v>598</v>
      </c>
      <c r="AN6">
        <v>85</v>
      </c>
      <c r="AO6">
        <v>19.133510000000001</v>
      </c>
      <c r="AP6">
        <v>1100.7</v>
      </c>
      <c r="AQ6">
        <v>12</v>
      </c>
      <c r="AR6">
        <v>54</v>
      </c>
      <c r="AS6">
        <v>8426</v>
      </c>
      <c r="AT6">
        <v>7.9000000000000001E-2</v>
      </c>
      <c r="AU6">
        <v>7.9180000000000001</v>
      </c>
      <c r="AV6">
        <v>67918</v>
      </c>
      <c r="AW6">
        <v>0</v>
      </c>
      <c r="AX6" s="29">
        <v>0.53</v>
      </c>
      <c r="AY6">
        <v>0.84040000000000004</v>
      </c>
      <c r="AZ6" t="s">
        <v>67</v>
      </c>
      <c r="BA6" t="s">
        <v>500</v>
      </c>
      <c r="BB6">
        <v>1</v>
      </c>
      <c r="BC6" t="s">
        <v>502</v>
      </c>
      <c r="BD6">
        <v>15</v>
      </c>
      <c r="BE6">
        <v>139437.07</v>
      </c>
      <c r="BF6">
        <v>5.4164484379942868E-2</v>
      </c>
      <c r="BG6">
        <v>4.5519832672903986E-2</v>
      </c>
      <c r="BH6">
        <v>256416.06799999997</v>
      </c>
      <c r="BI6">
        <v>2.9454226714060686E-2</v>
      </c>
      <c r="BJ6">
        <v>2.4753332130496603E-2</v>
      </c>
      <c r="BK6">
        <v>1</v>
      </c>
      <c r="BL6" t="s">
        <v>69</v>
      </c>
      <c r="BM6">
        <v>-1</v>
      </c>
      <c r="BN6" t="s">
        <v>479</v>
      </c>
    </row>
    <row r="7" spans="1:66" x14ac:dyDescent="0.25">
      <c r="A7" s="140" t="str">
        <f t="shared" si="0"/>
        <v>송도버스</v>
      </c>
      <c r="B7" s="140" t="str">
        <f t="shared" si="1"/>
        <v>16-1</v>
      </c>
      <c r="C7" s="141" t="str">
        <f t="shared" si="2"/>
        <v>70바2227</v>
      </c>
      <c r="D7" s="129" t="str">
        <f t="shared" si="3"/>
        <v>대형</v>
      </c>
      <c r="E7" s="125" t="str">
        <f t="shared" ref="E7:E26" si="16">AZ7</f>
        <v>C</v>
      </c>
      <c r="F7" s="148">
        <f t="shared" ref="F7:F26" si="17">G7/H7</f>
        <v>0.85680000000000001</v>
      </c>
      <c r="G7" s="149">
        <f t="shared" ref="G7:G26" si="18">AE7</f>
        <v>2.1419999999999999</v>
      </c>
      <c r="H7" s="150">
        <f t="shared" ref="H7:H26" si="19">AF7</f>
        <v>2.5</v>
      </c>
      <c r="I7" s="151">
        <f t="shared" si="4"/>
        <v>7901.3159999999998</v>
      </c>
      <c r="J7" s="152">
        <f t="shared" si="5"/>
        <v>1.8997587476257249E-2</v>
      </c>
      <c r="K7" s="152">
        <f t="shared" si="6"/>
        <v>0.33388744749841298</v>
      </c>
      <c r="L7" s="152">
        <f t="shared" si="7"/>
        <v>0.17490757235883239</v>
      </c>
      <c r="M7" s="153">
        <f t="shared" si="8"/>
        <v>16.184999999999999</v>
      </c>
      <c r="N7" s="154">
        <f t="shared" si="9"/>
        <v>5.0999999999999997E-2</v>
      </c>
      <c r="O7" s="154">
        <f t="shared" si="10"/>
        <v>23.363</v>
      </c>
      <c r="P7" s="155">
        <f t="shared" si="11"/>
        <v>0.16999999999999998</v>
      </c>
      <c r="Q7" s="156">
        <f t="shared" si="12"/>
        <v>89</v>
      </c>
      <c r="R7" s="157">
        <f t="shared" si="13"/>
        <v>30.102377172440551</v>
      </c>
      <c r="S7" s="142">
        <f t="shared" si="14"/>
        <v>4</v>
      </c>
      <c r="T7" s="142">
        <f t="shared" si="15"/>
        <v>1846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191</v>
      </c>
      <c r="Z7" s="4" t="s">
        <v>136</v>
      </c>
      <c r="AA7" s="4" t="s">
        <v>48</v>
      </c>
      <c r="AB7" s="4">
        <v>521</v>
      </c>
      <c r="AC7" s="4">
        <v>7901.3159999999998</v>
      </c>
      <c r="AD7" s="4">
        <v>3688.1550000000002</v>
      </c>
      <c r="AE7" s="4">
        <v>2.1419999999999999</v>
      </c>
      <c r="AF7" s="4">
        <v>2.5</v>
      </c>
      <c r="AG7" s="4">
        <v>16.184999999999999</v>
      </c>
      <c r="AH7" s="4">
        <v>405.617977</v>
      </c>
      <c r="AI7" s="4">
        <v>7.7057630000000001</v>
      </c>
      <c r="AJ7" s="4">
        <v>135.43075099999999</v>
      </c>
      <c r="AK7" s="4">
        <v>1382</v>
      </c>
      <c r="AL7" s="4">
        <v>4</v>
      </c>
      <c r="AM7" s="4">
        <v>1846</v>
      </c>
      <c r="AN7" s="4">
        <v>89</v>
      </c>
      <c r="AO7" s="4">
        <v>19.479697999999999</v>
      </c>
      <c r="AP7" s="4">
        <v>1732.3</v>
      </c>
      <c r="AQ7" s="4">
        <v>10.199999999999999</v>
      </c>
      <c r="AR7" s="4">
        <v>40</v>
      </c>
      <c r="AS7" s="4">
        <v>4598</v>
      </c>
      <c r="AT7" s="4">
        <v>5.0999999999999997E-2</v>
      </c>
      <c r="AU7" s="4">
        <v>23.363</v>
      </c>
      <c r="AV7" s="4">
        <v>74572</v>
      </c>
      <c r="AW7" s="4">
        <v>0</v>
      </c>
      <c r="AX7" s="30">
        <v>0.55000000000000004</v>
      </c>
      <c r="AY7">
        <v>0.85680000000000001</v>
      </c>
      <c r="AZ7" t="s">
        <v>69</v>
      </c>
      <c r="BA7" t="s">
        <v>500</v>
      </c>
      <c r="BB7">
        <v>6</v>
      </c>
      <c r="BC7" t="s">
        <v>503</v>
      </c>
      <c r="BD7">
        <v>14</v>
      </c>
      <c r="BE7">
        <v>139437.07</v>
      </c>
      <c r="BF7">
        <v>5.6665820645829687E-2</v>
      </c>
      <c r="BG7">
        <v>4.8551275129346878E-2</v>
      </c>
      <c r="BH7">
        <v>256416.06799999997</v>
      </c>
      <c r="BI7">
        <v>3.0814433984690852E-2</v>
      </c>
      <c r="BJ7">
        <v>2.6401807038083123E-2</v>
      </c>
      <c r="BK7">
        <v>1</v>
      </c>
      <c r="BL7" t="s">
        <v>69</v>
      </c>
      <c r="BM7">
        <v>0</v>
      </c>
      <c r="BN7" t="s">
        <v>478</v>
      </c>
    </row>
    <row r="8" spans="1:66" x14ac:dyDescent="0.25">
      <c r="A8" s="137" t="str">
        <f t="shared" ref="A8:A26" si="20">W8</f>
        <v>송도버스</v>
      </c>
      <c r="B8" s="137" t="str">
        <f t="shared" si="1"/>
        <v>16-1</v>
      </c>
      <c r="C8" s="138" t="str">
        <f t="shared" ref="C8:C26" si="21">Y8</f>
        <v>70바2229</v>
      </c>
      <c r="D8" s="113" t="str">
        <f t="shared" ref="D8:D26" si="22">Z8</f>
        <v>대형</v>
      </c>
      <c r="E8" s="109" t="str">
        <f t="shared" si="16"/>
        <v>C</v>
      </c>
      <c r="F8" s="158">
        <f t="shared" si="17"/>
        <v>0.89192307692307682</v>
      </c>
      <c r="G8" s="159">
        <f t="shared" si="18"/>
        <v>2.319</v>
      </c>
      <c r="H8" s="160">
        <f t="shared" si="19"/>
        <v>2.6</v>
      </c>
      <c r="I8" s="161">
        <f t="shared" ref="I8:I26" si="23">AC8</f>
        <v>7823.6120000000001</v>
      </c>
      <c r="J8" s="162">
        <f t="shared" ref="J8:J26" si="24">AI8/AH8</f>
        <v>1.0590669744452191E-2</v>
      </c>
      <c r="K8" s="162">
        <f t="shared" ref="K8:K26" si="25">AJ8/AH8</f>
        <v>0.3121192176293916</v>
      </c>
      <c r="L8" s="162">
        <f t="shared" ref="L8:L26" si="26">AK8/AC8</f>
        <v>0.1359985643459824</v>
      </c>
      <c r="M8" s="163">
        <f t="shared" ref="M8:M26" si="27">AG8</f>
        <v>12.641999999999999</v>
      </c>
      <c r="N8" s="164">
        <f t="shared" ref="N8:N26" si="28">IF(AW8=0,AT8,"속도계이상")</f>
        <v>0</v>
      </c>
      <c r="O8" s="164">
        <f t="shared" ref="O8:O26" si="29">IF(AW8=0,AU8,"속도계이상")</f>
        <v>21.178999999999998</v>
      </c>
      <c r="P8" s="165">
        <f t="shared" ref="P8:P26" si="30">AQ8/60</f>
        <v>1.0666666666666667</v>
      </c>
      <c r="Q8" s="166">
        <f t="shared" ref="Q8:Q26" si="31">AN8</f>
        <v>90</v>
      </c>
      <c r="R8" s="167">
        <f t="shared" ref="R8:R26" si="32">AC8/(AH8-AI8-AJ8)</f>
        <v>28.641302632385592</v>
      </c>
      <c r="S8" s="139">
        <f t="shared" ref="S8:S26" si="33">IF(AW8=0,AL8,"속도계이상")</f>
        <v>0</v>
      </c>
      <c r="T8" s="139">
        <f t="shared" ref="T8:T26" si="34">IF(AW8=0,AM8,"속도계이상")</f>
        <v>1657</v>
      </c>
      <c r="U8" t="s">
        <v>116</v>
      </c>
      <c r="V8" s="5" t="s">
        <v>117</v>
      </c>
      <c r="W8" t="s">
        <v>116</v>
      </c>
      <c r="X8" s="5" t="s">
        <v>117</v>
      </c>
      <c r="Y8" t="s">
        <v>192</v>
      </c>
      <c r="Z8" t="s">
        <v>136</v>
      </c>
      <c r="AA8" t="s">
        <v>48</v>
      </c>
      <c r="AB8">
        <v>521</v>
      </c>
      <c r="AC8" s="1">
        <v>7823.6120000000001</v>
      </c>
      <c r="AD8" s="1">
        <v>3374.1509999999998</v>
      </c>
      <c r="AE8" s="28">
        <v>2.319</v>
      </c>
      <c r="AF8">
        <v>2.6</v>
      </c>
      <c r="AG8">
        <v>12.641999999999999</v>
      </c>
      <c r="AH8">
        <v>403.31075399999997</v>
      </c>
      <c r="AI8">
        <v>4.271331</v>
      </c>
      <c r="AJ8">
        <v>125.88103700000001</v>
      </c>
      <c r="AK8">
        <v>1064</v>
      </c>
      <c r="AL8">
        <v>0</v>
      </c>
      <c r="AM8">
        <v>1657</v>
      </c>
      <c r="AN8">
        <v>90</v>
      </c>
      <c r="AO8">
        <v>19.398471000000001</v>
      </c>
      <c r="AP8">
        <v>2240.3000000000002</v>
      </c>
      <c r="AQ8">
        <v>64</v>
      </c>
      <c r="AR8">
        <v>34</v>
      </c>
      <c r="AS8">
        <v>5311</v>
      </c>
      <c r="AT8">
        <v>0</v>
      </c>
      <c r="AU8">
        <v>21.178999999999998</v>
      </c>
      <c r="AV8">
        <v>71963</v>
      </c>
      <c r="AW8">
        <v>0</v>
      </c>
      <c r="AX8" s="29">
        <v>0.53</v>
      </c>
      <c r="AY8">
        <v>0.89192307692307682</v>
      </c>
      <c r="AZ8" t="s">
        <v>69</v>
      </c>
      <c r="BA8" t="s">
        <v>500</v>
      </c>
      <c r="BB8">
        <v>1</v>
      </c>
      <c r="BC8" t="s">
        <v>504</v>
      </c>
      <c r="BD8">
        <v>14</v>
      </c>
      <c r="BE8">
        <v>139437.07</v>
      </c>
      <c r="BF8">
        <v>5.6108551334304424E-2</v>
      </c>
      <c r="BG8">
        <v>5.0044511747789212E-2</v>
      </c>
      <c r="BH8">
        <v>256416.06799999997</v>
      </c>
      <c r="BI8">
        <v>3.0511395253124313E-2</v>
      </c>
      <c r="BJ8">
        <v>2.7213817535382798E-2</v>
      </c>
      <c r="BK8">
        <v>1</v>
      </c>
      <c r="BL8" t="s">
        <v>69</v>
      </c>
      <c r="BM8">
        <v>0</v>
      </c>
      <c r="BN8" t="s">
        <v>478</v>
      </c>
    </row>
    <row r="9" spans="1:66" x14ac:dyDescent="0.25">
      <c r="A9" s="140" t="str">
        <f t="shared" si="20"/>
        <v>송도버스</v>
      </c>
      <c r="B9" s="140" t="str">
        <f t="shared" si="1"/>
        <v>16-1</v>
      </c>
      <c r="C9" s="141" t="str">
        <f t="shared" si="21"/>
        <v>70바2231</v>
      </c>
      <c r="D9" s="129" t="str">
        <f t="shared" si="22"/>
        <v>대형</v>
      </c>
      <c r="E9" s="125" t="str">
        <f t="shared" si="16"/>
        <v>F</v>
      </c>
      <c r="F9" s="148">
        <f t="shared" si="17"/>
        <v>0.77124999999999999</v>
      </c>
      <c r="G9" s="149">
        <f t="shared" si="18"/>
        <v>1.851</v>
      </c>
      <c r="H9" s="150">
        <f t="shared" si="19"/>
        <v>2.4</v>
      </c>
      <c r="I9" s="151">
        <f t="shared" si="23"/>
        <v>6608.3789999999999</v>
      </c>
      <c r="J9" s="152">
        <f t="shared" si="24"/>
        <v>1.4880691437250598E-2</v>
      </c>
      <c r="K9" s="152">
        <f t="shared" si="25"/>
        <v>0.32390675431330396</v>
      </c>
      <c r="L9" s="152">
        <f t="shared" si="26"/>
        <v>0.17674531076380456</v>
      </c>
      <c r="M9" s="153">
        <f t="shared" si="27"/>
        <v>13.861000000000001</v>
      </c>
      <c r="N9" s="154">
        <f t="shared" si="28"/>
        <v>1.4999999999999999E-2</v>
      </c>
      <c r="O9" s="154">
        <f t="shared" si="29"/>
        <v>9.2460000000000004</v>
      </c>
      <c r="P9" s="155">
        <f t="shared" si="30"/>
        <v>2.8333333333333332E-2</v>
      </c>
      <c r="Q9" s="156">
        <f t="shared" si="31"/>
        <v>87</v>
      </c>
      <c r="R9" s="157">
        <f t="shared" si="32"/>
        <v>29.25887491254608</v>
      </c>
      <c r="S9" s="142">
        <f t="shared" si="33"/>
        <v>1</v>
      </c>
      <c r="T9" s="142">
        <f t="shared" si="34"/>
        <v>611</v>
      </c>
      <c r="U9" t="s">
        <v>116</v>
      </c>
      <c r="V9" s="5" t="s">
        <v>117</v>
      </c>
      <c r="W9" t="s">
        <v>116</v>
      </c>
      <c r="X9" s="5" t="s">
        <v>117</v>
      </c>
      <c r="Y9" t="s">
        <v>193</v>
      </c>
      <c r="Z9" t="s">
        <v>136</v>
      </c>
      <c r="AA9" t="s">
        <v>48</v>
      </c>
      <c r="AB9">
        <v>521</v>
      </c>
      <c r="AC9" s="1">
        <v>6608.3789999999999</v>
      </c>
      <c r="AD9" s="1">
        <v>3569.2330000000002</v>
      </c>
      <c r="AE9" s="28">
        <v>1.851</v>
      </c>
      <c r="AF9">
        <v>2.4</v>
      </c>
      <c r="AG9">
        <v>13.861000000000001</v>
      </c>
      <c r="AH9">
        <v>341.58298500000001</v>
      </c>
      <c r="AI9">
        <v>5.0829909999999998</v>
      </c>
      <c r="AJ9">
        <v>110.641036</v>
      </c>
      <c r="AK9">
        <v>1168</v>
      </c>
      <c r="AL9">
        <v>1</v>
      </c>
      <c r="AM9">
        <v>611</v>
      </c>
      <c r="AN9">
        <v>87</v>
      </c>
      <c r="AO9">
        <v>19.346335</v>
      </c>
      <c r="AP9">
        <v>1249.5999999999999</v>
      </c>
      <c r="AQ9">
        <v>1.7</v>
      </c>
      <c r="AR9">
        <v>19</v>
      </c>
      <c r="AS9">
        <v>2180</v>
      </c>
      <c r="AT9">
        <v>1.4999999999999999E-2</v>
      </c>
      <c r="AU9">
        <v>9.2460000000000004</v>
      </c>
      <c r="AV9">
        <v>60598</v>
      </c>
      <c r="AW9">
        <v>0</v>
      </c>
      <c r="AX9" s="29">
        <v>0.44</v>
      </c>
      <c r="AY9">
        <v>0.77124999999999999</v>
      </c>
      <c r="AZ9" t="s">
        <v>70</v>
      </c>
      <c r="BA9" t="s">
        <v>500</v>
      </c>
      <c r="BB9">
        <v>1</v>
      </c>
      <c r="BC9" t="s">
        <v>505</v>
      </c>
      <c r="BD9">
        <v>8</v>
      </c>
      <c r="BE9">
        <v>139437.07</v>
      </c>
      <c r="BF9">
        <v>4.7393272104756648E-2</v>
      </c>
      <c r="BG9">
        <v>3.6552061110793566E-2</v>
      </c>
      <c r="BH9">
        <v>256416.06799999997</v>
      </c>
      <c r="BI9">
        <v>2.5772093970335745E-2</v>
      </c>
      <c r="BJ9">
        <v>1.9876727474621443E-2</v>
      </c>
      <c r="BK9">
        <v>1</v>
      </c>
      <c r="BL9" t="s">
        <v>70</v>
      </c>
      <c r="BM9">
        <v>0</v>
      </c>
      <c r="BN9" t="s">
        <v>478</v>
      </c>
    </row>
    <row r="10" spans="1:66" x14ac:dyDescent="0.25">
      <c r="A10" s="137" t="str">
        <f t="shared" si="20"/>
        <v>송도버스</v>
      </c>
      <c r="B10" s="137" t="str">
        <f t="shared" si="1"/>
        <v>16-1</v>
      </c>
      <c r="C10" s="138" t="str">
        <f t="shared" si="21"/>
        <v>70바2233</v>
      </c>
      <c r="D10" s="113" t="str">
        <f t="shared" si="22"/>
        <v>대형</v>
      </c>
      <c r="E10" s="109" t="str">
        <f t="shared" si="16"/>
        <v>F</v>
      </c>
      <c r="F10" s="158">
        <f t="shared" si="17"/>
        <v>0.76083333333333336</v>
      </c>
      <c r="G10" s="159">
        <f t="shared" si="18"/>
        <v>1.8260000000000001</v>
      </c>
      <c r="H10" s="160">
        <f t="shared" si="19"/>
        <v>2.4</v>
      </c>
      <c r="I10" s="161">
        <f t="shared" si="23"/>
        <v>6566.0060000000003</v>
      </c>
      <c r="J10" s="162">
        <f t="shared" si="24"/>
        <v>2.5811853202463084E-2</v>
      </c>
      <c r="K10" s="162">
        <f t="shared" si="25"/>
        <v>0.33005920635768321</v>
      </c>
      <c r="L10" s="162">
        <f t="shared" si="26"/>
        <v>0.15123348958255597</v>
      </c>
      <c r="M10" s="163">
        <f t="shared" si="27"/>
        <v>15.483000000000001</v>
      </c>
      <c r="N10" s="164">
        <f t="shared" si="28"/>
        <v>7.5999999999999998E-2</v>
      </c>
      <c r="O10" s="164">
        <f t="shared" si="29"/>
        <v>34.892000000000003</v>
      </c>
      <c r="P10" s="165">
        <f t="shared" si="30"/>
        <v>0.27666666666666667</v>
      </c>
      <c r="Q10" s="166">
        <f t="shared" si="31"/>
        <v>95</v>
      </c>
      <c r="R10" s="167">
        <f t="shared" si="32"/>
        <v>30.398754487406009</v>
      </c>
      <c r="S10" s="139">
        <f t="shared" si="33"/>
        <v>5</v>
      </c>
      <c r="T10" s="139">
        <f t="shared" si="34"/>
        <v>2291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194</v>
      </c>
      <c r="Z10" s="4" t="s">
        <v>136</v>
      </c>
      <c r="AA10" s="4" t="s">
        <v>48</v>
      </c>
      <c r="AB10" s="4">
        <v>521</v>
      </c>
      <c r="AC10" s="4">
        <v>6566.0060000000003</v>
      </c>
      <c r="AD10" s="4">
        <v>3596.721</v>
      </c>
      <c r="AE10" s="4">
        <v>1.8260000000000001</v>
      </c>
      <c r="AF10" s="4">
        <v>2.4</v>
      </c>
      <c r="AG10" s="4">
        <v>15.483000000000001</v>
      </c>
      <c r="AH10" s="4">
        <v>335.33020399999998</v>
      </c>
      <c r="AI10" s="4">
        <v>8.6554939999999991</v>
      </c>
      <c r="AJ10" s="4">
        <v>110.678821</v>
      </c>
      <c r="AK10" s="4">
        <v>993</v>
      </c>
      <c r="AL10" s="4">
        <v>5</v>
      </c>
      <c r="AM10" s="4">
        <v>2291</v>
      </c>
      <c r="AN10" s="4">
        <v>95</v>
      </c>
      <c r="AO10" s="4">
        <v>19.580717</v>
      </c>
      <c r="AP10" s="4">
        <v>2072</v>
      </c>
      <c r="AQ10" s="4">
        <v>16.600000000000001</v>
      </c>
      <c r="AR10" s="4">
        <v>67</v>
      </c>
      <c r="AS10" s="4">
        <v>21469</v>
      </c>
      <c r="AT10" s="4">
        <v>7.5999999999999998E-2</v>
      </c>
      <c r="AU10" s="4">
        <v>34.892000000000003</v>
      </c>
      <c r="AV10" s="4">
        <v>59936</v>
      </c>
      <c r="AW10" s="4">
        <v>0</v>
      </c>
      <c r="AX10" s="30">
        <v>0.45</v>
      </c>
      <c r="AY10">
        <v>0.76083333333333336</v>
      </c>
      <c r="AZ10" t="s">
        <v>70</v>
      </c>
      <c r="BA10" t="s">
        <v>500</v>
      </c>
      <c r="BB10">
        <v>2</v>
      </c>
      <c r="BC10" t="s">
        <v>506</v>
      </c>
      <c r="BD10">
        <v>11</v>
      </c>
      <c r="BE10">
        <v>139437.07</v>
      </c>
      <c r="BF10">
        <v>4.7089385914377002E-2</v>
      </c>
      <c r="BG10">
        <v>3.582717444985517E-2</v>
      </c>
      <c r="BH10">
        <v>256416.06799999997</v>
      </c>
      <c r="BI10">
        <v>2.5606843015781682E-2</v>
      </c>
      <c r="BJ10">
        <v>1.9482539727840562E-2</v>
      </c>
      <c r="BK10">
        <v>1</v>
      </c>
      <c r="BL10" t="s">
        <v>70</v>
      </c>
      <c r="BM10">
        <v>0</v>
      </c>
      <c r="BN10" t="s">
        <v>478</v>
      </c>
    </row>
    <row r="11" spans="1:66" x14ac:dyDescent="0.25">
      <c r="A11" s="140" t="str">
        <f t="shared" si="20"/>
        <v>송도버스</v>
      </c>
      <c r="B11" s="140" t="str">
        <f t="shared" si="1"/>
        <v>16-1</v>
      </c>
      <c r="C11" s="141" t="str">
        <f t="shared" si="21"/>
        <v>70바2236</v>
      </c>
      <c r="D11" s="129" t="str">
        <f t="shared" si="22"/>
        <v>대형</v>
      </c>
      <c r="E11" s="125" t="str">
        <f t="shared" si="16"/>
        <v>F</v>
      </c>
      <c r="F11" s="148">
        <f t="shared" si="17"/>
        <v>0.75958333333333339</v>
      </c>
      <c r="G11" s="149">
        <f t="shared" si="18"/>
        <v>1.823</v>
      </c>
      <c r="H11" s="150">
        <f t="shared" si="19"/>
        <v>2.4</v>
      </c>
      <c r="I11" s="151">
        <f t="shared" si="23"/>
        <v>6492.5060000000003</v>
      </c>
      <c r="J11" s="152">
        <f t="shared" si="24"/>
        <v>1.3302962809996334E-2</v>
      </c>
      <c r="K11" s="152">
        <f t="shared" si="25"/>
        <v>0.32167404370260116</v>
      </c>
      <c r="L11" s="152">
        <f t="shared" si="26"/>
        <v>0.13338455135813504</v>
      </c>
      <c r="M11" s="153">
        <f t="shared" si="27"/>
        <v>11.253</v>
      </c>
      <c r="N11" s="154">
        <f t="shared" si="28"/>
        <v>3.1E-2</v>
      </c>
      <c r="O11" s="154">
        <f t="shared" si="29"/>
        <v>14.032</v>
      </c>
      <c r="P11" s="155">
        <f t="shared" si="30"/>
        <v>0.15333333333333332</v>
      </c>
      <c r="Q11" s="156">
        <f t="shared" si="31"/>
        <v>85</v>
      </c>
      <c r="R11" s="157">
        <f t="shared" si="32"/>
        <v>28.443462367669298</v>
      </c>
      <c r="S11" s="142">
        <f t="shared" si="33"/>
        <v>2</v>
      </c>
      <c r="T11" s="142">
        <f t="shared" si="34"/>
        <v>911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195</v>
      </c>
      <c r="Z11" t="s">
        <v>136</v>
      </c>
      <c r="AA11" t="s">
        <v>48</v>
      </c>
      <c r="AB11">
        <v>521</v>
      </c>
      <c r="AC11" s="1">
        <v>6492.5060000000003</v>
      </c>
      <c r="AD11" s="1">
        <v>3561.085</v>
      </c>
      <c r="AE11" s="28">
        <v>1.823</v>
      </c>
      <c r="AF11">
        <v>2.4</v>
      </c>
      <c r="AG11">
        <v>11.253</v>
      </c>
      <c r="AH11">
        <v>343.23631999999998</v>
      </c>
      <c r="AI11">
        <v>4.5660600000000002</v>
      </c>
      <c r="AJ11">
        <v>110.41021499999999</v>
      </c>
      <c r="AK11">
        <v>866</v>
      </c>
      <c r="AL11">
        <v>2</v>
      </c>
      <c r="AM11">
        <v>911</v>
      </c>
      <c r="AN11">
        <v>85</v>
      </c>
      <c r="AO11">
        <v>18.915555999999999</v>
      </c>
      <c r="AP11">
        <v>1817.6</v>
      </c>
      <c r="AQ11">
        <v>9.1999999999999993</v>
      </c>
      <c r="AR11">
        <v>29</v>
      </c>
      <c r="AS11">
        <v>10073</v>
      </c>
      <c r="AT11">
        <v>3.1E-2</v>
      </c>
      <c r="AU11">
        <v>14.032</v>
      </c>
      <c r="AV11">
        <v>59431</v>
      </c>
      <c r="AW11">
        <v>0</v>
      </c>
      <c r="AX11" s="29">
        <v>0.39</v>
      </c>
      <c r="AY11">
        <v>0.75958333333333339</v>
      </c>
      <c r="AZ11" t="s">
        <v>70</v>
      </c>
      <c r="BA11" t="s">
        <v>500</v>
      </c>
      <c r="BB11">
        <v>3</v>
      </c>
      <c r="BC11" t="s">
        <v>507</v>
      </c>
      <c r="BD11">
        <v>7</v>
      </c>
      <c r="BE11">
        <v>139437.07</v>
      </c>
      <c r="BF11">
        <v>4.6562266404479094E-2</v>
      </c>
      <c r="BG11">
        <v>3.5367921523068911E-2</v>
      </c>
      <c r="BH11">
        <v>256416.06799999997</v>
      </c>
      <c r="BI11">
        <v>2.5320199512614012E-2</v>
      </c>
      <c r="BJ11">
        <v>1.9232801546456395E-2</v>
      </c>
      <c r="BK11">
        <v>1</v>
      </c>
      <c r="BL11" t="s">
        <v>70</v>
      </c>
      <c r="BM11">
        <v>0</v>
      </c>
      <c r="BN11" t="s">
        <v>478</v>
      </c>
    </row>
    <row r="12" spans="1:66" s="2" customFormat="1" x14ac:dyDescent="0.25">
      <c r="A12" s="137" t="str">
        <f t="shared" si="20"/>
        <v>송도버스</v>
      </c>
      <c r="B12" s="137" t="str">
        <f t="shared" si="1"/>
        <v>16-1</v>
      </c>
      <c r="C12" s="138" t="str">
        <f t="shared" si="21"/>
        <v>70바2243</v>
      </c>
      <c r="D12" s="113" t="str">
        <f t="shared" si="22"/>
        <v>대형</v>
      </c>
      <c r="E12" s="109" t="str">
        <f t="shared" si="16"/>
        <v>D</v>
      </c>
      <c r="F12" s="158">
        <f t="shared" si="17"/>
        <v>0.82520000000000004</v>
      </c>
      <c r="G12" s="159">
        <f t="shared" si="18"/>
        <v>2.0630000000000002</v>
      </c>
      <c r="H12" s="160">
        <f t="shared" si="19"/>
        <v>2.5</v>
      </c>
      <c r="I12" s="161">
        <f t="shared" si="23"/>
        <v>6137.6469999999999</v>
      </c>
      <c r="J12" s="162">
        <f t="shared" si="24"/>
        <v>2.9585948059842177E-2</v>
      </c>
      <c r="K12" s="162">
        <f t="shared" si="25"/>
        <v>0.29835164775963313</v>
      </c>
      <c r="L12" s="162">
        <f t="shared" si="26"/>
        <v>0.12545524367888866</v>
      </c>
      <c r="M12" s="163">
        <f t="shared" si="27"/>
        <v>11.67</v>
      </c>
      <c r="N12" s="164">
        <f t="shared" si="28"/>
        <v>4.9000000000000002E-2</v>
      </c>
      <c r="O12" s="164">
        <f t="shared" si="29"/>
        <v>11.878</v>
      </c>
      <c r="P12" s="165">
        <f t="shared" si="30"/>
        <v>2.5000000000000001E-2</v>
      </c>
      <c r="Q12" s="166">
        <f t="shared" si="31"/>
        <v>87</v>
      </c>
      <c r="R12" s="167">
        <f t="shared" si="32"/>
        <v>28.521835324782803</v>
      </c>
      <c r="S12" s="139">
        <f t="shared" si="33"/>
        <v>3</v>
      </c>
      <c r="T12" s="139">
        <f t="shared" si="34"/>
        <v>729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196</v>
      </c>
      <c r="Z12" t="s">
        <v>136</v>
      </c>
      <c r="AA12" t="s">
        <v>48</v>
      </c>
      <c r="AB12">
        <v>521</v>
      </c>
      <c r="AC12" s="1">
        <v>6137.6469999999999</v>
      </c>
      <c r="AD12" s="1">
        <v>2975.3310000000001</v>
      </c>
      <c r="AE12" s="28">
        <v>2.0630000000000002</v>
      </c>
      <c r="AF12">
        <v>2.5</v>
      </c>
      <c r="AG12">
        <v>11.67</v>
      </c>
      <c r="AH12">
        <v>320.19521500000002</v>
      </c>
      <c r="AI12">
        <v>9.4732789999999998</v>
      </c>
      <c r="AJ12">
        <v>95.530770000000004</v>
      </c>
      <c r="AK12">
        <v>770</v>
      </c>
      <c r="AL12">
        <v>3</v>
      </c>
      <c r="AM12">
        <v>729</v>
      </c>
      <c r="AN12">
        <v>87</v>
      </c>
      <c r="AO12">
        <v>19.168453</v>
      </c>
      <c r="AP12">
        <v>1915.1</v>
      </c>
      <c r="AQ12">
        <v>1.5</v>
      </c>
      <c r="AR12">
        <v>33</v>
      </c>
      <c r="AS12">
        <v>6650</v>
      </c>
      <c r="AT12">
        <v>4.9000000000000002E-2</v>
      </c>
      <c r="AU12">
        <v>11.878</v>
      </c>
      <c r="AV12">
        <v>55293</v>
      </c>
      <c r="AW12">
        <v>0</v>
      </c>
      <c r="AX12" s="29">
        <v>0.45</v>
      </c>
      <c r="AY12" s="2">
        <v>0.82520000000000004</v>
      </c>
      <c r="AZ12" s="2" t="s">
        <v>67</v>
      </c>
      <c r="BA12" s="2" t="s">
        <v>500</v>
      </c>
      <c r="BB12" s="2">
        <v>2</v>
      </c>
      <c r="BC12" s="2" t="s">
        <v>508</v>
      </c>
      <c r="BD12" s="2">
        <v>8</v>
      </c>
      <c r="BE12" s="2">
        <v>139437.07</v>
      </c>
      <c r="BF12" s="2">
        <v>4.4017326238997991E-2</v>
      </c>
      <c r="BG12" s="2">
        <v>3.6323097612421147E-2</v>
      </c>
      <c r="BH12" s="2">
        <v>256416.06799999997</v>
      </c>
      <c r="BI12" s="2">
        <v>2.3936280779408882E-2</v>
      </c>
      <c r="BJ12" s="2">
        <v>1.9752218899168211E-2</v>
      </c>
      <c r="BK12" s="2">
        <v>1</v>
      </c>
      <c r="BL12" s="2" t="s">
        <v>67</v>
      </c>
      <c r="BM12" s="2">
        <v>0</v>
      </c>
      <c r="BN12" s="2" t="s">
        <v>478</v>
      </c>
    </row>
    <row r="13" spans="1:66" x14ac:dyDescent="0.25">
      <c r="A13" s="140" t="str">
        <f t="shared" si="20"/>
        <v>송도버스</v>
      </c>
      <c r="B13" s="140" t="str">
        <f t="shared" si="1"/>
        <v>16-1</v>
      </c>
      <c r="C13" s="141" t="str">
        <f t="shared" si="21"/>
        <v>70바2248</v>
      </c>
      <c r="D13" s="129" t="str">
        <f t="shared" si="22"/>
        <v>대형</v>
      </c>
      <c r="E13" s="125" t="str">
        <f t="shared" si="16"/>
        <v>F</v>
      </c>
      <c r="F13" s="148">
        <f t="shared" si="17"/>
        <v>0.73080000000000001</v>
      </c>
      <c r="G13" s="149">
        <f t="shared" si="18"/>
        <v>1.827</v>
      </c>
      <c r="H13" s="150">
        <f t="shared" si="19"/>
        <v>2.5</v>
      </c>
      <c r="I13" s="151">
        <f t="shared" si="23"/>
        <v>6638.3959999999997</v>
      </c>
      <c r="J13" s="152">
        <f t="shared" si="24"/>
        <v>2.1312771621365079E-2</v>
      </c>
      <c r="K13" s="152">
        <f t="shared" si="25"/>
        <v>0.32121323097700227</v>
      </c>
      <c r="L13" s="152">
        <f t="shared" si="26"/>
        <v>0.22882033551478401</v>
      </c>
      <c r="M13" s="153">
        <f t="shared" si="27"/>
        <v>14.295</v>
      </c>
      <c r="N13" s="154">
        <f t="shared" si="28"/>
        <v>0.03</v>
      </c>
      <c r="O13" s="154">
        <f t="shared" si="29"/>
        <v>5.875</v>
      </c>
      <c r="P13" s="155">
        <f t="shared" si="30"/>
        <v>0.14333333333333334</v>
      </c>
      <c r="Q13" s="156">
        <f t="shared" si="31"/>
        <v>89</v>
      </c>
      <c r="R13" s="157">
        <f t="shared" si="32"/>
        <v>29.476280021241184</v>
      </c>
      <c r="S13" s="142">
        <f t="shared" si="33"/>
        <v>2</v>
      </c>
      <c r="T13" s="142">
        <f t="shared" si="34"/>
        <v>390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197</v>
      </c>
      <c r="Z13" s="4" t="s">
        <v>136</v>
      </c>
      <c r="AA13" s="4" t="s">
        <v>48</v>
      </c>
      <c r="AB13" s="4">
        <v>521</v>
      </c>
      <c r="AC13" s="4">
        <v>6638.3959999999997</v>
      </c>
      <c r="AD13" s="4">
        <v>3633.4870000000001</v>
      </c>
      <c r="AE13" s="4">
        <v>1.827</v>
      </c>
      <c r="AF13" s="4">
        <v>2.5</v>
      </c>
      <c r="AG13" s="4">
        <v>14.295</v>
      </c>
      <c r="AH13" s="4">
        <v>342.540479</v>
      </c>
      <c r="AI13" s="4">
        <v>7.3004870000000004</v>
      </c>
      <c r="AJ13" s="4">
        <v>110.02853399999999</v>
      </c>
      <c r="AK13" s="4">
        <v>1519</v>
      </c>
      <c r="AL13" s="4">
        <v>2</v>
      </c>
      <c r="AM13" s="4">
        <v>390</v>
      </c>
      <c r="AN13" s="4">
        <v>89</v>
      </c>
      <c r="AO13" s="4">
        <v>19.379887</v>
      </c>
      <c r="AP13" s="4">
        <v>831.6</v>
      </c>
      <c r="AQ13" s="4">
        <v>8.6</v>
      </c>
      <c r="AR13" s="4">
        <v>31</v>
      </c>
      <c r="AS13" s="4">
        <v>4028</v>
      </c>
      <c r="AT13" s="4">
        <v>0.03</v>
      </c>
      <c r="AU13" s="4">
        <v>5.875</v>
      </c>
      <c r="AV13" s="4">
        <v>63394</v>
      </c>
      <c r="AW13" s="4">
        <v>0</v>
      </c>
      <c r="AX13" s="30">
        <v>0.44</v>
      </c>
      <c r="AY13">
        <v>0.73080000000000001</v>
      </c>
      <c r="AZ13" t="s">
        <v>70</v>
      </c>
      <c r="BA13" t="s">
        <v>500</v>
      </c>
      <c r="BB13">
        <v>7</v>
      </c>
      <c r="BC13" t="s">
        <v>509</v>
      </c>
      <c r="BD13">
        <v>6</v>
      </c>
      <c r="BE13">
        <v>139437.07</v>
      </c>
      <c r="BF13">
        <v>4.7608544843921345E-2</v>
      </c>
      <c r="BG13">
        <v>3.4792324571937719E-2</v>
      </c>
      <c r="BH13">
        <v>256416.06799999997</v>
      </c>
      <c r="BI13">
        <v>2.5889157617064781E-2</v>
      </c>
      <c r="BJ13">
        <v>1.8919796386550943E-2</v>
      </c>
      <c r="BK13">
        <v>1</v>
      </c>
      <c r="BL13" t="s">
        <v>70</v>
      </c>
      <c r="BM13">
        <v>0</v>
      </c>
      <c r="BN13" t="s">
        <v>478</v>
      </c>
    </row>
    <row r="14" spans="1:66" x14ac:dyDescent="0.25">
      <c r="A14" s="137" t="str">
        <f t="shared" si="20"/>
        <v>송도버스</v>
      </c>
      <c r="B14" s="137" t="str">
        <f t="shared" si="1"/>
        <v>16-1</v>
      </c>
      <c r="C14" s="138" t="str">
        <f t="shared" si="21"/>
        <v>70바2249</v>
      </c>
      <c r="D14" s="113" t="str">
        <f t="shared" si="22"/>
        <v>대형</v>
      </c>
      <c r="E14" s="109" t="str">
        <f t="shared" si="16"/>
        <v>F</v>
      </c>
      <c r="F14" s="158">
        <f t="shared" si="17"/>
        <v>0.75839999999999996</v>
      </c>
      <c r="G14" s="159">
        <f t="shared" si="18"/>
        <v>1.8959999999999999</v>
      </c>
      <c r="H14" s="160">
        <f t="shared" si="19"/>
        <v>2.5</v>
      </c>
      <c r="I14" s="161">
        <f t="shared" si="23"/>
        <v>7030.3230000000003</v>
      </c>
      <c r="J14" s="162">
        <f t="shared" si="24"/>
        <v>2.0737918374334741E-2</v>
      </c>
      <c r="K14" s="162">
        <f t="shared" si="25"/>
        <v>0.33595886326178798</v>
      </c>
      <c r="L14" s="162">
        <f t="shared" si="26"/>
        <v>0.17012020642579295</v>
      </c>
      <c r="M14" s="163">
        <f t="shared" si="27"/>
        <v>15.336</v>
      </c>
      <c r="N14" s="164">
        <f t="shared" si="28"/>
        <v>0</v>
      </c>
      <c r="O14" s="164">
        <f t="shared" si="29"/>
        <v>27.181999999999999</v>
      </c>
      <c r="P14" s="165">
        <f t="shared" si="30"/>
        <v>1.3833333333333333</v>
      </c>
      <c r="Q14" s="166">
        <f t="shared" si="31"/>
        <v>91</v>
      </c>
      <c r="R14" s="167">
        <f t="shared" si="32"/>
        <v>29.402480261710704</v>
      </c>
      <c r="S14" s="139">
        <f t="shared" si="33"/>
        <v>0</v>
      </c>
      <c r="T14" s="139">
        <f t="shared" si="34"/>
        <v>1911</v>
      </c>
      <c r="U14" t="s">
        <v>116</v>
      </c>
      <c r="V14" s="5" t="s">
        <v>117</v>
      </c>
      <c r="W14" t="s">
        <v>116</v>
      </c>
      <c r="X14" s="5" t="s">
        <v>117</v>
      </c>
      <c r="Y14" t="s">
        <v>198</v>
      </c>
      <c r="Z14" t="s">
        <v>136</v>
      </c>
      <c r="AA14" t="s">
        <v>48</v>
      </c>
      <c r="AB14">
        <v>521</v>
      </c>
      <c r="AC14" s="1">
        <v>7030.3230000000003</v>
      </c>
      <c r="AD14" s="1">
        <v>3708.4609999999998</v>
      </c>
      <c r="AE14" s="28">
        <v>1.8959999999999999</v>
      </c>
      <c r="AF14">
        <v>2.5</v>
      </c>
      <c r="AG14">
        <v>15.336</v>
      </c>
      <c r="AH14">
        <v>371.685473</v>
      </c>
      <c r="AI14">
        <v>7.7079829999999996</v>
      </c>
      <c r="AJ14">
        <v>124.87102899999999</v>
      </c>
      <c r="AK14">
        <v>1196</v>
      </c>
      <c r="AL14">
        <v>0</v>
      </c>
      <c r="AM14">
        <v>1911</v>
      </c>
      <c r="AN14">
        <v>91</v>
      </c>
      <c r="AO14">
        <v>18.914709999999999</v>
      </c>
      <c r="AP14">
        <v>2014.1</v>
      </c>
      <c r="AQ14">
        <v>83</v>
      </c>
      <c r="AR14">
        <v>54</v>
      </c>
      <c r="AS14">
        <v>11542</v>
      </c>
      <c r="AT14">
        <v>0</v>
      </c>
      <c r="AU14">
        <v>27.181999999999999</v>
      </c>
      <c r="AV14">
        <v>64489</v>
      </c>
      <c r="AW14">
        <v>0</v>
      </c>
      <c r="AX14" s="29">
        <v>0.48</v>
      </c>
      <c r="AY14">
        <v>0.75839999999999996</v>
      </c>
      <c r="AZ14" t="s">
        <v>70</v>
      </c>
      <c r="BA14" t="s">
        <v>500</v>
      </c>
      <c r="BB14">
        <v>5</v>
      </c>
      <c r="BC14" t="s">
        <v>510</v>
      </c>
      <c r="BD14">
        <v>11</v>
      </c>
      <c r="BE14">
        <v>139437.07</v>
      </c>
      <c r="BF14">
        <v>5.0419325363047288E-2</v>
      </c>
      <c r="BG14">
        <v>3.823801635533506E-2</v>
      </c>
      <c r="BH14">
        <v>256416.06799999997</v>
      </c>
      <c r="BI14">
        <v>2.7417638273745003E-2</v>
      </c>
      <c r="BJ14">
        <v>2.079353686680821E-2</v>
      </c>
      <c r="BK14">
        <v>1</v>
      </c>
      <c r="BL14" t="s">
        <v>67</v>
      </c>
      <c r="BM14">
        <v>-1</v>
      </c>
      <c r="BN14" t="s">
        <v>479</v>
      </c>
    </row>
    <row r="15" spans="1:66" x14ac:dyDescent="0.25">
      <c r="A15" s="140" t="str">
        <f t="shared" si="20"/>
        <v>송도버스</v>
      </c>
      <c r="B15" s="140" t="str">
        <f t="shared" si="1"/>
        <v>16-1</v>
      </c>
      <c r="C15" s="141" t="str">
        <f t="shared" si="21"/>
        <v>70바2279</v>
      </c>
      <c r="D15" s="129" t="str">
        <f t="shared" si="22"/>
        <v>대형</v>
      </c>
      <c r="E15" s="125" t="str">
        <f t="shared" si="16"/>
        <v>B</v>
      </c>
      <c r="F15" s="148">
        <f t="shared" si="17"/>
        <v>0.9052</v>
      </c>
      <c r="G15" s="149">
        <f t="shared" si="18"/>
        <v>2.2629999999999999</v>
      </c>
      <c r="H15" s="150">
        <f t="shared" si="19"/>
        <v>2.5</v>
      </c>
      <c r="I15" s="151">
        <f t="shared" si="23"/>
        <v>7459.9319999999998</v>
      </c>
      <c r="J15" s="152">
        <f t="shared" si="24"/>
        <v>2.3665427155002482E-2</v>
      </c>
      <c r="K15" s="152">
        <f t="shared" si="25"/>
        <v>0.34658500186861402</v>
      </c>
      <c r="L15" s="152">
        <f t="shared" si="26"/>
        <v>0.20496165380595963</v>
      </c>
      <c r="M15" s="153">
        <f t="shared" si="27"/>
        <v>15.010999999999999</v>
      </c>
      <c r="N15" s="154">
        <f t="shared" si="28"/>
        <v>0.04</v>
      </c>
      <c r="O15" s="154">
        <f t="shared" si="29"/>
        <v>25</v>
      </c>
      <c r="P15" s="155">
        <f t="shared" si="30"/>
        <v>0.16833333333333333</v>
      </c>
      <c r="Q15" s="156">
        <f t="shared" si="31"/>
        <v>90</v>
      </c>
      <c r="R15" s="157">
        <f t="shared" si="32"/>
        <v>30.176488925580674</v>
      </c>
      <c r="S15" s="142">
        <f t="shared" si="33"/>
        <v>3</v>
      </c>
      <c r="T15" s="142">
        <f t="shared" si="34"/>
        <v>1865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199</v>
      </c>
      <c r="Z15" t="s">
        <v>136</v>
      </c>
      <c r="AA15" t="s">
        <v>48</v>
      </c>
      <c r="AB15">
        <v>521</v>
      </c>
      <c r="AC15" s="1">
        <v>7459.9319999999998</v>
      </c>
      <c r="AD15" s="1">
        <v>3296.8270000000002</v>
      </c>
      <c r="AE15" s="28">
        <v>2.2629999999999999</v>
      </c>
      <c r="AF15">
        <v>2.5</v>
      </c>
      <c r="AG15">
        <v>15.010999999999999</v>
      </c>
      <c r="AH15">
        <v>392.55298199999999</v>
      </c>
      <c r="AI15">
        <v>9.2899340000000006</v>
      </c>
      <c r="AJ15">
        <v>136.052976</v>
      </c>
      <c r="AK15">
        <v>1529</v>
      </c>
      <c r="AL15">
        <v>3</v>
      </c>
      <c r="AM15">
        <v>1865</v>
      </c>
      <c r="AN15">
        <v>90</v>
      </c>
      <c r="AO15">
        <v>19.003630000000001</v>
      </c>
      <c r="AP15">
        <v>1628.6</v>
      </c>
      <c r="AQ15">
        <v>10.1</v>
      </c>
      <c r="AR15">
        <v>38</v>
      </c>
      <c r="AS15">
        <v>10785</v>
      </c>
      <c r="AT15">
        <v>0.04</v>
      </c>
      <c r="AU15">
        <v>25</v>
      </c>
      <c r="AV15">
        <v>70962</v>
      </c>
      <c r="AW15">
        <v>0</v>
      </c>
      <c r="AX15" s="29">
        <v>0.55000000000000004</v>
      </c>
      <c r="AY15">
        <v>0.9052</v>
      </c>
      <c r="AZ15" t="s">
        <v>68</v>
      </c>
      <c r="BA15" t="s">
        <v>500</v>
      </c>
      <c r="BB15">
        <v>2</v>
      </c>
      <c r="BC15" t="s">
        <v>511</v>
      </c>
      <c r="BD15">
        <v>14</v>
      </c>
      <c r="BE15">
        <v>139437.07</v>
      </c>
      <c r="BF15">
        <v>5.3500349655941561E-2</v>
      </c>
      <c r="BG15">
        <v>4.8428516508558297E-2</v>
      </c>
      <c r="BH15">
        <v>256416.06799999997</v>
      </c>
      <c r="BI15">
        <v>2.9093075399627456E-2</v>
      </c>
      <c r="BJ15">
        <v>2.6335051851742772E-2</v>
      </c>
      <c r="BK15">
        <v>1</v>
      </c>
      <c r="BL15" t="s">
        <v>68</v>
      </c>
      <c r="BM15">
        <v>0</v>
      </c>
      <c r="BN15" t="s">
        <v>478</v>
      </c>
    </row>
    <row r="16" spans="1:66" x14ac:dyDescent="0.25">
      <c r="A16" s="137" t="str">
        <f t="shared" si="20"/>
        <v>송도버스</v>
      </c>
      <c r="B16" s="137" t="str">
        <f t="shared" si="1"/>
        <v>16-1</v>
      </c>
      <c r="C16" s="138" t="str">
        <f t="shared" si="21"/>
        <v>70바2280</v>
      </c>
      <c r="D16" s="113" t="str">
        <f t="shared" si="22"/>
        <v>대형</v>
      </c>
      <c r="E16" s="109" t="str">
        <f t="shared" si="16"/>
        <v>F</v>
      </c>
      <c r="F16" s="158">
        <f t="shared" si="17"/>
        <v>0.75039999999999996</v>
      </c>
      <c r="G16" s="159">
        <f t="shared" si="18"/>
        <v>1.8759999999999999</v>
      </c>
      <c r="H16" s="160">
        <f t="shared" si="19"/>
        <v>2.5</v>
      </c>
      <c r="I16" s="161">
        <f t="shared" si="23"/>
        <v>6838.2759999999998</v>
      </c>
      <c r="J16" s="162">
        <f t="shared" si="24"/>
        <v>2.7837150674628358E-2</v>
      </c>
      <c r="K16" s="162">
        <f t="shared" si="25"/>
        <v>0.33870752222714534</v>
      </c>
      <c r="L16" s="162">
        <f t="shared" si="26"/>
        <v>0.20502243547935181</v>
      </c>
      <c r="M16" s="163">
        <f t="shared" si="27"/>
        <v>16.321000000000002</v>
      </c>
      <c r="N16" s="164">
        <f t="shared" si="28"/>
        <v>1.4999999999999999E-2</v>
      </c>
      <c r="O16" s="164">
        <f t="shared" si="29"/>
        <v>47.307000000000002</v>
      </c>
      <c r="P16" s="165">
        <f t="shared" si="30"/>
        <v>0.22333333333333333</v>
      </c>
      <c r="Q16" s="166">
        <f t="shared" si="31"/>
        <v>91</v>
      </c>
      <c r="R16" s="167">
        <f t="shared" si="32"/>
        <v>29.750956347180399</v>
      </c>
      <c r="S16" s="139">
        <f t="shared" si="33"/>
        <v>1</v>
      </c>
      <c r="T16" s="139">
        <f t="shared" si="34"/>
        <v>3235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200</v>
      </c>
      <c r="Z16" s="4" t="s">
        <v>136</v>
      </c>
      <c r="AA16" s="4" t="s">
        <v>48</v>
      </c>
      <c r="AB16" s="4">
        <v>521</v>
      </c>
      <c r="AC16" s="4">
        <v>6838.2759999999998</v>
      </c>
      <c r="AD16" s="4">
        <v>3645.9870000000001</v>
      </c>
      <c r="AE16" s="4">
        <v>1.8759999999999999</v>
      </c>
      <c r="AF16" s="4">
        <v>2.5</v>
      </c>
      <c r="AG16" s="4">
        <v>16.321000000000002</v>
      </c>
      <c r="AH16" s="4">
        <v>362.85215099999999</v>
      </c>
      <c r="AI16" s="4">
        <v>10.100770000000001</v>
      </c>
      <c r="AJ16" s="4">
        <v>122.90075299999999</v>
      </c>
      <c r="AK16" s="4">
        <v>1402</v>
      </c>
      <c r="AL16" s="4">
        <v>1</v>
      </c>
      <c r="AM16" s="4">
        <v>3235</v>
      </c>
      <c r="AN16" s="4">
        <v>91</v>
      </c>
      <c r="AO16" s="4">
        <v>18.845901000000001</v>
      </c>
      <c r="AP16" s="4">
        <v>2276</v>
      </c>
      <c r="AQ16" s="4">
        <v>13.4</v>
      </c>
      <c r="AR16" s="4">
        <v>46</v>
      </c>
      <c r="AS16" s="4">
        <v>6649</v>
      </c>
      <c r="AT16" s="4">
        <v>1.4999999999999999E-2</v>
      </c>
      <c r="AU16" s="4">
        <v>47.307000000000002</v>
      </c>
      <c r="AV16" s="4">
        <v>64678</v>
      </c>
      <c r="AW16" s="4">
        <v>0</v>
      </c>
      <c r="AX16" s="30">
        <v>0.49</v>
      </c>
      <c r="AY16">
        <v>0.75039999999999996</v>
      </c>
      <c r="AZ16" t="s">
        <v>70</v>
      </c>
      <c r="BA16" t="s">
        <v>500</v>
      </c>
      <c r="BB16">
        <v>6</v>
      </c>
      <c r="BC16" t="s">
        <v>512</v>
      </c>
      <c r="BD16">
        <v>8</v>
      </c>
      <c r="BE16">
        <v>139437.07</v>
      </c>
      <c r="BF16">
        <v>4.9042023043083159E-2</v>
      </c>
      <c r="BG16">
        <v>3.6801134091529603E-2</v>
      </c>
      <c r="BH16">
        <v>256416.06799999997</v>
      </c>
      <c r="BI16">
        <v>2.666867194921654E-2</v>
      </c>
      <c r="BJ16">
        <v>2.0012171430692092E-2</v>
      </c>
      <c r="BK16">
        <v>1</v>
      </c>
      <c r="BL16" t="s">
        <v>67</v>
      </c>
      <c r="BM16">
        <v>-1</v>
      </c>
      <c r="BN16" t="s">
        <v>479</v>
      </c>
    </row>
    <row r="17" spans="1:66" x14ac:dyDescent="0.25">
      <c r="A17" s="140" t="str">
        <f t="shared" si="20"/>
        <v>송도버스</v>
      </c>
      <c r="B17" s="140" t="str">
        <f t="shared" si="1"/>
        <v>16-1</v>
      </c>
      <c r="C17" s="141" t="str">
        <f t="shared" si="21"/>
        <v>70바2281</v>
      </c>
      <c r="D17" s="129" t="str">
        <f t="shared" si="22"/>
        <v>대형</v>
      </c>
      <c r="E17" s="125" t="str">
        <f t="shared" si="16"/>
        <v>D</v>
      </c>
      <c r="F17" s="148">
        <f t="shared" si="17"/>
        <v>0.81759999999999999</v>
      </c>
      <c r="G17" s="149">
        <f t="shared" si="18"/>
        <v>2.044</v>
      </c>
      <c r="H17" s="150">
        <f t="shared" si="19"/>
        <v>2.5</v>
      </c>
      <c r="I17" s="151">
        <f t="shared" si="23"/>
        <v>7577.6809999999996</v>
      </c>
      <c r="J17" s="152">
        <f t="shared" si="24"/>
        <v>2.346646804787085E-2</v>
      </c>
      <c r="K17" s="152">
        <f t="shared" si="25"/>
        <v>0.34261413974623905</v>
      </c>
      <c r="L17" s="152">
        <f t="shared" si="26"/>
        <v>0.17300807463391504</v>
      </c>
      <c r="M17" s="153">
        <f t="shared" si="27"/>
        <v>14.532999999999999</v>
      </c>
      <c r="N17" s="154">
        <f t="shared" si="28"/>
        <v>0.04</v>
      </c>
      <c r="O17" s="154">
        <f t="shared" si="29"/>
        <v>15.452999999999999</v>
      </c>
      <c r="P17" s="155">
        <f t="shared" si="30"/>
        <v>0</v>
      </c>
      <c r="Q17" s="156">
        <f t="shared" si="31"/>
        <v>82</v>
      </c>
      <c r="R17" s="157">
        <f t="shared" si="32"/>
        <v>29.934703650431246</v>
      </c>
      <c r="S17" s="142">
        <f t="shared" si="33"/>
        <v>3</v>
      </c>
      <c r="T17" s="142">
        <f t="shared" si="34"/>
        <v>1171</v>
      </c>
      <c r="U17" t="s">
        <v>116</v>
      </c>
      <c r="V17" s="5" t="s">
        <v>117</v>
      </c>
      <c r="W17" t="s">
        <v>116</v>
      </c>
      <c r="X17" s="5" t="s">
        <v>117</v>
      </c>
      <c r="Y17" t="s">
        <v>201</v>
      </c>
      <c r="Z17" t="s">
        <v>136</v>
      </c>
      <c r="AA17" t="s">
        <v>48</v>
      </c>
      <c r="AB17">
        <v>521</v>
      </c>
      <c r="AC17" s="1">
        <v>7577.6809999999996</v>
      </c>
      <c r="AD17" s="1">
        <v>3707.402</v>
      </c>
      <c r="AE17" s="28">
        <v>2.044</v>
      </c>
      <c r="AF17">
        <v>2.5</v>
      </c>
      <c r="AG17">
        <v>14.532999999999999</v>
      </c>
      <c r="AH17">
        <v>399.32575200000002</v>
      </c>
      <c r="AI17">
        <v>9.3707650000000005</v>
      </c>
      <c r="AJ17">
        <v>136.814649</v>
      </c>
      <c r="AK17">
        <v>1311</v>
      </c>
      <c r="AL17">
        <v>3</v>
      </c>
      <c r="AM17">
        <v>1171</v>
      </c>
      <c r="AN17">
        <v>82</v>
      </c>
      <c r="AO17">
        <v>18.976189000000002</v>
      </c>
      <c r="AP17">
        <v>870</v>
      </c>
      <c r="AQ17">
        <v>0</v>
      </c>
      <c r="AR17">
        <v>57</v>
      </c>
      <c r="AS17">
        <v>16112</v>
      </c>
      <c r="AT17">
        <v>0.04</v>
      </c>
      <c r="AU17">
        <v>15.452999999999999</v>
      </c>
      <c r="AV17">
        <v>70857</v>
      </c>
      <c r="AW17">
        <v>0</v>
      </c>
      <c r="AX17" s="29">
        <v>0.49</v>
      </c>
      <c r="AY17">
        <v>0.81759999999999999</v>
      </c>
      <c r="AZ17" t="s">
        <v>67</v>
      </c>
      <c r="BA17" t="s">
        <v>500</v>
      </c>
      <c r="BB17">
        <v>3</v>
      </c>
      <c r="BC17" t="s">
        <v>513</v>
      </c>
      <c r="BD17">
        <v>7</v>
      </c>
      <c r="BE17">
        <v>139437.07</v>
      </c>
      <c r="BF17">
        <v>5.434480945418603E-2</v>
      </c>
      <c r="BG17">
        <v>4.4432316209742501E-2</v>
      </c>
      <c r="BH17">
        <v>256416.06799999997</v>
      </c>
      <c r="BI17">
        <v>2.9552286091525281E-2</v>
      </c>
      <c r="BJ17">
        <v>2.4161949108431068E-2</v>
      </c>
      <c r="BK17">
        <v>1</v>
      </c>
      <c r="BL17" t="s">
        <v>69</v>
      </c>
      <c r="BM17">
        <v>-1</v>
      </c>
      <c r="BN17" t="s">
        <v>479</v>
      </c>
    </row>
    <row r="18" spans="1:66" x14ac:dyDescent="0.25">
      <c r="A18" s="137" t="str">
        <f t="shared" si="20"/>
        <v>송도버스</v>
      </c>
      <c r="B18" s="137" t="str">
        <f t="shared" si="1"/>
        <v>16-1</v>
      </c>
      <c r="C18" s="138" t="str">
        <f t="shared" si="21"/>
        <v>70바2283</v>
      </c>
      <c r="D18" s="113" t="str">
        <f t="shared" si="22"/>
        <v>대형</v>
      </c>
      <c r="E18" s="109" t="str">
        <f t="shared" si="16"/>
        <v>F</v>
      </c>
      <c r="F18" s="158">
        <f t="shared" si="17"/>
        <v>0.71333333333333337</v>
      </c>
      <c r="G18" s="159">
        <f t="shared" si="18"/>
        <v>1.712</v>
      </c>
      <c r="H18" s="160">
        <f t="shared" si="19"/>
        <v>2.4</v>
      </c>
      <c r="I18" s="161">
        <f t="shared" si="23"/>
        <v>2758.0309999999999</v>
      </c>
      <c r="J18" s="162">
        <f t="shared" si="24"/>
        <v>4.9669971876554246E-2</v>
      </c>
      <c r="K18" s="162">
        <f t="shared" si="25"/>
        <v>0.28119213845418062</v>
      </c>
      <c r="L18" s="162">
        <f t="shared" si="26"/>
        <v>0.16714823002352042</v>
      </c>
      <c r="M18" s="163">
        <f t="shared" si="27"/>
        <v>14.218999999999999</v>
      </c>
      <c r="N18" s="164">
        <f t="shared" si="28"/>
        <v>0.109</v>
      </c>
      <c r="O18" s="164">
        <f t="shared" si="29"/>
        <v>13.669</v>
      </c>
      <c r="P18" s="165">
        <f t="shared" si="30"/>
        <v>0.95833333333333337</v>
      </c>
      <c r="Q18" s="166">
        <f t="shared" si="31"/>
        <v>91</v>
      </c>
      <c r="R18" s="167">
        <f t="shared" si="32"/>
        <v>30.282877546379275</v>
      </c>
      <c r="S18" s="139">
        <f t="shared" si="33"/>
        <v>3</v>
      </c>
      <c r="T18" s="139">
        <f t="shared" si="34"/>
        <v>377</v>
      </c>
      <c r="U18" t="s">
        <v>116</v>
      </c>
      <c r="V18" s="5" t="s">
        <v>117</v>
      </c>
      <c r="W18" t="s">
        <v>116</v>
      </c>
      <c r="X18" s="5" t="s">
        <v>117</v>
      </c>
      <c r="Y18" t="s">
        <v>202</v>
      </c>
      <c r="Z18" t="s">
        <v>136</v>
      </c>
      <c r="AA18" t="s">
        <v>48</v>
      </c>
      <c r="AB18">
        <v>521</v>
      </c>
      <c r="AC18" s="1">
        <v>2758.0309999999999</v>
      </c>
      <c r="AD18" s="1">
        <v>1610.585</v>
      </c>
      <c r="AE18" s="28">
        <v>1.712</v>
      </c>
      <c r="AF18">
        <v>2.4</v>
      </c>
      <c r="AG18">
        <v>14.218999999999999</v>
      </c>
      <c r="AH18">
        <v>136.10885500000001</v>
      </c>
      <c r="AI18">
        <v>6.7605230000000001</v>
      </c>
      <c r="AJ18">
        <v>38.272739999999999</v>
      </c>
      <c r="AK18">
        <v>461</v>
      </c>
      <c r="AL18">
        <v>3</v>
      </c>
      <c r="AM18">
        <v>377</v>
      </c>
      <c r="AN18">
        <v>91</v>
      </c>
      <c r="AO18">
        <v>20.26342</v>
      </c>
      <c r="AP18">
        <v>697</v>
      </c>
      <c r="AQ18">
        <v>57.5</v>
      </c>
      <c r="AR18">
        <v>23</v>
      </c>
      <c r="AS18">
        <v>4474</v>
      </c>
      <c r="AT18">
        <v>0.109</v>
      </c>
      <c r="AU18">
        <v>13.669</v>
      </c>
      <c r="AV18">
        <v>17253</v>
      </c>
      <c r="AW18">
        <v>0</v>
      </c>
      <c r="AX18" s="29">
        <v>0.4</v>
      </c>
      <c r="AY18">
        <v>0.71333333333333337</v>
      </c>
      <c r="AZ18" t="s">
        <v>70</v>
      </c>
      <c r="BA18" t="s">
        <v>500</v>
      </c>
      <c r="BB18">
        <v>8</v>
      </c>
      <c r="BC18" t="s">
        <v>514</v>
      </c>
      <c r="BD18">
        <v>8</v>
      </c>
      <c r="BE18">
        <v>139437.07</v>
      </c>
      <c r="BF18">
        <v>1.9779754408207229E-2</v>
      </c>
      <c r="BG18">
        <v>1.4109558144521157E-2</v>
      </c>
      <c r="BH18">
        <v>256416.06799999997</v>
      </c>
      <c r="BI18">
        <v>1.0756077111361057E-2</v>
      </c>
      <c r="BJ18">
        <v>7.6726683394375541E-3</v>
      </c>
      <c r="BK18">
        <v>1</v>
      </c>
      <c r="BL18" t="s">
        <v>70</v>
      </c>
      <c r="BM18">
        <v>0</v>
      </c>
      <c r="BN18" t="s">
        <v>478</v>
      </c>
    </row>
    <row r="19" spans="1:66" x14ac:dyDescent="0.25">
      <c r="A19" s="140" t="str">
        <f t="shared" si="20"/>
        <v>송도버스</v>
      </c>
      <c r="B19" s="140" t="str">
        <f t="shared" si="1"/>
        <v>16-1</v>
      </c>
      <c r="C19" s="141" t="str">
        <f t="shared" si="21"/>
        <v>70바2286</v>
      </c>
      <c r="D19" s="129" t="str">
        <f t="shared" si="22"/>
        <v>대형</v>
      </c>
      <c r="E19" s="125" t="str">
        <f t="shared" si="16"/>
        <v>C</v>
      </c>
      <c r="F19" s="148">
        <f t="shared" si="17"/>
        <v>0.86839999999999995</v>
      </c>
      <c r="G19" s="149">
        <f t="shared" si="18"/>
        <v>2.1709999999999998</v>
      </c>
      <c r="H19" s="150">
        <f t="shared" si="19"/>
        <v>2.5</v>
      </c>
      <c r="I19" s="151">
        <f t="shared" si="23"/>
        <v>8097.6949999999997</v>
      </c>
      <c r="J19" s="152">
        <f t="shared" si="24"/>
        <v>2.1193463083745194E-2</v>
      </c>
      <c r="K19" s="152">
        <f t="shared" si="25"/>
        <v>0.31953152628515369</v>
      </c>
      <c r="L19" s="152">
        <f t="shared" si="26"/>
        <v>0.13892842345877437</v>
      </c>
      <c r="M19" s="153">
        <f t="shared" si="27"/>
        <v>14.315</v>
      </c>
      <c r="N19" s="154">
        <f t="shared" si="28"/>
        <v>0</v>
      </c>
      <c r="O19" s="154">
        <f t="shared" si="29"/>
        <v>13.374000000000001</v>
      </c>
      <c r="P19" s="155">
        <f t="shared" si="30"/>
        <v>0.16</v>
      </c>
      <c r="Q19" s="156">
        <f t="shared" si="31"/>
        <v>89</v>
      </c>
      <c r="R19" s="157">
        <f t="shared" si="32"/>
        <v>29.668428607083214</v>
      </c>
      <c r="S19" s="142">
        <f t="shared" si="33"/>
        <v>0</v>
      </c>
      <c r="T19" s="142">
        <f t="shared" si="34"/>
        <v>1083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203</v>
      </c>
      <c r="Z19" s="4" t="s">
        <v>136</v>
      </c>
      <c r="AA19" s="4" t="s">
        <v>48</v>
      </c>
      <c r="AB19" s="4">
        <v>521</v>
      </c>
      <c r="AC19" s="4">
        <v>8097.6949999999997</v>
      </c>
      <c r="AD19" s="4">
        <v>3729.4229999999998</v>
      </c>
      <c r="AE19" s="4">
        <v>2.1709999999999998</v>
      </c>
      <c r="AF19" s="4">
        <v>2.5</v>
      </c>
      <c r="AG19" s="4">
        <v>14.315</v>
      </c>
      <c r="AH19" s="4">
        <v>413.99991899999998</v>
      </c>
      <c r="AI19" s="4">
        <v>8.7740919999999996</v>
      </c>
      <c r="AJ19" s="4">
        <v>132.28602599999999</v>
      </c>
      <c r="AK19" s="4">
        <v>1125</v>
      </c>
      <c r="AL19" s="4">
        <v>0</v>
      </c>
      <c r="AM19" s="4">
        <v>1083</v>
      </c>
      <c r="AN19" s="4">
        <v>89</v>
      </c>
      <c r="AO19" s="4">
        <v>19.559653000000001</v>
      </c>
      <c r="AP19" s="4">
        <v>1885.8</v>
      </c>
      <c r="AQ19" s="4">
        <v>9.6</v>
      </c>
      <c r="AR19" s="4">
        <v>57</v>
      </c>
      <c r="AS19" s="4">
        <v>5596</v>
      </c>
      <c r="AT19" s="4">
        <v>0</v>
      </c>
      <c r="AU19" s="4">
        <v>13.374000000000001</v>
      </c>
      <c r="AV19" s="4">
        <v>76091</v>
      </c>
      <c r="AW19" s="4">
        <v>0</v>
      </c>
      <c r="AX19" s="30">
        <v>0.52</v>
      </c>
      <c r="AY19">
        <v>0.86839999999999995</v>
      </c>
      <c r="AZ19" t="s">
        <v>69</v>
      </c>
      <c r="BA19" t="s">
        <v>500</v>
      </c>
      <c r="BB19">
        <v>4</v>
      </c>
      <c r="BC19" t="s">
        <v>515</v>
      </c>
      <c r="BD19">
        <v>13</v>
      </c>
      <c r="BE19">
        <v>139437.07</v>
      </c>
      <c r="BF19">
        <v>5.8074190744254732E-2</v>
      </c>
      <c r="BG19">
        <v>5.0431627242310803E-2</v>
      </c>
      <c r="BH19">
        <v>256416.06799999997</v>
      </c>
      <c r="BI19">
        <v>3.158029472630397E-2</v>
      </c>
      <c r="BJ19">
        <v>2.7424327940322367E-2</v>
      </c>
      <c r="BK19">
        <v>1</v>
      </c>
      <c r="BL19" t="s">
        <v>69</v>
      </c>
      <c r="BM19">
        <v>0</v>
      </c>
      <c r="BN19" t="s">
        <v>478</v>
      </c>
    </row>
    <row r="20" spans="1:66" x14ac:dyDescent="0.25">
      <c r="A20" s="137" t="str">
        <f t="shared" si="20"/>
        <v>송도버스</v>
      </c>
      <c r="B20" s="137" t="str">
        <f t="shared" si="1"/>
        <v>16-1</v>
      </c>
      <c r="C20" s="138" t="str">
        <f t="shared" si="21"/>
        <v>70바2294</v>
      </c>
      <c r="D20" s="113" t="str">
        <f t="shared" si="22"/>
        <v>대형</v>
      </c>
      <c r="E20" s="109" t="str">
        <f t="shared" si="16"/>
        <v>C</v>
      </c>
      <c r="F20" s="158">
        <f t="shared" si="17"/>
        <v>0.89</v>
      </c>
      <c r="G20" s="159">
        <f t="shared" si="18"/>
        <v>2.2250000000000001</v>
      </c>
      <c r="H20" s="160">
        <f t="shared" si="19"/>
        <v>2.5</v>
      </c>
      <c r="I20" s="161">
        <f t="shared" si="23"/>
        <v>5539.1880000000001</v>
      </c>
      <c r="J20" s="162">
        <f t="shared" si="24"/>
        <v>1.5935026784461605E-2</v>
      </c>
      <c r="K20" s="162">
        <f t="shared" si="25"/>
        <v>0.32476633334419425</v>
      </c>
      <c r="L20" s="162">
        <f t="shared" si="26"/>
        <v>0.17493538764165434</v>
      </c>
      <c r="M20" s="163">
        <f t="shared" si="27"/>
        <v>11.135999999999999</v>
      </c>
      <c r="N20" s="164">
        <f t="shared" si="28"/>
        <v>3.5999999999999997E-2</v>
      </c>
      <c r="O20" s="164">
        <f t="shared" si="29"/>
        <v>15.074</v>
      </c>
      <c r="P20" s="165">
        <f t="shared" si="30"/>
        <v>0.16333333333333336</v>
      </c>
      <c r="Q20" s="166">
        <f t="shared" si="31"/>
        <v>92</v>
      </c>
      <c r="R20" s="167">
        <f t="shared" si="32"/>
        <v>29.891771929819075</v>
      </c>
      <c r="S20" s="139">
        <f t="shared" si="33"/>
        <v>2</v>
      </c>
      <c r="T20" s="139">
        <f t="shared" si="34"/>
        <v>835</v>
      </c>
      <c r="U20" t="s">
        <v>116</v>
      </c>
      <c r="V20" s="5" t="s">
        <v>117</v>
      </c>
      <c r="W20" t="s">
        <v>116</v>
      </c>
      <c r="X20" s="5" t="s">
        <v>117</v>
      </c>
      <c r="Y20" t="s">
        <v>204</v>
      </c>
      <c r="Z20" t="s">
        <v>136</v>
      </c>
      <c r="AA20" t="s">
        <v>48</v>
      </c>
      <c r="AB20">
        <v>521</v>
      </c>
      <c r="AC20" s="1">
        <v>5539.1880000000001</v>
      </c>
      <c r="AD20" s="1">
        <v>2489.1619999999998</v>
      </c>
      <c r="AE20" s="28">
        <v>2.2250000000000001</v>
      </c>
      <c r="AF20">
        <v>2.5</v>
      </c>
      <c r="AG20">
        <v>11.135999999999999</v>
      </c>
      <c r="AH20">
        <v>281.068558</v>
      </c>
      <c r="AI20">
        <v>4.4788350000000001</v>
      </c>
      <c r="AJ20">
        <v>91.281604999999999</v>
      </c>
      <c r="AK20">
        <v>969</v>
      </c>
      <c r="AL20">
        <v>2</v>
      </c>
      <c r="AM20">
        <v>835</v>
      </c>
      <c r="AN20">
        <v>92</v>
      </c>
      <c r="AO20">
        <v>19.707604</v>
      </c>
      <c r="AP20">
        <v>1145.8</v>
      </c>
      <c r="AQ20">
        <v>9.8000000000000007</v>
      </c>
      <c r="AR20">
        <v>31</v>
      </c>
      <c r="AS20">
        <v>4607</v>
      </c>
      <c r="AT20">
        <v>3.5999999999999997E-2</v>
      </c>
      <c r="AU20">
        <v>15.074</v>
      </c>
      <c r="AV20">
        <v>51071</v>
      </c>
      <c r="AW20">
        <v>0</v>
      </c>
      <c r="AX20" s="29">
        <v>0.45</v>
      </c>
      <c r="AY20">
        <v>0.89</v>
      </c>
      <c r="AZ20" t="s">
        <v>69</v>
      </c>
      <c r="BA20" t="s">
        <v>500</v>
      </c>
      <c r="BB20">
        <v>2</v>
      </c>
      <c r="BC20" t="s">
        <v>516</v>
      </c>
      <c r="BD20">
        <v>10</v>
      </c>
      <c r="BE20">
        <v>139437.07</v>
      </c>
      <c r="BF20">
        <v>3.9725361412140975E-2</v>
      </c>
      <c r="BG20">
        <v>3.5355571656805466E-2</v>
      </c>
      <c r="BH20">
        <v>256416.06799999997</v>
      </c>
      <c r="BI20">
        <v>2.1602343578562326E-2</v>
      </c>
      <c r="BJ20">
        <v>1.9226085784920469E-2</v>
      </c>
      <c r="BK20">
        <v>1</v>
      </c>
      <c r="BL20" t="s">
        <v>69</v>
      </c>
      <c r="BM20">
        <v>0</v>
      </c>
      <c r="BN20" t="s">
        <v>478</v>
      </c>
    </row>
    <row r="21" spans="1:66" x14ac:dyDescent="0.25">
      <c r="A21" s="140" t="str">
        <f t="shared" si="20"/>
        <v>송도버스</v>
      </c>
      <c r="B21" s="140" t="str">
        <f t="shared" si="1"/>
        <v>16-1</v>
      </c>
      <c r="C21" s="141" t="str">
        <f t="shared" si="21"/>
        <v>70바2299</v>
      </c>
      <c r="D21" s="129" t="str">
        <f t="shared" si="22"/>
        <v>대형</v>
      </c>
      <c r="E21" s="125" t="str">
        <f t="shared" si="16"/>
        <v>B</v>
      </c>
      <c r="F21" s="148">
        <f t="shared" si="17"/>
        <v>0.92666666666666675</v>
      </c>
      <c r="G21" s="149">
        <f t="shared" si="18"/>
        <v>2.2240000000000002</v>
      </c>
      <c r="H21" s="150">
        <f t="shared" si="19"/>
        <v>2.4</v>
      </c>
      <c r="I21" s="151">
        <f t="shared" si="23"/>
        <v>7335.723</v>
      </c>
      <c r="J21" s="152">
        <f t="shared" si="24"/>
        <v>2.885798389125014E-2</v>
      </c>
      <c r="K21" s="152">
        <f t="shared" si="25"/>
        <v>0.3198827229420127</v>
      </c>
      <c r="L21" s="152">
        <f t="shared" si="26"/>
        <v>0.15840292770051431</v>
      </c>
      <c r="M21" s="153">
        <f t="shared" si="27"/>
        <v>13.385999999999999</v>
      </c>
      <c r="N21" s="154">
        <f t="shared" si="28"/>
        <v>4.1000000000000002E-2</v>
      </c>
      <c r="O21" s="154">
        <f t="shared" si="29"/>
        <v>10.183</v>
      </c>
      <c r="P21" s="155">
        <f t="shared" si="30"/>
        <v>0.27500000000000002</v>
      </c>
      <c r="Q21" s="156">
        <f t="shared" si="31"/>
        <v>91</v>
      </c>
      <c r="R21" s="157">
        <f t="shared" si="32"/>
        <v>28.520573588743208</v>
      </c>
      <c r="S21" s="142">
        <f t="shared" si="33"/>
        <v>3</v>
      </c>
      <c r="T21" s="142">
        <f t="shared" si="34"/>
        <v>747</v>
      </c>
      <c r="U21" t="s">
        <v>116</v>
      </c>
      <c r="V21" s="5" t="s">
        <v>117</v>
      </c>
      <c r="W21" t="s">
        <v>116</v>
      </c>
      <c r="X21" s="5" t="s">
        <v>117</v>
      </c>
      <c r="Y21" t="s">
        <v>205</v>
      </c>
      <c r="Z21" t="s">
        <v>136</v>
      </c>
      <c r="AA21" t="s">
        <v>48</v>
      </c>
      <c r="AB21">
        <v>521</v>
      </c>
      <c r="AC21" s="1">
        <v>7335.723</v>
      </c>
      <c r="AD21" s="1">
        <v>3297.7440000000001</v>
      </c>
      <c r="AE21" s="28">
        <v>2.2240000000000002</v>
      </c>
      <c r="AF21">
        <v>2.4</v>
      </c>
      <c r="AG21">
        <v>13.385999999999999</v>
      </c>
      <c r="AH21">
        <v>394.93964799999998</v>
      </c>
      <c r="AI21">
        <v>11.397162</v>
      </c>
      <c r="AJ21">
        <v>126.33437000000001</v>
      </c>
      <c r="AK21">
        <v>1162</v>
      </c>
      <c r="AL21">
        <v>3</v>
      </c>
      <c r="AM21">
        <v>747</v>
      </c>
      <c r="AN21">
        <v>91</v>
      </c>
      <c r="AO21">
        <v>18.574287999999999</v>
      </c>
      <c r="AP21">
        <v>1632.6</v>
      </c>
      <c r="AQ21">
        <v>16.5</v>
      </c>
      <c r="AR21">
        <v>55</v>
      </c>
      <c r="AS21">
        <v>24808</v>
      </c>
      <c r="AT21">
        <v>4.1000000000000002E-2</v>
      </c>
      <c r="AU21">
        <v>10.183</v>
      </c>
      <c r="AV21">
        <v>65350</v>
      </c>
      <c r="AW21">
        <v>0</v>
      </c>
      <c r="AX21" s="29">
        <v>0.53</v>
      </c>
      <c r="AY21">
        <v>0.92666666666666675</v>
      </c>
      <c r="AZ21" t="s">
        <v>68</v>
      </c>
      <c r="BA21" t="s">
        <v>500</v>
      </c>
      <c r="BB21">
        <v>1</v>
      </c>
      <c r="BC21" t="s">
        <v>517</v>
      </c>
      <c r="BD21">
        <v>13</v>
      </c>
      <c r="BE21">
        <v>139437.07</v>
      </c>
      <c r="BF21">
        <v>5.2609560714378174E-2</v>
      </c>
      <c r="BG21">
        <v>4.8751526261990447E-2</v>
      </c>
      <c r="BH21">
        <v>256416.06799999997</v>
      </c>
      <c r="BI21">
        <v>2.8608671278743735E-2</v>
      </c>
      <c r="BJ21">
        <v>2.6510702051635863E-2</v>
      </c>
      <c r="BK21">
        <v>1</v>
      </c>
      <c r="BL21" t="s">
        <v>68</v>
      </c>
      <c r="BM21">
        <v>0</v>
      </c>
      <c r="BN21" t="s">
        <v>478</v>
      </c>
    </row>
    <row r="22" spans="1:66" x14ac:dyDescent="0.25">
      <c r="A22" s="137" t="str">
        <f t="shared" si="20"/>
        <v>송도버스</v>
      </c>
      <c r="B22" s="137" t="str">
        <f t="shared" si="1"/>
        <v>16-1</v>
      </c>
      <c r="C22" s="138" t="str">
        <f t="shared" si="21"/>
        <v>70바2314</v>
      </c>
      <c r="D22" s="113" t="str">
        <f t="shared" si="22"/>
        <v>대형</v>
      </c>
      <c r="E22" s="109" t="str">
        <f t="shared" si="16"/>
        <v>F</v>
      </c>
      <c r="F22" s="158">
        <f t="shared" si="17"/>
        <v>0.69679999999999997</v>
      </c>
      <c r="G22" s="159">
        <f t="shared" si="18"/>
        <v>1.742</v>
      </c>
      <c r="H22" s="160">
        <f t="shared" si="19"/>
        <v>2.5</v>
      </c>
      <c r="I22" s="161">
        <f t="shared" si="23"/>
        <v>1769.787</v>
      </c>
      <c r="J22" s="162">
        <f t="shared" si="24"/>
        <v>3.5430360530437702E-2</v>
      </c>
      <c r="K22" s="162">
        <f t="shared" si="25"/>
        <v>0.32565892163252375</v>
      </c>
      <c r="L22" s="162">
        <f t="shared" si="26"/>
        <v>0.13221930096672649</v>
      </c>
      <c r="M22" s="163">
        <f t="shared" si="27"/>
        <v>14.805</v>
      </c>
      <c r="N22" s="164">
        <f t="shared" si="28"/>
        <v>0</v>
      </c>
      <c r="O22" s="164">
        <f t="shared" si="29"/>
        <v>16.216999999999999</v>
      </c>
      <c r="P22" s="165">
        <f t="shared" si="30"/>
        <v>2.3333333333333331E-2</v>
      </c>
      <c r="Q22" s="166">
        <f t="shared" si="31"/>
        <v>89</v>
      </c>
      <c r="R22" s="167">
        <f t="shared" si="32"/>
        <v>29.452671058860261</v>
      </c>
      <c r="S22" s="139">
        <f t="shared" si="33"/>
        <v>0</v>
      </c>
      <c r="T22" s="139">
        <f t="shared" si="34"/>
        <v>287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206</v>
      </c>
      <c r="Z22" s="4" t="s">
        <v>136</v>
      </c>
      <c r="AA22" s="4" t="s">
        <v>48</v>
      </c>
      <c r="AB22" s="4">
        <v>521</v>
      </c>
      <c r="AC22" s="4">
        <v>1769.787</v>
      </c>
      <c r="AD22" s="4">
        <v>1015.87</v>
      </c>
      <c r="AE22" s="4">
        <v>1.742</v>
      </c>
      <c r="AF22" s="4">
        <v>2.5</v>
      </c>
      <c r="AG22" s="4">
        <v>14.805</v>
      </c>
      <c r="AH22" s="4">
        <v>94.049424000000002</v>
      </c>
      <c r="AI22" s="4">
        <v>3.3322050000000001</v>
      </c>
      <c r="AJ22" s="4">
        <v>30.628034</v>
      </c>
      <c r="AK22" s="4">
        <v>234</v>
      </c>
      <c r="AL22" s="4">
        <v>0</v>
      </c>
      <c r="AM22" s="4">
        <v>287</v>
      </c>
      <c r="AN22" s="4">
        <v>89</v>
      </c>
      <c r="AO22" s="4">
        <v>18.817627000000002</v>
      </c>
      <c r="AP22" s="4">
        <v>372.7</v>
      </c>
      <c r="AQ22" s="4">
        <v>1.4</v>
      </c>
      <c r="AR22" s="4">
        <v>8</v>
      </c>
      <c r="AS22" s="4">
        <v>4889</v>
      </c>
      <c r="AT22" s="4">
        <v>0</v>
      </c>
      <c r="AU22" s="4">
        <v>16.216999999999999</v>
      </c>
      <c r="AV22" s="4">
        <v>16829</v>
      </c>
      <c r="AW22" s="4">
        <v>0</v>
      </c>
      <c r="AX22" s="30">
        <v>0.43</v>
      </c>
      <c r="AY22">
        <v>0.69679999999999997</v>
      </c>
      <c r="AZ22" t="s">
        <v>70</v>
      </c>
      <c r="BA22" t="s">
        <v>500</v>
      </c>
      <c r="BB22">
        <v>9</v>
      </c>
      <c r="BC22" t="s">
        <v>518</v>
      </c>
      <c r="BD22">
        <v>11</v>
      </c>
      <c r="BE22">
        <v>139437.07</v>
      </c>
      <c r="BF22">
        <v>1.2692370830798438E-2</v>
      </c>
      <c r="BG22">
        <v>8.8440439949003524E-3</v>
      </c>
      <c r="BH22">
        <v>256416.06799999997</v>
      </c>
      <c r="BI22">
        <v>6.9020128644980243E-3</v>
      </c>
      <c r="BJ22">
        <v>4.8093225639822233E-3</v>
      </c>
      <c r="BK22">
        <v>1</v>
      </c>
      <c r="BL22" t="s">
        <v>70</v>
      </c>
      <c r="BM22">
        <v>0</v>
      </c>
      <c r="BN22" t="s">
        <v>478</v>
      </c>
    </row>
    <row r="23" spans="1:66" x14ac:dyDescent="0.25">
      <c r="A23" s="140" t="str">
        <f t="shared" si="20"/>
        <v>송도버스</v>
      </c>
      <c r="B23" s="140" t="str">
        <f t="shared" si="1"/>
        <v>16-1</v>
      </c>
      <c r="C23" s="141" t="str">
        <f t="shared" si="21"/>
        <v>70바2315</v>
      </c>
      <c r="D23" s="129" t="str">
        <f t="shared" si="22"/>
        <v>대형</v>
      </c>
      <c r="E23" s="125" t="str">
        <f t="shared" si="16"/>
        <v>C</v>
      </c>
      <c r="F23" s="148">
        <f t="shared" si="17"/>
        <v>0.87759999999999994</v>
      </c>
      <c r="G23" s="149">
        <f t="shared" si="18"/>
        <v>2.194</v>
      </c>
      <c r="H23" s="150">
        <f t="shared" si="19"/>
        <v>2.5</v>
      </c>
      <c r="I23" s="151">
        <f t="shared" si="23"/>
        <v>7823.232</v>
      </c>
      <c r="J23" s="152">
        <f t="shared" si="24"/>
        <v>1.6958641695556879E-2</v>
      </c>
      <c r="K23" s="152">
        <f t="shared" si="25"/>
        <v>0.31616948023060498</v>
      </c>
      <c r="L23" s="152">
        <f t="shared" si="26"/>
        <v>0.13958425366907182</v>
      </c>
      <c r="M23" s="153">
        <f t="shared" si="27"/>
        <v>12.288</v>
      </c>
      <c r="N23" s="154">
        <f t="shared" si="28"/>
        <v>7.6999999999999999E-2</v>
      </c>
      <c r="O23" s="154">
        <f t="shared" si="29"/>
        <v>15.313000000000001</v>
      </c>
      <c r="P23" s="155">
        <f t="shared" si="30"/>
        <v>0.80333333333333334</v>
      </c>
      <c r="Q23" s="156">
        <f t="shared" si="31"/>
        <v>92</v>
      </c>
      <c r="R23" s="157">
        <f t="shared" si="32"/>
        <v>30.011015630346023</v>
      </c>
      <c r="S23" s="142">
        <f t="shared" si="33"/>
        <v>6</v>
      </c>
      <c r="T23" s="142">
        <f t="shared" si="34"/>
        <v>1198</v>
      </c>
      <c r="U23" t="s">
        <v>116</v>
      </c>
      <c r="V23" s="5" t="s">
        <v>117</v>
      </c>
      <c r="W23" t="s">
        <v>116</v>
      </c>
      <c r="X23" s="5" t="s">
        <v>117</v>
      </c>
      <c r="Y23" t="s">
        <v>207</v>
      </c>
      <c r="Z23" t="s">
        <v>136</v>
      </c>
      <c r="AA23" t="s">
        <v>48</v>
      </c>
      <c r="AB23">
        <v>521</v>
      </c>
      <c r="AC23" s="1">
        <v>7823.232</v>
      </c>
      <c r="AD23" s="1">
        <v>3565.9140000000002</v>
      </c>
      <c r="AE23" s="28">
        <v>2.194</v>
      </c>
      <c r="AF23">
        <v>2.5</v>
      </c>
      <c r="AG23">
        <v>12.288</v>
      </c>
      <c r="AH23">
        <v>390.89769799999999</v>
      </c>
      <c r="AI23">
        <v>6.6290940000000003</v>
      </c>
      <c r="AJ23">
        <v>123.589922</v>
      </c>
      <c r="AK23">
        <v>1092</v>
      </c>
      <c r="AL23">
        <v>6</v>
      </c>
      <c r="AM23">
        <v>1198</v>
      </c>
      <c r="AN23">
        <v>92</v>
      </c>
      <c r="AO23">
        <v>20.013501999999999</v>
      </c>
      <c r="AP23">
        <v>2312.6</v>
      </c>
      <c r="AQ23">
        <v>48.2</v>
      </c>
      <c r="AR23">
        <v>26</v>
      </c>
      <c r="AS23">
        <v>4704</v>
      </c>
      <c r="AT23">
        <v>7.6999999999999999E-2</v>
      </c>
      <c r="AU23">
        <v>15.313000000000001</v>
      </c>
      <c r="AV23">
        <v>74468</v>
      </c>
      <c r="AW23">
        <v>0</v>
      </c>
      <c r="AX23" s="29">
        <v>0.47</v>
      </c>
      <c r="AY23">
        <v>0.87759999999999994</v>
      </c>
      <c r="AZ23" t="s">
        <v>69</v>
      </c>
      <c r="BA23" t="s">
        <v>500</v>
      </c>
      <c r="BB23">
        <v>3</v>
      </c>
      <c r="BC23" t="s">
        <v>519</v>
      </c>
      <c r="BD23">
        <v>13</v>
      </c>
      <c r="BE23">
        <v>139437.07</v>
      </c>
      <c r="BF23">
        <v>5.6105826090579784E-2</v>
      </c>
      <c r="BG23">
        <v>4.9238472977092815E-2</v>
      </c>
      <c r="BH23">
        <v>256416.06799999997</v>
      </c>
      <c r="BI23">
        <v>3.0509913286713378E-2</v>
      </c>
      <c r="BJ23">
        <v>2.677549990041966E-2</v>
      </c>
      <c r="BK23">
        <v>1</v>
      </c>
      <c r="BL23" t="s">
        <v>68</v>
      </c>
      <c r="BM23">
        <v>-1</v>
      </c>
      <c r="BN23" t="s">
        <v>479</v>
      </c>
    </row>
    <row r="24" spans="1:66" x14ac:dyDescent="0.25">
      <c r="A24" s="137" t="str">
        <f t="shared" si="20"/>
        <v>송도버스</v>
      </c>
      <c r="B24" s="137" t="str">
        <f t="shared" si="1"/>
        <v>16-1</v>
      </c>
      <c r="C24" s="138" t="str">
        <f t="shared" si="21"/>
        <v>70바2320</v>
      </c>
      <c r="D24" s="113" t="str">
        <f t="shared" si="22"/>
        <v>대형</v>
      </c>
      <c r="E24" s="109" t="str">
        <f t="shared" si="16"/>
        <v>C</v>
      </c>
      <c r="F24" s="158">
        <f t="shared" si="17"/>
        <v>0.86240000000000006</v>
      </c>
      <c r="G24" s="159">
        <f t="shared" si="18"/>
        <v>2.1560000000000001</v>
      </c>
      <c r="H24" s="160">
        <f t="shared" si="19"/>
        <v>2.5</v>
      </c>
      <c r="I24" s="161">
        <f t="shared" si="23"/>
        <v>7680.6059999999998</v>
      </c>
      <c r="J24" s="162">
        <f t="shared" si="24"/>
        <v>3.0225381734537399E-2</v>
      </c>
      <c r="K24" s="162">
        <f t="shared" si="25"/>
        <v>0.33658275463218063</v>
      </c>
      <c r="L24" s="162">
        <f t="shared" si="26"/>
        <v>0.16938767592036358</v>
      </c>
      <c r="M24" s="163">
        <f t="shared" si="27"/>
        <v>13.722</v>
      </c>
      <c r="N24" s="164">
        <f t="shared" si="28"/>
        <v>9.0999999999999998E-2</v>
      </c>
      <c r="O24" s="164">
        <f t="shared" si="29"/>
        <v>20.832000000000001</v>
      </c>
      <c r="P24" s="165">
        <f t="shared" si="30"/>
        <v>0.33333333333333331</v>
      </c>
      <c r="Q24" s="166">
        <f t="shared" si="31"/>
        <v>92</v>
      </c>
      <c r="R24" s="167">
        <f t="shared" si="32"/>
        <v>29.7882553749645</v>
      </c>
      <c r="S24" s="139">
        <f t="shared" si="33"/>
        <v>7</v>
      </c>
      <c r="T24" s="139">
        <f t="shared" si="34"/>
        <v>1600</v>
      </c>
      <c r="U24" t="s">
        <v>116</v>
      </c>
      <c r="V24" s="5" t="s">
        <v>117</v>
      </c>
      <c r="W24" t="s">
        <v>116</v>
      </c>
      <c r="X24" s="5" t="s">
        <v>117</v>
      </c>
      <c r="Y24" t="s">
        <v>208</v>
      </c>
      <c r="Z24" t="s">
        <v>136</v>
      </c>
      <c r="AA24" t="s">
        <v>48</v>
      </c>
      <c r="AB24">
        <v>521</v>
      </c>
      <c r="AC24" s="1">
        <v>7680.6059999999998</v>
      </c>
      <c r="AD24" s="1">
        <v>3561.8809999999999</v>
      </c>
      <c r="AE24" s="28">
        <v>2.1560000000000001</v>
      </c>
      <c r="AF24">
        <v>2.5</v>
      </c>
      <c r="AG24">
        <v>13.722</v>
      </c>
      <c r="AH24">
        <v>407.20686699999999</v>
      </c>
      <c r="AI24">
        <v>12.307983</v>
      </c>
      <c r="AJ24">
        <v>137.058809</v>
      </c>
      <c r="AK24">
        <v>1301</v>
      </c>
      <c r="AL24">
        <v>7</v>
      </c>
      <c r="AM24">
        <v>1600</v>
      </c>
      <c r="AN24">
        <v>92</v>
      </c>
      <c r="AO24">
        <v>18.86168</v>
      </c>
      <c r="AP24">
        <v>2226</v>
      </c>
      <c r="AQ24">
        <v>20</v>
      </c>
      <c r="AR24">
        <v>78</v>
      </c>
      <c r="AS24">
        <v>13819</v>
      </c>
      <c r="AT24">
        <v>9.0999999999999998E-2</v>
      </c>
      <c r="AU24">
        <v>20.832000000000001</v>
      </c>
      <c r="AV24">
        <v>71477</v>
      </c>
      <c r="AW24">
        <v>0</v>
      </c>
      <c r="AX24" s="29">
        <v>0.5</v>
      </c>
      <c r="AY24">
        <v>0.86240000000000006</v>
      </c>
      <c r="AZ24" t="s">
        <v>69</v>
      </c>
      <c r="BA24" t="s">
        <v>500</v>
      </c>
      <c r="BB24">
        <v>5</v>
      </c>
      <c r="BC24" t="s">
        <v>520</v>
      </c>
      <c r="BD24">
        <v>11</v>
      </c>
      <c r="BE24">
        <v>139437.07</v>
      </c>
      <c r="BF24">
        <v>5.5082956060393408E-2</v>
      </c>
      <c r="BG24">
        <v>4.750354130648328E-2</v>
      </c>
      <c r="BH24">
        <v>256416.06799999997</v>
      </c>
      <c r="BI24">
        <v>2.9953684493750216E-2</v>
      </c>
      <c r="BJ24">
        <v>2.5832057507410189E-2</v>
      </c>
      <c r="BK24">
        <v>1</v>
      </c>
      <c r="BL24" t="s">
        <v>69</v>
      </c>
      <c r="BM24">
        <v>0</v>
      </c>
      <c r="BN24" t="s">
        <v>478</v>
      </c>
    </row>
    <row r="25" spans="1:66" x14ac:dyDescent="0.25">
      <c r="A25" s="140" t="str">
        <f t="shared" si="20"/>
        <v>송도버스</v>
      </c>
      <c r="B25" s="140" t="str">
        <f t="shared" si="1"/>
        <v>16-1</v>
      </c>
      <c r="C25" s="141" t="str">
        <f t="shared" si="21"/>
        <v>70바2324</v>
      </c>
      <c r="D25" s="129" t="str">
        <f t="shared" si="22"/>
        <v>대형</v>
      </c>
      <c r="E25" s="125" t="str">
        <f t="shared" si="16"/>
        <v>F</v>
      </c>
      <c r="F25" s="148">
        <f t="shared" si="17"/>
        <v>0.75919999999999999</v>
      </c>
      <c r="G25" s="149">
        <f t="shared" si="18"/>
        <v>1.8979999999999999</v>
      </c>
      <c r="H25" s="150">
        <f t="shared" si="19"/>
        <v>2.5</v>
      </c>
      <c r="I25" s="151">
        <f t="shared" si="23"/>
        <v>7315.0720000000001</v>
      </c>
      <c r="J25" s="152">
        <f t="shared" si="24"/>
        <v>2.9782474094914319E-2</v>
      </c>
      <c r="K25" s="152">
        <f t="shared" si="25"/>
        <v>0.31722210792912742</v>
      </c>
      <c r="L25" s="152">
        <f t="shared" si="26"/>
        <v>0.17689504628252462</v>
      </c>
      <c r="M25" s="153">
        <f t="shared" si="27"/>
        <v>13.058</v>
      </c>
      <c r="N25" s="154">
        <f t="shared" si="28"/>
        <v>6.8000000000000005E-2</v>
      </c>
      <c r="O25" s="154">
        <f t="shared" si="29"/>
        <v>23.54</v>
      </c>
      <c r="P25" s="155">
        <f t="shared" si="30"/>
        <v>0</v>
      </c>
      <c r="Q25" s="156">
        <f t="shared" si="31"/>
        <v>77</v>
      </c>
      <c r="R25" s="157">
        <f t="shared" si="32"/>
        <v>29.505667993116578</v>
      </c>
      <c r="S25" s="142">
        <f t="shared" si="33"/>
        <v>5</v>
      </c>
      <c r="T25" s="142">
        <f t="shared" si="34"/>
        <v>1722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209</v>
      </c>
      <c r="Z25" s="4" t="s">
        <v>136</v>
      </c>
      <c r="AA25" s="4" t="s">
        <v>48</v>
      </c>
      <c r="AB25" s="4">
        <v>521</v>
      </c>
      <c r="AC25" s="4">
        <v>7315.0720000000001</v>
      </c>
      <c r="AD25" s="4">
        <v>3854.576</v>
      </c>
      <c r="AE25" s="4">
        <v>1.8979999999999999</v>
      </c>
      <c r="AF25" s="4">
        <v>2.5</v>
      </c>
      <c r="AG25" s="4">
        <v>13.058</v>
      </c>
      <c r="AH25" s="4">
        <v>379.667148</v>
      </c>
      <c r="AI25" s="4">
        <v>11.307427000000001</v>
      </c>
      <c r="AJ25" s="4">
        <v>120.438813</v>
      </c>
      <c r="AK25" s="4">
        <v>1294</v>
      </c>
      <c r="AL25" s="4">
        <v>5</v>
      </c>
      <c r="AM25" s="4">
        <v>1722</v>
      </c>
      <c r="AN25" s="4">
        <v>77</v>
      </c>
      <c r="AO25" s="4">
        <v>19.267066</v>
      </c>
      <c r="AP25" s="4">
        <v>1690.1</v>
      </c>
      <c r="AQ25" s="4">
        <v>0</v>
      </c>
      <c r="AR25" s="4">
        <v>38</v>
      </c>
      <c r="AS25" s="4">
        <v>19435</v>
      </c>
      <c r="AT25" s="4">
        <v>6.8000000000000005E-2</v>
      </c>
      <c r="AU25" s="4">
        <v>23.54</v>
      </c>
      <c r="AV25" s="4">
        <v>68290</v>
      </c>
      <c r="AW25" s="4">
        <v>0</v>
      </c>
      <c r="AX25" s="30">
        <v>0.43</v>
      </c>
      <c r="AY25">
        <v>0.75919999999999999</v>
      </c>
      <c r="AZ25" t="s">
        <v>70</v>
      </c>
      <c r="BA25" t="s">
        <v>500</v>
      </c>
      <c r="BB25">
        <v>4</v>
      </c>
      <c r="BC25" t="s">
        <v>521</v>
      </c>
      <c r="BD25">
        <v>7</v>
      </c>
      <c r="BE25">
        <v>139437.07</v>
      </c>
      <c r="BF25">
        <v>5.2461458061331893E-2</v>
      </c>
      <c r="BG25">
        <v>3.9828738960163174E-2</v>
      </c>
      <c r="BH25">
        <v>256416.06799999997</v>
      </c>
      <c r="BI25">
        <v>2.8528134204132641E-2</v>
      </c>
      <c r="BJ25">
        <v>2.16585594877775E-2</v>
      </c>
      <c r="BK25">
        <v>1</v>
      </c>
      <c r="BL25" t="s">
        <v>70</v>
      </c>
      <c r="BM25">
        <v>0</v>
      </c>
      <c r="BN25" t="s">
        <v>478</v>
      </c>
    </row>
    <row r="26" spans="1:66" x14ac:dyDescent="0.25">
      <c r="A26" s="137" t="str">
        <f t="shared" si="20"/>
        <v>송도버스</v>
      </c>
      <c r="B26" s="137" t="str">
        <f t="shared" si="1"/>
        <v>8</v>
      </c>
      <c r="C26" s="138" t="str">
        <f t="shared" si="21"/>
        <v>70바2217</v>
      </c>
      <c r="D26" s="113" t="str">
        <f t="shared" si="22"/>
        <v>대형</v>
      </c>
      <c r="E26" s="109" t="str">
        <f t="shared" si="16"/>
        <v>C</v>
      </c>
      <c r="F26" s="158">
        <f t="shared" si="17"/>
        <v>0.87350000000000005</v>
      </c>
      <c r="G26" s="159">
        <f t="shared" si="18"/>
        <v>1.7470000000000001</v>
      </c>
      <c r="H26" s="160">
        <f t="shared" si="19"/>
        <v>2</v>
      </c>
      <c r="I26" s="161">
        <f t="shared" si="23"/>
        <v>2275.84</v>
      </c>
      <c r="J26" s="162">
        <f t="shared" si="24"/>
        <v>3.2519183375690479E-2</v>
      </c>
      <c r="K26" s="162">
        <f t="shared" si="25"/>
        <v>0.3718460310543763</v>
      </c>
      <c r="L26" s="162">
        <f t="shared" si="26"/>
        <v>0.19948678290213723</v>
      </c>
      <c r="M26" s="163">
        <f t="shared" si="27"/>
        <v>15.407</v>
      </c>
      <c r="N26" s="164">
        <f t="shared" si="28"/>
        <v>0</v>
      </c>
      <c r="O26" s="164">
        <f t="shared" si="29"/>
        <v>22.849</v>
      </c>
      <c r="P26" s="165">
        <f t="shared" si="30"/>
        <v>0.20333333333333331</v>
      </c>
      <c r="Q26" s="166">
        <f t="shared" si="31"/>
        <v>90</v>
      </c>
      <c r="R26" s="167">
        <f t="shared" si="32"/>
        <v>29.662293851300156</v>
      </c>
      <c r="S26" s="139">
        <f t="shared" si="33"/>
        <v>0</v>
      </c>
      <c r="T26" s="139">
        <f t="shared" si="34"/>
        <v>520</v>
      </c>
      <c r="U26" t="s">
        <v>116</v>
      </c>
      <c r="V26" s="5" t="s">
        <v>118</v>
      </c>
      <c r="W26" t="s">
        <v>116</v>
      </c>
      <c r="X26" s="5" t="s">
        <v>118</v>
      </c>
      <c r="Y26" t="s">
        <v>211</v>
      </c>
      <c r="Z26" t="s">
        <v>136</v>
      </c>
      <c r="AA26" t="s">
        <v>48</v>
      </c>
      <c r="AB26">
        <v>521</v>
      </c>
      <c r="AC26" s="1">
        <v>2275.84</v>
      </c>
      <c r="AD26" s="1">
        <v>1302.6220000000001</v>
      </c>
      <c r="AE26" s="28">
        <v>1.7470000000000001</v>
      </c>
      <c r="AF26">
        <v>2</v>
      </c>
      <c r="AG26">
        <v>15.407</v>
      </c>
      <c r="AH26">
        <v>128.812183</v>
      </c>
      <c r="AI26">
        <v>4.1888670000000001</v>
      </c>
      <c r="AJ26">
        <v>47.898299000000002</v>
      </c>
      <c r="AK26">
        <v>454</v>
      </c>
      <c r="AL26">
        <v>0</v>
      </c>
      <c r="AM26">
        <v>520</v>
      </c>
      <c r="AN26">
        <v>90</v>
      </c>
      <c r="AO26">
        <v>17.667894</v>
      </c>
      <c r="AP26">
        <v>606.9</v>
      </c>
      <c r="AQ26">
        <v>12.2</v>
      </c>
      <c r="AR26">
        <v>36</v>
      </c>
      <c r="AS26">
        <v>18225</v>
      </c>
      <c r="AT26">
        <v>0</v>
      </c>
      <c r="AU26">
        <v>22.849</v>
      </c>
      <c r="AV26">
        <v>20826</v>
      </c>
      <c r="AW26">
        <v>0</v>
      </c>
      <c r="AX26" s="29">
        <v>0.44</v>
      </c>
      <c r="AY26">
        <v>0.87350000000000005</v>
      </c>
      <c r="AZ26" t="s">
        <v>69</v>
      </c>
      <c r="BA26" t="s">
        <v>210</v>
      </c>
      <c r="BB26">
        <v>11</v>
      </c>
      <c r="BC26" t="s">
        <v>522</v>
      </c>
      <c r="BD26">
        <v>7</v>
      </c>
      <c r="BE26">
        <v>116978.99799999998</v>
      </c>
      <c r="BF26">
        <v>1.9455116208124817E-2</v>
      </c>
      <c r="BG26">
        <v>1.699404400779703E-2</v>
      </c>
      <c r="BH26">
        <v>256416.06799999997</v>
      </c>
      <c r="BI26">
        <v>8.8755748333212894E-3</v>
      </c>
      <c r="BJ26">
        <v>7.7528146169061471E-3</v>
      </c>
      <c r="BK26">
        <v>2</v>
      </c>
      <c r="BL26" t="s">
        <v>69</v>
      </c>
      <c r="BM26">
        <v>0</v>
      </c>
      <c r="BN26" t="s">
        <v>478</v>
      </c>
    </row>
    <row r="27" spans="1:66" x14ac:dyDescent="0.25">
      <c r="A27" s="140" t="str">
        <f t="shared" ref="A27:A48" si="35">W27</f>
        <v>송도버스</v>
      </c>
      <c r="B27" s="140" t="str">
        <f t="shared" si="1"/>
        <v>8</v>
      </c>
      <c r="C27" s="141" t="str">
        <f t="shared" ref="C27:C48" si="36">Y27</f>
        <v>70바2221</v>
      </c>
      <c r="D27" s="129" t="str">
        <f t="shared" ref="D27:D48" si="37">Z27</f>
        <v>대형</v>
      </c>
      <c r="E27" s="125" t="str">
        <f t="shared" ref="E27:E48" si="38">AZ27</f>
        <v>B</v>
      </c>
      <c r="F27" s="148">
        <f t="shared" ref="F27:F48" si="39">G27/H27</f>
        <v>0.91100000000000003</v>
      </c>
      <c r="G27" s="149">
        <f t="shared" ref="G27:G48" si="40">AE27</f>
        <v>1.8220000000000001</v>
      </c>
      <c r="H27" s="150">
        <f t="shared" ref="H27:H48" si="41">AF27</f>
        <v>2</v>
      </c>
      <c r="I27" s="151">
        <f t="shared" ref="I27:I48" si="42">AC27</f>
        <v>5180.6559999999999</v>
      </c>
      <c r="J27" s="152">
        <f t="shared" ref="J27:J48" si="43">AI27/AH27</f>
        <v>1.9355882901050794E-2</v>
      </c>
      <c r="K27" s="152">
        <f t="shared" ref="K27:K48" si="44">AJ27/AH27</f>
        <v>0.36036450189042935</v>
      </c>
      <c r="L27" s="152">
        <f t="shared" ref="L27:L48" si="45">AK27/AC27</f>
        <v>0.14110182185422077</v>
      </c>
      <c r="M27" s="153">
        <f t="shared" ref="M27:M48" si="46">AG27</f>
        <v>18.190999999999999</v>
      </c>
      <c r="N27" s="154">
        <f t="shared" ref="N27:N48" si="47">IF(AW27=0,AT27,"속도계이상")</f>
        <v>3.9E-2</v>
      </c>
      <c r="O27" s="154">
        <f t="shared" ref="O27:O48" si="48">IF(AW27=0,AU27,"속도계이상")</f>
        <v>45.128999999999998</v>
      </c>
      <c r="P27" s="155">
        <f t="shared" ref="P27:P48" si="49">AQ27/60</f>
        <v>0.24000000000000002</v>
      </c>
      <c r="Q27" s="156">
        <f t="shared" ref="Q27:Q48" si="50">AN27</f>
        <v>82</v>
      </c>
      <c r="R27" s="157">
        <f t="shared" ref="R27:R48" si="51">AC27/(AH27-AI27-AJ27)</f>
        <v>27.324885878984333</v>
      </c>
      <c r="S27" s="142">
        <f t="shared" ref="S27:S48" si="52">IF(AW27=0,AL27,"속도계이상")</f>
        <v>2</v>
      </c>
      <c r="T27" s="142">
        <f t="shared" ref="T27:T48" si="53">IF(AW27=0,AM27,"속도계이상")</f>
        <v>2338</v>
      </c>
      <c r="U27" t="s">
        <v>116</v>
      </c>
      <c r="V27" t="s">
        <v>118</v>
      </c>
      <c r="W27" t="s">
        <v>116</v>
      </c>
      <c r="X27" s="4" t="s">
        <v>118</v>
      </c>
      <c r="Y27" s="4" t="s">
        <v>212</v>
      </c>
      <c r="Z27" s="4" t="s">
        <v>136</v>
      </c>
      <c r="AA27" s="4" t="s">
        <v>48</v>
      </c>
      <c r="AB27" s="4">
        <v>521</v>
      </c>
      <c r="AC27" s="4">
        <v>5180.6559999999999</v>
      </c>
      <c r="AD27" s="4">
        <v>2842.873</v>
      </c>
      <c r="AE27" s="4">
        <v>1.8220000000000001</v>
      </c>
      <c r="AF27" s="4">
        <v>2</v>
      </c>
      <c r="AG27" s="4">
        <v>18.190999999999999</v>
      </c>
      <c r="AH27" s="4">
        <v>305.66019799999998</v>
      </c>
      <c r="AI27" s="4">
        <v>5.9163230000000002</v>
      </c>
      <c r="AJ27" s="4">
        <v>110.149085</v>
      </c>
      <c r="AK27" s="4">
        <v>731</v>
      </c>
      <c r="AL27" s="4">
        <v>2</v>
      </c>
      <c r="AM27" s="4">
        <v>2338</v>
      </c>
      <c r="AN27" s="4">
        <v>82</v>
      </c>
      <c r="AO27" s="4">
        <v>16.949069000000001</v>
      </c>
      <c r="AP27" s="4">
        <v>1349.4</v>
      </c>
      <c r="AQ27" s="4">
        <v>14.4</v>
      </c>
      <c r="AR27" s="4">
        <v>65</v>
      </c>
      <c r="AS27" s="4">
        <v>25655</v>
      </c>
      <c r="AT27" s="4">
        <v>3.9E-2</v>
      </c>
      <c r="AU27" s="4">
        <v>45.128999999999998</v>
      </c>
      <c r="AV27" s="4">
        <v>43774</v>
      </c>
      <c r="AW27" s="4">
        <v>0</v>
      </c>
      <c r="AX27" s="4">
        <v>0.56000000000000005</v>
      </c>
      <c r="AY27">
        <v>0.91100000000000003</v>
      </c>
      <c r="AZ27" t="s">
        <v>68</v>
      </c>
      <c r="BA27" t="s">
        <v>210</v>
      </c>
      <c r="BB27">
        <v>5</v>
      </c>
      <c r="BC27" t="s">
        <v>482</v>
      </c>
      <c r="BD27">
        <v>11</v>
      </c>
      <c r="BE27">
        <v>116978.99799999998</v>
      </c>
      <c r="BF27">
        <v>4.4287060827790652E-2</v>
      </c>
      <c r="BG27">
        <v>4.0345512414117282E-2</v>
      </c>
      <c r="BH27">
        <v>256416.06799999997</v>
      </c>
      <c r="BI27">
        <v>2.0204100470022027E-2</v>
      </c>
      <c r="BJ27">
        <v>1.8405935528190066E-2</v>
      </c>
      <c r="BK27">
        <v>1</v>
      </c>
      <c r="BL27" t="s">
        <v>68</v>
      </c>
      <c r="BM27">
        <v>0</v>
      </c>
      <c r="BN27" t="s">
        <v>478</v>
      </c>
    </row>
    <row r="28" spans="1:66" x14ac:dyDescent="0.25">
      <c r="A28" s="137" t="str">
        <f t="shared" si="35"/>
        <v>송도버스</v>
      </c>
      <c r="B28" s="137" t="str">
        <f t="shared" si="1"/>
        <v>8</v>
      </c>
      <c r="C28" s="138" t="str">
        <f t="shared" si="36"/>
        <v>70바2222</v>
      </c>
      <c r="D28" s="113" t="str">
        <f t="shared" si="37"/>
        <v>대형</v>
      </c>
      <c r="E28" s="109" t="str">
        <f t="shared" si="38"/>
        <v>C</v>
      </c>
      <c r="F28" s="158">
        <f t="shared" si="39"/>
        <v>0.89849999999999997</v>
      </c>
      <c r="G28" s="159">
        <f t="shared" si="40"/>
        <v>1.7969999999999999</v>
      </c>
      <c r="H28" s="160">
        <f t="shared" si="41"/>
        <v>2</v>
      </c>
      <c r="I28" s="161">
        <f t="shared" si="42"/>
        <v>2989.5619999999999</v>
      </c>
      <c r="J28" s="162">
        <f t="shared" si="43"/>
        <v>3.2987780130450998E-2</v>
      </c>
      <c r="K28" s="162">
        <f t="shared" si="44"/>
        <v>0.34473323328761768</v>
      </c>
      <c r="L28" s="162">
        <f t="shared" si="45"/>
        <v>0.18832190133537957</v>
      </c>
      <c r="M28" s="163">
        <f t="shared" si="46"/>
        <v>17.027000000000001</v>
      </c>
      <c r="N28" s="164">
        <f t="shared" si="47"/>
        <v>0</v>
      </c>
      <c r="O28" s="164">
        <f t="shared" si="48"/>
        <v>31.542999999999999</v>
      </c>
      <c r="P28" s="165">
        <f t="shared" si="49"/>
        <v>7.6666666666666661E-2</v>
      </c>
      <c r="Q28" s="166">
        <f t="shared" si="50"/>
        <v>86</v>
      </c>
      <c r="R28" s="167">
        <f t="shared" si="51"/>
        <v>28.217678332122972</v>
      </c>
      <c r="S28" s="139">
        <f t="shared" si="52"/>
        <v>0</v>
      </c>
      <c r="T28" s="139">
        <f t="shared" si="53"/>
        <v>943</v>
      </c>
      <c r="U28" t="s">
        <v>116</v>
      </c>
      <c r="V28" t="s">
        <v>118</v>
      </c>
      <c r="W28" t="s">
        <v>116</v>
      </c>
      <c r="X28" s="4" t="s">
        <v>118</v>
      </c>
      <c r="Y28" s="4" t="s">
        <v>213</v>
      </c>
      <c r="Z28" s="4" t="s">
        <v>136</v>
      </c>
      <c r="AA28" s="4" t="s">
        <v>48</v>
      </c>
      <c r="AB28" s="4">
        <v>521</v>
      </c>
      <c r="AC28" s="4">
        <v>2989.5619999999999</v>
      </c>
      <c r="AD28" s="4">
        <v>1663.5820000000001</v>
      </c>
      <c r="AE28" s="4">
        <v>1.7969999999999999</v>
      </c>
      <c r="AF28" s="4">
        <v>2</v>
      </c>
      <c r="AG28" s="4">
        <v>17.027000000000001</v>
      </c>
      <c r="AH28" s="4">
        <v>170.25550000000001</v>
      </c>
      <c r="AI28" s="4">
        <v>5.6163509999999999</v>
      </c>
      <c r="AJ28" s="4">
        <v>58.692729</v>
      </c>
      <c r="AK28" s="4">
        <v>563</v>
      </c>
      <c r="AL28" s="4">
        <v>0</v>
      </c>
      <c r="AM28" s="4">
        <v>943</v>
      </c>
      <c r="AN28" s="4">
        <v>86</v>
      </c>
      <c r="AO28" s="4">
        <v>17.559267999999999</v>
      </c>
      <c r="AP28" s="4">
        <v>526</v>
      </c>
      <c r="AQ28" s="4">
        <v>4.5999999999999996</v>
      </c>
      <c r="AR28" s="4">
        <v>39</v>
      </c>
      <c r="AS28" s="4">
        <v>9122</v>
      </c>
      <c r="AT28" s="4">
        <v>0</v>
      </c>
      <c r="AU28" s="4">
        <v>31.542999999999999</v>
      </c>
      <c r="AV28" s="4">
        <v>324</v>
      </c>
      <c r="AW28" s="4">
        <v>0</v>
      </c>
      <c r="AX28" s="4">
        <v>0.51</v>
      </c>
      <c r="AY28">
        <v>0.89849999999999997</v>
      </c>
      <c r="AZ28" t="s">
        <v>69</v>
      </c>
      <c r="BA28" t="s">
        <v>210</v>
      </c>
      <c r="BB28">
        <v>2</v>
      </c>
      <c r="BC28" t="s">
        <v>232</v>
      </c>
      <c r="BD28">
        <v>12</v>
      </c>
      <c r="BE28">
        <v>116978.99799999998</v>
      </c>
      <c r="BF28">
        <v>2.5556399448728399E-2</v>
      </c>
      <c r="BG28">
        <v>2.2962424904682466E-2</v>
      </c>
      <c r="BH28">
        <v>256416.06799999997</v>
      </c>
      <c r="BI28">
        <v>1.1659027545808869E-2</v>
      </c>
      <c r="BJ28">
        <v>1.0475636249909269E-2</v>
      </c>
      <c r="BK28">
        <v>1</v>
      </c>
      <c r="BL28" t="s">
        <v>69</v>
      </c>
      <c r="BM28">
        <v>0</v>
      </c>
      <c r="BN28" t="s">
        <v>478</v>
      </c>
    </row>
    <row r="29" spans="1:66" x14ac:dyDescent="0.25">
      <c r="A29" s="140" t="str">
        <f t="shared" si="35"/>
        <v>송도버스</v>
      </c>
      <c r="B29" s="140" t="str">
        <f t="shared" si="1"/>
        <v>8</v>
      </c>
      <c r="C29" s="141" t="str">
        <f t="shared" si="36"/>
        <v>70바2223</v>
      </c>
      <c r="D29" s="129" t="str">
        <f t="shared" si="37"/>
        <v>대형</v>
      </c>
      <c r="E29" s="125" t="str">
        <f t="shared" si="38"/>
        <v>C</v>
      </c>
      <c r="F29" s="148">
        <f t="shared" si="39"/>
        <v>0.879</v>
      </c>
      <c r="G29" s="149">
        <f t="shared" si="40"/>
        <v>1.758</v>
      </c>
      <c r="H29" s="150">
        <f t="shared" si="41"/>
        <v>2</v>
      </c>
      <c r="I29" s="151">
        <f t="shared" si="42"/>
        <v>5225.0240000000003</v>
      </c>
      <c r="J29" s="152">
        <f t="shared" si="43"/>
        <v>1.782414643894641E-2</v>
      </c>
      <c r="K29" s="152">
        <f t="shared" si="44"/>
        <v>0.37564876327421143</v>
      </c>
      <c r="L29" s="152">
        <f t="shared" si="45"/>
        <v>0.10507128771083156</v>
      </c>
      <c r="M29" s="153">
        <f t="shared" si="46"/>
        <v>17.404</v>
      </c>
      <c r="N29" s="154">
        <f t="shared" si="47"/>
        <v>1.9E-2</v>
      </c>
      <c r="O29" s="154">
        <f t="shared" si="48"/>
        <v>23.158000000000001</v>
      </c>
      <c r="P29" s="155">
        <f t="shared" si="49"/>
        <v>0.32</v>
      </c>
      <c r="Q29" s="156">
        <f t="shared" si="50"/>
        <v>88</v>
      </c>
      <c r="R29" s="157">
        <f t="shared" si="51"/>
        <v>26.979386387372251</v>
      </c>
      <c r="S29" s="142">
        <f t="shared" si="52"/>
        <v>1</v>
      </c>
      <c r="T29" s="142">
        <f t="shared" si="53"/>
        <v>1210</v>
      </c>
      <c r="U29" t="s">
        <v>116</v>
      </c>
      <c r="V29" t="s">
        <v>118</v>
      </c>
      <c r="W29" t="s">
        <v>116</v>
      </c>
      <c r="X29" s="4" t="s">
        <v>118</v>
      </c>
      <c r="Y29" s="4" t="s">
        <v>214</v>
      </c>
      <c r="Z29" s="4" t="s">
        <v>136</v>
      </c>
      <c r="AA29" s="4" t="s">
        <v>48</v>
      </c>
      <c r="AB29" s="4">
        <v>521</v>
      </c>
      <c r="AC29" s="4">
        <v>5225.0240000000003</v>
      </c>
      <c r="AD29" s="4">
        <v>2972.1590000000001</v>
      </c>
      <c r="AE29" s="4">
        <v>1.758</v>
      </c>
      <c r="AF29" s="4">
        <v>2</v>
      </c>
      <c r="AG29" s="4">
        <v>17.404</v>
      </c>
      <c r="AH29" s="4">
        <v>319.30522000000002</v>
      </c>
      <c r="AI29" s="4">
        <v>5.6913429999999998</v>
      </c>
      <c r="AJ29" s="4">
        <v>119.946611</v>
      </c>
      <c r="AK29" s="4">
        <v>549</v>
      </c>
      <c r="AL29" s="4">
        <v>1</v>
      </c>
      <c r="AM29" s="4">
        <v>1210</v>
      </c>
      <c r="AN29" s="4">
        <v>88</v>
      </c>
      <c r="AO29" s="4">
        <v>16.363727999999998</v>
      </c>
      <c r="AP29" s="4">
        <v>1399.7</v>
      </c>
      <c r="AQ29" s="4">
        <v>19.2</v>
      </c>
      <c r="AR29" s="4">
        <v>92</v>
      </c>
      <c r="AS29" s="4">
        <v>54893</v>
      </c>
      <c r="AT29" s="4">
        <v>1.9E-2</v>
      </c>
      <c r="AU29" s="4">
        <v>23.158000000000001</v>
      </c>
      <c r="AV29" s="4">
        <v>45510</v>
      </c>
      <c r="AW29" s="4">
        <v>0</v>
      </c>
      <c r="AX29" s="4">
        <v>0.53</v>
      </c>
      <c r="AY29">
        <v>0.879</v>
      </c>
      <c r="AZ29" t="s">
        <v>69</v>
      </c>
      <c r="BA29" t="s">
        <v>210</v>
      </c>
      <c r="BB29">
        <v>8</v>
      </c>
      <c r="BC29" t="s">
        <v>523</v>
      </c>
      <c r="BD29">
        <v>14</v>
      </c>
      <c r="BE29">
        <v>116978.99799999998</v>
      </c>
      <c r="BF29">
        <v>4.4666342585700736E-2</v>
      </c>
      <c r="BG29">
        <v>3.926171513283095E-2</v>
      </c>
      <c r="BH29">
        <v>256416.06799999997</v>
      </c>
      <c r="BI29">
        <v>2.0377131748233503E-2</v>
      </c>
      <c r="BJ29">
        <v>1.7911498806697249E-2</v>
      </c>
      <c r="BK29">
        <v>1</v>
      </c>
      <c r="BL29" t="s">
        <v>69</v>
      </c>
      <c r="BM29">
        <v>0</v>
      </c>
      <c r="BN29" t="s">
        <v>478</v>
      </c>
    </row>
    <row r="30" spans="1:66" x14ac:dyDescent="0.25">
      <c r="A30" s="137" t="str">
        <f t="shared" si="35"/>
        <v>송도버스</v>
      </c>
      <c r="B30" s="137" t="str">
        <f t="shared" si="1"/>
        <v>8</v>
      </c>
      <c r="C30" s="138" t="str">
        <f t="shared" si="36"/>
        <v>70바2232</v>
      </c>
      <c r="D30" s="113" t="str">
        <f t="shared" si="37"/>
        <v>대형</v>
      </c>
      <c r="E30" s="109" t="str">
        <f t="shared" si="38"/>
        <v>D</v>
      </c>
      <c r="F30" s="158">
        <f t="shared" si="39"/>
        <v>0.83714285714285708</v>
      </c>
      <c r="G30" s="159">
        <f t="shared" si="40"/>
        <v>1.758</v>
      </c>
      <c r="H30" s="160">
        <f t="shared" si="41"/>
        <v>2.1</v>
      </c>
      <c r="I30" s="161">
        <f t="shared" si="42"/>
        <v>3932.5610000000001</v>
      </c>
      <c r="J30" s="162">
        <f t="shared" si="43"/>
        <v>2.1156748745067355E-2</v>
      </c>
      <c r="K30" s="162">
        <f t="shared" si="44"/>
        <v>0.35345582734104503</v>
      </c>
      <c r="L30" s="162">
        <f t="shared" si="45"/>
        <v>0.19351257361297128</v>
      </c>
      <c r="M30" s="163">
        <f t="shared" si="46"/>
        <v>12.340999999999999</v>
      </c>
      <c r="N30" s="164">
        <f t="shared" si="47"/>
        <v>0</v>
      </c>
      <c r="O30" s="164">
        <f t="shared" si="48"/>
        <v>19.172999999999998</v>
      </c>
      <c r="P30" s="165">
        <f t="shared" si="49"/>
        <v>0.26333333333333336</v>
      </c>
      <c r="Q30" s="166">
        <f t="shared" si="50"/>
        <v>91</v>
      </c>
      <c r="R30" s="167">
        <f t="shared" si="51"/>
        <v>26.984064607981555</v>
      </c>
      <c r="S30" s="139">
        <f t="shared" si="52"/>
        <v>0</v>
      </c>
      <c r="T30" s="139">
        <f t="shared" si="53"/>
        <v>754</v>
      </c>
      <c r="U30" t="s">
        <v>116</v>
      </c>
      <c r="V30" t="s">
        <v>118</v>
      </c>
      <c r="W30" t="s">
        <v>116</v>
      </c>
      <c r="X30" s="4" t="s">
        <v>118</v>
      </c>
      <c r="Y30" s="4" t="s">
        <v>215</v>
      </c>
      <c r="Z30" s="4" t="s">
        <v>136</v>
      </c>
      <c r="AA30" s="4" t="s">
        <v>48</v>
      </c>
      <c r="AB30" s="4">
        <v>521</v>
      </c>
      <c r="AC30" s="4">
        <v>3932.5610000000001</v>
      </c>
      <c r="AD30" s="4">
        <v>2236.9499999999998</v>
      </c>
      <c r="AE30" s="4">
        <v>1.758</v>
      </c>
      <c r="AF30" s="4">
        <v>2.1</v>
      </c>
      <c r="AG30" s="4">
        <v>12.340999999999999</v>
      </c>
      <c r="AH30" s="4">
        <v>233.03382099999999</v>
      </c>
      <c r="AI30" s="4">
        <v>4.9302380000000001</v>
      </c>
      <c r="AJ30" s="4">
        <v>82.367161999999993</v>
      </c>
      <c r="AK30" s="4">
        <v>761</v>
      </c>
      <c r="AL30" s="4">
        <v>0</v>
      </c>
      <c r="AM30" s="4">
        <v>754</v>
      </c>
      <c r="AN30" s="4">
        <v>91</v>
      </c>
      <c r="AO30" s="4">
        <v>16.875494</v>
      </c>
      <c r="AP30" s="4">
        <v>673.8</v>
      </c>
      <c r="AQ30" s="4">
        <v>15.8</v>
      </c>
      <c r="AR30" s="4">
        <v>48</v>
      </c>
      <c r="AS30" s="4">
        <v>11738</v>
      </c>
      <c r="AT30" s="4">
        <v>0</v>
      </c>
      <c r="AU30" s="4">
        <v>19.172999999999998</v>
      </c>
      <c r="AV30" s="4">
        <v>36932</v>
      </c>
      <c r="AW30" s="4">
        <v>0</v>
      </c>
      <c r="AX30" s="4">
        <v>0.42</v>
      </c>
      <c r="AY30">
        <v>0.83714285714285708</v>
      </c>
      <c r="AZ30" t="s">
        <v>67</v>
      </c>
      <c r="BA30" t="s">
        <v>210</v>
      </c>
      <c r="BB30">
        <v>4</v>
      </c>
      <c r="BC30" t="s">
        <v>524</v>
      </c>
      <c r="BD30">
        <v>9</v>
      </c>
      <c r="BE30">
        <v>116978.99799999998</v>
      </c>
      <c r="BF30">
        <v>3.3617666993523067E-2</v>
      </c>
      <c r="BG30">
        <v>2.8142789797435022E-2</v>
      </c>
      <c r="BH30">
        <v>256416.06799999997</v>
      </c>
      <c r="BI30">
        <v>1.5336640291980456E-2</v>
      </c>
      <c r="BJ30">
        <v>1.283895887300078E-2</v>
      </c>
      <c r="BK30">
        <v>1</v>
      </c>
      <c r="BL30" t="s">
        <v>69</v>
      </c>
      <c r="BM30">
        <v>-1</v>
      </c>
      <c r="BN30" t="s">
        <v>479</v>
      </c>
    </row>
    <row r="31" spans="1:66" x14ac:dyDescent="0.25">
      <c r="A31" s="140" t="str">
        <f t="shared" si="35"/>
        <v>송도버스</v>
      </c>
      <c r="B31" s="140" t="str">
        <f t="shared" si="1"/>
        <v>8</v>
      </c>
      <c r="C31" s="141" t="str">
        <f t="shared" si="36"/>
        <v>70바2234</v>
      </c>
      <c r="D31" s="129" t="str">
        <f t="shared" si="37"/>
        <v>대형</v>
      </c>
      <c r="E31" s="125" t="str">
        <f t="shared" si="38"/>
        <v>C</v>
      </c>
      <c r="F31" s="148">
        <f t="shared" si="39"/>
        <v>0.89900000000000002</v>
      </c>
      <c r="G31" s="149">
        <f t="shared" si="40"/>
        <v>1.798</v>
      </c>
      <c r="H31" s="150">
        <f t="shared" si="41"/>
        <v>2</v>
      </c>
      <c r="I31" s="151">
        <f t="shared" si="42"/>
        <v>3673.2130000000002</v>
      </c>
      <c r="J31" s="152">
        <f t="shared" si="43"/>
        <v>2.6839690820799539E-2</v>
      </c>
      <c r="K31" s="152">
        <f t="shared" si="44"/>
        <v>0.35394655506375611</v>
      </c>
      <c r="L31" s="152">
        <f t="shared" si="45"/>
        <v>0.15027715517722495</v>
      </c>
      <c r="M31" s="153">
        <f t="shared" si="46"/>
        <v>15.502000000000001</v>
      </c>
      <c r="N31" s="154">
        <f t="shared" si="47"/>
        <v>5.3999999999999999E-2</v>
      </c>
      <c r="O31" s="154">
        <f t="shared" si="48"/>
        <v>17.885999999999999</v>
      </c>
      <c r="P31" s="155">
        <f t="shared" si="49"/>
        <v>0.13333333333333333</v>
      </c>
      <c r="Q31" s="156">
        <f t="shared" si="50"/>
        <v>90</v>
      </c>
      <c r="R31" s="157">
        <f t="shared" si="51"/>
        <v>26.980640827028491</v>
      </c>
      <c r="S31" s="142">
        <f t="shared" si="52"/>
        <v>2</v>
      </c>
      <c r="T31" s="142">
        <f t="shared" si="53"/>
        <v>657</v>
      </c>
      <c r="U31" t="s">
        <v>116</v>
      </c>
      <c r="V31" t="s">
        <v>118</v>
      </c>
      <c r="W31" t="s">
        <v>116</v>
      </c>
      <c r="X31" s="4" t="s">
        <v>118</v>
      </c>
      <c r="Y31" s="4" t="s">
        <v>216</v>
      </c>
      <c r="Z31" s="4" t="s">
        <v>136</v>
      </c>
      <c r="AA31" s="4" t="s">
        <v>48</v>
      </c>
      <c r="AB31" s="4">
        <v>521</v>
      </c>
      <c r="AC31" s="4">
        <v>3673.2130000000002</v>
      </c>
      <c r="AD31" s="4">
        <v>2042.39</v>
      </c>
      <c r="AE31" s="4">
        <v>1.798</v>
      </c>
      <c r="AF31" s="4">
        <v>2</v>
      </c>
      <c r="AG31" s="4">
        <v>15.502000000000001</v>
      </c>
      <c r="AH31" s="4">
        <v>219.863561</v>
      </c>
      <c r="AI31" s="4">
        <v>5.9010699999999998</v>
      </c>
      <c r="AJ31" s="4">
        <v>77.819950000000006</v>
      </c>
      <c r="AK31" s="4">
        <v>552</v>
      </c>
      <c r="AL31" s="4">
        <v>2</v>
      </c>
      <c r="AM31" s="4">
        <v>657</v>
      </c>
      <c r="AN31" s="4">
        <v>90</v>
      </c>
      <c r="AO31" s="4">
        <v>16.706783000000001</v>
      </c>
      <c r="AP31" s="4">
        <v>815.6</v>
      </c>
      <c r="AQ31" s="4">
        <v>8</v>
      </c>
      <c r="AR31" s="4">
        <v>37</v>
      </c>
      <c r="AS31" s="4">
        <v>16697</v>
      </c>
      <c r="AT31" s="4">
        <v>5.3999999999999999E-2</v>
      </c>
      <c r="AU31" s="4">
        <v>17.885999999999999</v>
      </c>
      <c r="AV31" s="4">
        <v>32460</v>
      </c>
      <c r="AW31" s="4">
        <v>0</v>
      </c>
      <c r="AX31" s="4">
        <v>0.5</v>
      </c>
      <c r="AY31">
        <v>0.89900000000000002</v>
      </c>
      <c r="AZ31" t="s">
        <v>69</v>
      </c>
      <c r="BA31" t="s">
        <v>210</v>
      </c>
      <c r="BB31">
        <v>1</v>
      </c>
      <c r="BC31" t="s">
        <v>525</v>
      </c>
      <c r="BD31">
        <v>9</v>
      </c>
      <c r="BE31">
        <v>116978.99799999998</v>
      </c>
      <c r="BF31">
        <v>3.1400619451365117E-2</v>
      </c>
      <c r="BG31">
        <v>2.822915688677724E-2</v>
      </c>
      <c r="BH31">
        <v>256416.06799999997</v>
      </c>
      <c r="BI31">
        <v>1.4325206016340601E-2</v>
      </c>
      <c r="BJ31">
        <v>1.2878360208690201E-2</v>
      </c>
      <c r="BK31">
        <v>1</v>
      </c>
      <c r="BL31" t="s">
        <v>68</v>
      </c>
      <c r="BM31">
        <v>-1</v>
      </c>
      <c r="BN31" t="s">
        <v>479</v>
      </c>
    </row>
    <row r="32" spans="1:66" x14ac:dyDescent="0.25">
      <c r="A32" s="137" t="str">
        <f t="shared" si="35"/>
        <v>송도버스</v>
      </c>
      <c r="B32" s="137" t="str">
        <f t="shared" si="1"/>
        <v>8</v>
      </c>
      <c r="C32" s="138" t="str">
        <f t="shared" si="36"/>
        <v>70바2235</v>
      </c>
      <c r="D32" s="113" t="str">
        <f t="shared" si="37"/>
        <v>대형</v>
      </c>
      <c r="E32" s="109" t="str">
        <f t="shared" si="38"/>
        <v>C</v>
      </c>
      <c r="F32" s="158">
        <f t="shared" si="39"/>
        <v>0.878</v>
      </c>
      <c r="G32" s="159">
        <f t="shared" si="40"/>
        <v>1.756</v>
      </c>
      <c r="H32" s="160">
        <f t="shared" si="41"/>
        <v>2</v>
      </c>
      <c r="I32" s="161">
        <f t="shared" si="42"/>
        <v>2517.2530000000002</v>
      </c>
      <c r="J32" s="162">
        <f t="shared" si="43"/>
        <v>2.4881779033743938E-2</v>
      </c>
      <c r="K32" s="162">
        <f t="shared" si="44"/>
        <v>0.38006553264777532</v>
      </c>
      <c r="L32" s="162">
        <f t="shared" si="45"/>
        <v>0.15334175786065204</v>
      </c>
      <c r="M32" s="163">
        <f t="shared" si="46"/>
        <v>16.477</v>
      </c>
      <c r="N32" s="164">
        <f t="shared" si="47"/>
        <v>0</v>
      </c>
      <c r="O32" s="164">
        <f t="shared" si="48"/>
        <v>37.700000000000003</v>
      </c>
      <c r="P32" s="165">
        <f t="shared" si="49"/>
        <v>0.13666666666666666</v>
      </c>
      <c r="Q32" s="166">
        <f t="shared" si="50"/>
        <v>88</v>
      </c>
      <c r="R32" s="167">
        <f t="shared" si="51"/>
        <v>29.238361255717273</v>
      </c>
      <c r="S32" s="139">
        <f t="shared" si="52"/>
        <v>0</v>
      </c>
      <c r="T32" s="139">
        <f t="shared" si="53"/>
        <v>949</v>
      </c>
      <c r="U32" t="s">
        <v>116</v>
      </c>
      <c r="V32" t="s">
        <v>118</v>
      </c>
      <c r="W32" t="s">
        <v>116</v>
      </c>
      <c r="X32" s="4" t="s">
        <v>118</v>
      </c>
      <c r="Y32" s="4" t="s">
        <v>217</v>
      </c>
      <c r="Z32" s="4" t="s">
        <v>136</v>
      </c>
      <c r="AA32" s="4" t="s">
        <v>48</v>
      </c>
      <c r="AB32" s="4">
        <v>521</v>
      </c>
      <c r="AC32" s="4">
        <v>2517.2530000000002</v>
      </c>
      <c r="AD32" s="4">
        <v>1433.7829999999999</v>
      </c>
      <c r="AE32" s="4">
        <v>1.756</v>
      </c>
      <c r="AF32" s="4">
        <v>2</v>
      </c>
      <c r="AG32" s="4">
        <v>16.477</v>
      </c>
      <c r="AH32" s="4">
        <v>144.68330399999999</v>
      </c>
      <c r="AI32" s="4">
        <v>3.5999780000000001</v>
      </c>
      <c r="AJ32" s="4">
        <v>54.989136999999999</v>
      </c>
      <c r="AK32" s="4">
        <v>386</v>
      </c>
      <c r="AL32" s="4">
        <v>0</v>
      </c>
      <c r="AM32" s="4">
        <v>949</v>
      </c>
      <c r="AN32" s="4">
        <v>88</v>
      </c>
      <c r="AO32" s="4">
        <v>17.398364999999998</v>
      </c>
      <c r="AP32" s="4">
        <v>1295</v>
      </c>
      <c r="AQ32" s="4">
        <v>8.1999999999999993</v>
      </c>
      <c r="AR32" s="4">
        <v>54</v>
      </c>
      <c r="AS32" s="4">
        <v>29305</v>
      </c>
      <c r="AT32" s="4">
        <v>0</v>
      </c>
      <c r="AU32" s="4">
        <v>37.700000000000003</v>
      </c>
      <c r="AV32" s="4">
        <v>23481</v>
      </c>
      <c r="AW32" s="4">
        <v>0</v>
      </c>
      <c r="AX32" s="4">
        <v>0.47</v>
      </c>
      <c r="AY32">
        <v>0.878</v>
      </c>
      <c r="AZ32" t="s">
        <v>69</v>
      </c>
      <c r="BA32" t="s">
        <v>210</v>
      </c>
      <c r="BB32">
        <v>9</v>
      </c>
      <c r="BC32" t="s">
        <v>526</v>
      </c>
      <c r="BD32">
        <v>12</v>
      </c>
      <c r="BE32">
        <v>116978.99799999998</v>
      </c>
      <c r="BF32">
        <v>2.1518845630734508E-2</v>
      </c>
      <c r="BG32">
        <v>1.8893546463784897E-2</v>
      </c>
      <c r="BH32">
        <v>256416.06799999997</v>
      </c>
      <c r="BI32">
        <v>9.8170641942766264E-3</v>
      </c>
      <c r="BJ32">
        <v>8.6193823625748782E-3</v>
      </c>
      <c r="BK32">
        <v>1</v>
      </c>
      <c r="BL32" t="s">
        <v>69</v>
      </c>
      <c r="BM32">
        <v>0</v>
      </c>
      <c r="BN32" t="s">
        <v>478</v>
      </c>
    </row>
    <row r="33" spans="1:66" x14ac:dyDescent="0.25">
      <c r="A33" s="140" t="str">
        <f t="shared" si="35"/>
        <v>송도버스</v>
      </c>
      <c r="B33" s="140" t="str">
        <f t="shared" si="1"/>
        <v>8</v>
      </c>
      <c r="C33" s="141" t="str">
        <f t="shared" si="36"/>
        <v>70바2238</v>
      </c>
      <c r="D33" s="129" t="str">
        <f t="shared" si="37"/>
        <v>대형</v>
      </c>
      <c r="E33" s="125" t="str">
        <f t="shared" si="38"/>
        <v>C</v>
      </c>
      <c r="F33" s="148">
        <f t="shared" si="39"/>
        <v>0.87450000000000006</v>
      </c>
      <c r="G33" s="149">
        <f t="shared" si="40"/>
        <v>1.7490000000000001</v>
      </c>
      <c r="H33" s="150">
        <f t="shared" si="41"/>
        <v>2</v>
      </c>
      <c r="I33" s="151">
        <f t="shared" si="42"/>
        <v>4312.7129999999997</v>
      </c>
      <c r="J33" s="152">
        <f t="shared" si="43"/>
        <v>1.2955196293603819E-2</v>
      </c>
      <c r="K33" s="152">
        <f t="shared" si="44"/>
        <v>0.37991155935810816</v>
      </c>
      <c r="L33" s="152">
        <f t="shared" si="45"/>
        <v>0.15767337172679935</v>
      </c>
      <c r="M33" s="153">
        <f t="shared" si="46"/>
        <v>15.733000000000001</v>
      </c>
      <c r="N33" s="154">
        <f t="shared" si="47"/>
        <v>7.0000000000000007E-2</v>
      </c>
      <c r="O33" s="154">
        <f t="shared" si="48"/>
        <v>20.706</v>
      </c>
      <c r="P33" s="155">
        <f t="shared" si="49"/>
        <v>7.6666666666666661E-2</v>
      </c>
      <c r="Q33" s="156">
        <f t="shared" si="50"/>
        <v>89</v>
      </c>
      <c r="R33" s="157">
        <f t="shared" si="51"/>
        <v>27.610436563751922</v>
      </c>
      <c r="S33" s="142">
        <f t="shared" si="52"/>
        <v>3</v>
      </c>
      <c r="T33" s="142">
        <f t="shared" si="53"/>
        <v>893</v>
      </c>
      <c r="U33" t="s">
        <v>116</v>
      </c>
      <c r="V33" t="s">
        <v>118</v>
      </c>
      <c r="W33" t="s">
        <v>116</v>
      </c>
      <c r="X33" s="4" t="s">
        <v>118</v>
      </c>
      <c r="Y33" s="4" t="s">
        <v>219</v>
      </c>
      <c r="Z33" s="4" t="s">
        <v>136</v>
      </c>
      <c r="AA33" s="4" t="s">
        <v>48</v>
      </c>
      <c r="AB33" s="4">
        <v>521</v>
      </c>
      <c r="AC33" s="4">
        <v>4312.7129999999997</v>
      </c>
      <c r="AD33" s="4">
        <v>2465.7159999999999</v>
      </c>
      <c r="AE33" s="4">
        <v>1.7490000000000001</v>
      </c>
      <c r="AF33" s="4">
        <v>2</v>
      </c>
      <c r="AG33" s="4">
        <v>15.733000000000001</v>
      </c>
      <c r="AH33" s="4">
        <v>257.27244300000001</v>
      </c>
      <c r="AI33" s="4">
        <v>3.3330150000000001</v>
      </c>
      <c r="AJ33" s="4">
        <v>97.740774999999999</v>
      </c>
      <c r="AK33" s="4">
        <v>680</v>
      </c>
      <c r="AL33" s="4">
        <v>3</v>
      </c>
      <c r="AM33" s="4">
        <v>893</v>
      </c>
      <c r="AN33" s="4">
        <v>89</v>
      </c>
      <c r="AO33" s="4">
        <v>16.763213</v>
      </c>
      <c r="AP33" s="4">
        <v>1307.2</v>
      </c>
      <c r="AQ33" s="4">
        <v>4.5999999999999996</v>
      </c>
      <c r="AR33" s="4">
        <v>97</v>
      </c>
      <c r="AS33" s="4">
        <v>44188</v>
      </c>
      <c r="AT33" s="4">
        <v>7.0000000000000007E-2</v>
      </c>
      <c r="AU33" s="4">
        <v>20.706</v>
      </c>
      <c r="AV33" s="4">
        <v>38345</v>
      </c>
      <c r="AW33" s="4">
        <v>0</v>
      </c>
      <c r="AX33" s="4">
        <v>0.48</v>
      </c>
      <c r="AY33">
        <v>0.87450000000000006</v>
      </c>
      <c r="AZ33" t="s">
        <v>69</v>
      </c>
      <c r="BA33" t="s">
        <v>210</v>
      </c>
      <c r="BB33">
        <v>10</v>
      </c>
      <c r="BC33" t="s">
        <v>527</v>
      </c>
      <c r="BD33">
        <v>11</v>
      </c>
      <c r="BE33">
        <v>116978.99799999998</v>
      </c>
      <c r="BF33">
        <v>3.6867412729932943E-2</v>
      </c>
      <c r="BG33">
        <v>3.2240552432326361E-2</v>
      </c>
      <c r="BH33">
        <v>256416.06799999997</v>
      </c>
      <c r="BI33">
        <v>1.6819199489479731E-2</v>
      </c>
      <c r="BJ33">
        <v>1.4708389953550026E-2</v>
      </c>
      <c r="BK33">
        <v>1</v>
      </c>
      <c r="BL33" t="s">
        <v>69</v>
      </c>
      <c r="BM33">
        <v>0</v>
      </c>
      <c r="BN33" t="s">
        <v>478</v>
      </c>
    </row>
    <row r="34" spans="1:66" x14ac:dyDescent="0.25">
      <c r="A34" s="137" t="str">
        <f t="shared" si="35"/>
        <v>송도버스</v>
      </c>
      <c r="B34" s="137" t="str">
        <f t="shared" si="1"/>
        <v>8</v>
      </c>
      <c r="C34" s="138" t="str">
        <f t="shared" si="36"/>
        <v>70바2240</v>
      </c>
      <c r="D34" s="113" t="str">
        <f t="shared" si="37"/>
        <v>대형</v>
      </c>
      <c r="E34" s="109" t="str">
        <f t="shared" si="38"/>
        <v>C</v>
      </c>
      <c r="F34" s="158">
        <f t="shared" si="39"/>
        <v>0.86550000000000005</v>
      </c>
      <c r="G34" s="159">
        <f t="shared" si="40"/>
        <v>1.7310000000000001</v>
      </c>
      <c r="H34" s="160">
        <f t="shared" si="41"/>
        <v>2</v>
      </c>
      <c r="I34" s="161">
        <f t="shared" si="42"/>
        <v>3730.8009999999999</v>
      </c>
      <c r="J34" s="162">
        <f t="shared" si="43"/>
        <v>4.339198229879198E-2</v>
      </c>
      <c r="K34" s="162">
        <f t="shared" si="44"/>
        <v>0.34302465623359929</v>
      </c>
      <c r="L34" s="162">
        <f t="shared" si="45"/>
        <v>0.16940061933080858</v>
      </c>
      <c r="M34" s="163">
        <f t="shared" si="46"/>
        <v>14.239000000000001</v>
      </c>
      <c r="N34" s="164">
        <f t="shared" si="47"/>
        <v>0.107</v>
      </c>
      <c r="O34" s="164">
        <f t="shared" si="48"/>
        <v>12.571</v>
      </c>
      <c r="P34" s="165">
        <f t="shared" si="49"/>
        <v>1.2416666666666667</v>
      </c>
      <c r="Q34" s="166">
        <f t="shared" si="50"/>
        <v>91</v>
      </c>
      <c r="R34" s="167">
        <f t="shared" si="51"/>
        <v>27.850741089448615</v>
      </c>
      <c r="S34" s="139">
        <f t="shared" si="52"/>
        <v>4</v>
      </c>
      <c r="T34" s="139">
        <f t="shared" si="53"/>
        <v>469</v>
      </c>
      <c r="U34" t="s">
        <v>116</v>
      </c>
      <c r="V34" t="s">
        <v>118</v>
      </c>
      <c r="W34" t="s">
        <v>116</v>
      </c>
      <c r="X34" s="4" t="s">
        <v>118</v>
      </c>
      <c r="Y34" s="4" t="s">
        <v>220</v>
      </c>
      <c r="Z34" s="4" t="s">
        <v>136</v>
      </c>
      <c r="AA34" s="4" t="s">
        <v>48</v>
      </c>
      <c r="AB34" s="4">
        <v>521</v>
      </c>
      <c r="AC34" s="4">
        <v>3730.8009999999999</v>
      </c>
      <c r="AD34" s="4">
        <v>2155.1089999999999</v>
      </c>
      <c r="AE34" s="4">
        <v>1.7310000000000001</v>
      </c>
      <c r="AF34" s="4">
        <v>2</v>
      </c>
      <c r="AG34" s="4">
        <v>14.239000000000001</v>
      </c>
      <c r="AH34" s="4">
        <v>218.31911099999999</v>
      </c>
      <c r="AI34" s="4">
        <v>9.4732990000000008</v>
      </c>
      <c r="AJ34" s="4">
        <v>74.888838000000007</v>
      </c>
      <c r="AK34" s="4">
        <v>632</v>
      </c>
      <c r="AL34" s="4">
        <v>4</v>
      </c>
      <c r="AM34" s="4">
        <v>469</v>
      </c>
      <c r="AN34" s="4">
        <v>91</v>
      </c>
      <c r="AO34" s="4">
        <v>17.088750999999998</v>
      </c>
      <c r="AP34" s="4">
        <v>1183.5</v>
      </c>
      <c r="AQ34" s="4">
        <v>74.5</v>
      </c>
      <c r="AR34" s="4">
        <v>40</v>
      </c>
      <c r="AS34" s="4">
        <v>16435</v>
      </c>
      <c r="AT34" s="4">
        <v>0.107</v>
      </c>
      <c r="AU34" s="4">
        <v>12.571</v>
      </c>
      <c r="AV34" s="4">
        <v>32869</v>
      </c>
      <c r="AW34" s="4">
        <v>0</v>
      </c>
      <c r="AX34" s="4">
        <v>0.44</v>
      </c>
      <c r="AY34">
        <v>0.86550000000000005</v>
      </c>
      <c r="AZ34" t="s">
        <v>69</v>
      </c>
      <c r="BA34" t="s">
        <v>210</v>
      </c>
      <c r="BB34">
        <v>16</v>
      </c>
      <c r="BC34" t="s">
        <v>485</v>
      </c>
      <c r="BD34">
        <v>15</v>
      </c>
      <c r="BE34">
        <v>116978.99799999998</v>
      </c>
      <c r="BF34">
        <v>3.1892912948356771E-2</v>
      </c>
      <c r="BG34">
        <v>2.7603316156802785E-2</v>
      </c>
      <c r="BH34">
        <v>256416.06799999997</v>
      </c>
      <c r="BI34">
        <v>1.4549794126006177E-2</v>
      </c>
      <c r="BJ34">
        <v>1.2592846816058347E-2</v>
      </c>
      <c r="BK34">
        <v>1</v>
      </c>
      <c r="BL34" t="s">
        <v>69</v>
      </c>
      <c r="BM34">
        <v>0</v>
      </c>
      <c r="BN34" t="s">
        <v>478</v>
      </c>
    </row>
    <row r="35" spans="1:66" x14ac:dyDescent="0.25">
      <c r="A35" s="140" t="str">
        <f t="shared" si="35"/>
        <v>송도버스</v>
      </c>
      <c r="B35" s="140" t="str">
        <f t="shared" si="1"/>
        <v>8</v>
      </c>
      <c r="C35" s="141" t="str">
        <f t="shared" si="36"/>
        <v>70바2241</v>
      </c>
      <c r="D35" s="129" t="str">
        <f t="shared" si="37"/>
        <v>대형</v>
      </c>
      <c r="E35" s="125" t="str">
        <f t="shared" si="38"/>
        <v>C</v>
      </c>
      <c r="F35" s="148">
        <f t="shared" si="39"/>
        <v>0.871</v>
      </c>
      <c r="G35" s="149">
        <f t="shared" si="40"/>
        <v>1.742</v>
      </c>
      <c r="H35" s="150">
        <f t="shared" si="41"/>
        <v>2</v>
      </c>
      <c r="I35" s="151">
        <f t="shared" si="42"/>
        <v>3965.384</v>
      </c>
      <c r="J35" s="152">
        <f t="shared" si="43"/>
        <v>2.6950692323789199E-2</v>
      </c>
      <c r="K35" s="152">
        <f t="shared" si="44"/>
        <v>0.39438665239383608</v>
      </c>
      <c r="L35" s="152">
        <f t="shared" si="45"/>
        <v>0.21435502841591131</v>
      </c>
      <c r="M35" s="153">
        <f t="shared" si="46"/>
        <v>15.311</v>
      </c>
      <c r="N35" s="154">
        <f t="shared" si="47"/>
        <v>0.126</v>
      </c>
      <c r="O35" s="154">
        <f t="shared" si="48"/>
        <v>16.114000000000001</v>
      </c>
      <c r="P35" s="155">
        <f t="shared" si="49"/>
        <v>0.21166666666666664</v>
      </c>
      <c r="Q35" s="156">
        <f t="shared" si="50"/>
        <v>88</v>
      </c>
      <c r="R35" s="157">
        <f t="shared" si="51"/>
        <v>28.161564943356201</v>
      </c>
      <c r="S35" s="142">
        <f t="shared" si="52"/>
        <v>5</v>
      </c>
      <c r="T35" s="142">
        <f t="shared" si="53"/>
        <v>639</v>
      </c>
      <c r="U35" t="s">
        <v>116</v>
      </c>
      <c r="V35" t="s">
        <v>118</v>
      </c>
      <c r="W35" t="s">
        <v>116</v>
      </c>
      <c r="X35" s="4" t="s">
        <v>118</v>
      </c>
      <c r="Y35" s="4" t="s">
        <v>221</v>
      </c>
      <c r="Z35" s="4" t="s">
        <v>136</v>
      </c>
      <c r="AA35" s="4" t="s">
        <v>48</v>
      </c>
      <c r="AB35" s="4">
        <v>521</v>
      </c>
      <c r="AC35" s="4">
        <v>3965.384</v>
      </c>
      <c r="AD35" s="4">
        <v>2276.1869999999999</v>
      </c>
      <c r="AE35" s="4">
        <v>1.742</v>
      </c>
      <c r="AF35" s="4">
        <v>2</v>
      </c>
      <c r="AG35" s="4">
        <v>15.311</v>
      </c>
      <c r="AH35" s="4">
        <v>243.33412000000001</v>
      </c>
      <c r="AI35" s="4">
        <v>6.5580230000000004</v>
      </c>
      <c r="AJ35" s="4">
        <v>95.967729000000006</v>
      </c>
      <c r="AK35" s="4">
        <v>850</v>
      </c>
      <c r="AL35" s="4">
        <v>5</v>
      </c>
      <c r="AM35" s="4">
        <v>639</v>
      </c>
      <c r="AN35" s="4">
        <v>88</v>
      </c>
      <c r="AO35" s="4">
        <v>16.296044999999999</v>
      </c>
      <c r="AP35" s="4">
        <v>668.9</v>
      </c>
      <c r="AQ35" s="4">
        <v>12.7</v>
      </c>
      <c r="AR35" s="4">
        <v>79</v>
      </c>
      <c r="AS35" s="4">
        <v>48456</v>
      </c>
      <c r="AT35" s="4">
        <v>0.126</v>
      </c>
      <c r="AU35" s="4">
        <v>16.114000000000001</v>
      </c>
      <c r="AV35" s="4">
        <v>34235</v>
      </c>
      <c r="AW35" s="4">
        <v>0</v>
      </c>
      <c r="AX35" s="4">
        <v>0.46</v>
      </c>
      <c r="AY35">
        <v>0.871</v>
      </c>
      <c r="AZ35" t="s">
        <v>69</v>
      </c>
      <c r="BA35" t="s">
        <v>210</v>
      </c>
      <c r="BB35">
        <v>14</v>
      </c>
      <c r="BC35" t="s">
        <v>484</v>
      </c>
      <c r="BD35">
        <v>8</v>
      </c>
      <c r="BE35">
        <v>116978.99799999998</v>
      </c>
      <c r="BF35">
        <v>3.3898255821955325E-2</v>
      </c>
      <c r="BG35">
        <v>2.9525380820923087E-2</v>
      </c>
      <c r="BH35">
        <v>256416.06799999997</v>
      </c>
      <c r="BI35">
        <v>1.5464647090680763E-2</v>
      </c>
      <c r="BJ35">
        <v>1.3469707615982944E-2</v>
      </c>
      <c r="BK35">
        <v>1</v>
      </c>
      <c r="BL35" t="s">
        <v>69</v>
      </c>
      <c r="BM35">
        <v>0</v>
      </c>
      <c r="BN35" t="s">
        <v>478</v>
      </c>
    </row>
    <row r="36" spans="1:66" x14ac:dyDescent="0.25">
      <c r="A36" s="137" t="str">
        <f t="shared" si="35"/>
        <v>송도버스</v>
      </c>
      <c r="B36" s="137" t="str">
        <f t="shared" si="1"/>
        <v>8</v>
      </c>
      <c r="C36" s="138" t="str">
        <f t="shared" si="36"/>
        <v>70바2242</v>
      </c>
      <c r="D36" s="113" t="str">
        <f t="shared" si="37"/>
        <v>대형</v>
      </c>
      <c r="E36" s="109" t="str">
        <f t="shared" si="38"/>
        <v>C</v>
      </c>
      <c r="F36" s="158">
        <f t="shared" si="39"/>
        <v>0.86299999999999999</v>
      </c>
      <c r="G36" s="159">
        <f t="shared" si="40"/>
        <v>1.726</v>
      </c>
      <c r="H36" s="160">
        <f t="shared" si="41"/>
        <v>2</v>
      </c>
      <c r="I36" s="161">
        <f t="shared" si="42"/>
        <v>2031.2270000000001</v>
      </c>
      <c r="J36" s="162">
        <f t="shared" si="43"/>
        <v>6.280880303508065E-3</v>
      </c>
      <c r="K36" s="162">
        <f t="shared" si="44"/>
        <v>0.36464268209219536</v>
      </c>
      <c r="L36" s="162">
        <f t="shared" si="45"/>
        <v>0.24812588647157605</v>
      </c>
      <c r="M36" s="163">
        <f t="shared" si="46"/>
        <v>14.365</v>
      </c>
      <c r="N36" s="164">
        <f t="shared" si="47"/>
        <v>0.246</v>
      </c>
      <c r="O36" s="164">
        <f t="shared" si="48"/>
        <v>19.545000000000002</v>
      </c>
      <c r="P36" s="165">
        <f t="shared" si="49"/>
        <v>1.7166666666666666</v>
      </c>
      <c r="Q36" s="166">
        <f t="shared" si="50"/>
        <v>90</v>
      </c>
      <c r="R36" s="167">
        <f t="shared" si="51"/>
        <v>29.274720372631457</v>
      </c>
      <c r="S36" s="139">
        <f t="shared" si="52"/>
        <v>5</v>
      </c>
      <c r="T36" s="139">
        <f t="shared" si="53"/>
        <v>397</v>
      </c>
      <c r="U36" t="s">
        <v>116</v>
      </c>
      <c r="V36" t="s">
        <v>118</v>
      </c>
      <c r="W36" t="s">
        <v>116</v>
      </c>
      <c r="X36" s="4" t="s">
        <v>118</v>
      </c>
      <c r="Y36" s="4" t="s">
        <v>222</v>
      </c>
      <c r="Z36" s="4" t="s">
        <v>136</v>
      </c>
      <c r="AA36" s="4" t="s">
        <v>48</v>
      </c>
      <c r="AB36" s="4">
        <v>521</v>
      </c>
      <c r="AC36" s="4">
        <v>2031.2270000000001</v>
      </c>
      <c r="AD36" s="4">
        <v>1176.5070000000001</v>
      </c>
      <c r="AE36" s="4">
        <v>1.726</v>
      </c>
      <c r="AF36" s="4">
        <v>2</v>
      </c>
      <c r="AG36" s="4">
        <v>14.365</v>
      </c>
      <c r="AH36" s="4">
        <v>110.29664099999999</v>
      </c>
      <c r="AI36" s="4">
        <v>0.69276000000000004</v>
      </c>
      <c r="AJ36" s="4">
        <v>40.218862999999999</v>
      </c>
      <c r="AK36" s="4">
        <v>504</v>
      </c>
      <c r="AL36" s="4">
        <v>5</v>
      </c>
      <c r="AM36" s="4">
        <v>397</v>
      </c>
      <c r="AN36" s="4">
        <v>90</v>
      </c>
      <c r="AO36" s="4">
        <v>18.416035999999998</v>
      </c>
      <c r="AP36" s="4">
        <v>1579.3</v>
      </c>
      <c r="AQ36" s="4">
        <v>103</v>
      </c>
      <c r="AR36" s="4">
        <v>38</v>
      </c>
      <c r="AS36" s="4">
        <v>15167</v>
      </c>
      <c r="AT36" s="4">
        <v>0.246</v>
      </c>
      <c r="AU36" s="4">
        <v>19.545000000000002</v>
      </c>
      <c r="AV36" s="4">
        <v>19254</v>
      </c>
      <c r="AW36" s="4">
        <v>0</v>
      </c>
      <c r="AX36" s="4">
        <v>0.42</v>
      </c>
      <c r="AY36">
        <v>0.86299999999999999</v>
      </c>
      <c r="AZ36" t="s">
        <v>69</v>
      </c>
      <c r="BA36" t="s">
        <v>210</v>
      </c>
      <c r="BB36">
        <v>17</v>
      </c>
      <c r="BC36" t="s">
        <v>481</v>
      </c>
      <c r="BD36">
        <v>9</v>
      </c>
      <c r="BE36">
        <v>116978.99799999998</v>
      </c>
      <c r="BF36">
        <v>1.7364031447764671E-2</v>
      </c>
      <c r="BG36">
        <v>1.498515913942091E-2</v>
      </c>
      <c r="BH36">
        <v>256416.06799999997</v>
      </c>
      <c r="BI36">
        <v>7.9216057552212379E-3</v>
      </c>
      <c r="BJ36">
        <v>6.8363457667559285E-3</v>
      </c>
      <c r="BK36">
        <v>1</v>
      </c>
      <c r="BL36" t="s">
        <v>68</v>
      </c>
      <c r="BM36">
        <v>-1</v>
      </c>
      <c r="BN36" t="s">
        <v>479</v>
      </c>
    </row>
    <row r="37" spans="1:66" x14ac:dyDescent="0.25">
      <c r="A37" s="140" t="str">
        <f t="shared" si="35"/>
        <v>송도버스</v>
      </c>
      <c r="B37" s="140" t="str">
        <f t="shared" si="1"/>
        <v>8</v>
      </c>
      <c r="C37" s="141" t="str">
        <f t="shared" si="36"/>
        <v>70바2246</v>
      </c>
      <c r="D37" s="129" t="str">
        <f t="shared" si="37"/>
        <v>대형</v>
      </c>
      <c r="E37" s="125" t="str">
        <f t="shared" si="38"/>
        <v>C</v>
      </c>
      <c r="F37" s="148">
        <f t="shared" si="39"/>
        <v>0.86050000000000004</v>
      </c>
      <c r="G37" s="149">
        <f t="shared" si="40"/>
        <v>1.7210000000000001</v>
      </c>
      <c r="H37" s="150">
        <f t="shared" si="41"/>
        <v>2</v>
      </c>
      <c r="I37" s="151">
        <f t="shared" si="42"/>
        <v>1881.241</v>
      </c>
      <c r="J37" s="152">
        <f t="shared" si="43"/>
        <v>2.7122601931890564E-2</v>
      </c>
      <c r="K37" s="152">
        <f t="shared" si="44"/>
        <v>0.35614833750415587</v>
      </c>
      <c r="L37" s="152">
        <f t="shared" si="45"/>
        <v>0.16637953351006066</v>
      </c>
      <c r="M37" s="153">
        <f t="shared" si="46"/>
        <v>16.18</v>
      </c>
      <c r="N37" s="154">
        <f t="shared" si="47"/>
        <v>5.2999999999999999E-2</v>
      </c>
      <c r="O37" s="154">
        <f t="shared" si="48"/>
        <v>28.279</v>
      </c>
      <c r="P37" s="155">
        <f t="shared" si="49"/>
        <v>0</v>
      </c>
      <c r="Q37" s="156">
        <f t="shared" si="50"/>
        <v>83</v>
      </c>
      <c r="R37" s="157">
        <f t="shared" si="51"/>
        <v>28.919544358927073</v>
      </c>
      <c r="S37" s="142">
        <f t="shared" si="52"/>
        <v>1</v>
      </c>
      <c r="T37" s="142">
        <f t="shared" si="53"/>
        <v>532</v>
      </c>
      <c r="U37" t="s">
        <v>116</v>
      </c>
      <c r="V37" t="s">
        <v>118</v>
      </c>
      <c r="W37" t="s">
        <v>116</v>
      </c>
      <c r="X37" s="4" t="s">
        <v>118</v>
      </c>
      <c r="Y37" s="4" t="s">
        <v>223</v>
      </c>
      <c r="Z37" s="4" t="s">
        <v>136</v>
      </c>
      <c r="AA37" s="4" t="s">
        <v>48</v>
      </c>
      <c r="AB37" s="4">
        <v>521</v>
      </c>
      <c r="AC37" s="4">
        <v>1881.241</v>
      </c>
      <c r="AD37" s="4">
        <v>1092.873</v>
      </c>
      <c r="AE37" s="4">
        <v>1.7210000000000001</v>
      </c>
      <c r="AF37" s="4">
        <v>2</v>
      </c>
      <c r="AG37" s="4">
        <v>16.18</v>
      </c>
      <c r="AH37" s="4">
        <v>105.47719600000001</v>
      </c>
      <c r="AI37" s="4">
        <v>2.8608159999999998</v>
      </c>
      <c r="AJ37" s="4">
        <v>37.565528</v>
      </c>
      <c r="AK37" s="4">
        <v>313</v>
      </c>
      <c r="AL37" s="4">
        <v>1</v>
      </c>
      <c r="AM37" s="4">
        <v>532</v>
      </c>
      <c r="AN37" s="4">
        <v>83</v>
      </c>
      <c r="AO37" s="4">
        <v>17.835522999999998</v>
      </c>
      <c r="AP37" s="4">
        <v>380.6</v>
      </c>
      <c r="AQ37" s="4">
        <v>0</v>
      </c>
      <c r="AR37" s="4">
        <v>29</v>
      </c>
      <c r="AS37" s="4">
        <v>14404</v>
      </c>
      <c r="AT37" s="4">
        <v>5.2999999999999999E-2</v>
      </c>
      <c r="AU37" s="4">
        <v>28.279</v>
      </c>
      <c r="AV37" s="4">
        <v>16934</v>
      </c>
      <c r="AW37" s="4">
        <v>0</v>
      </c>
      <c r="AX37" s="4">
        <v>0.46</v>
      </c>
      <c r="AY37">
        <v>0.86050000000000004</v>
      </c>
      <c r="AZ37" t="s">
        <v>69</v>
      </c>
      <c r="BA37" t="s">
        <v>210</v>
      </c>
      <c r="BB37">
        <v>18</v>
      </c>
      <c r="BC37" t="s">
        <v>528</v>
      </c>
      <c r="BD37">
        <v>10</v>
      </c>
      <c r="BE37">
        <v>116978.99799999998</v>
      </c>
      <c r="BF37">
        <v>1.608186967031467E-2</v>
      </c>
      <c r="BG37">
        <v>1.3838448851305774E-2</v>
      </c>
      <c r="BH37">
        <v>256416.06799999997</v>
      </c>
      <c r="BI37">
        <v>7.3366736128252317E-3</v>
      </c>
      <c r="BJ37">
        <v>6.3132076438361124E-3</v>
      </c>
      <c r="BK37">
        <v>1</v>
      </c>
      <c r="BL37" t="s">
        <v>69</v>
      </c>
      <c r="BM37">
        <v>0</v>
      </c>
      <c r="BN37" t="s">
        <v>478</v>
      </c>
    </row>
    <row r="38" spans="1:66" x14ac:dyDescent="0.25">
      <c r="A38" s="137" t="str">
        <f t="shared" si="35"/>
        <v>송도버스</v>
      </c>
      <c r="B38" s="137" t="str">
        <f t="shared" si="1"/>
        <v>8</v>
      </c>
      <c r="C38" s="138" t="str">
        <f t="shared" si="36"/>
        <v>70바2247</v>
      </c>
      <c r="D38" s="113" t="str">
        <f t="shared" si="37"/>
        <v>대형</v>
      </c>
      <c r="E38" s="109" t="str">
        <f t="shared" si="38"/>
        <v>C</v>
      </c>
      <c r="F38" s="158">
        <f t="shared" si="39"/>
        <v>0.88200000000000001</v>
      </c>
      <c r="G38" s="159">
        <f t="shared" si="40"/>
        <v>1.764</v>
      </c>
      <c r="H38" s="160">
        <f t="shared" si="41"/>
        <v>2</v>
      </c>
      <c r="I38" s="161">
        <f t="shared" si="42"/>
        <v>1300.7360000000001</v>
      </c>
      <c r="J38" s="162">
        <f t="shared" si="43"/>
        <v>3.3407783243479525E-2</v>
      </c>
      <c r="K38" s="162">
        <f t="shared" si="44"/>
        <v>0.35849235318246125</v>
      </c>
      <c r="L38" s="162">
        <f t="shared" si="45"/>
        <v>8.841148395985042E-2</v>
      </c>
      <c r="M38" s="163">
        <f t="shared" si="46"/>
        <v>17.645</v>
      </c>
      <c r="N38" s="164">
        <f t="shared" si="47"/>
        <v>0</v>
      </c>
      <c r="O38" s="164">
        <f t="shared" si="48"/>
        <v>20.834</v>
      </c>
      <c r="P38" s="165">
        <f t="shared" si="49"/>
        <v>0</v>
      </c>
      <c r="Q38" s="166">
        <f t="shared" si="50"/>
        <v>82</v>
      </c>
      <c r="R38" s="167">
        <f t="shared" si="51"/>
        <v>30.194464191928137</v>
      </c>
      <c r="S38" s="139">
        <f t="shared" si="52"/>
        <v>0</v>
      </c>
      <c r="T38" s="139">
        <f t="shared" si="53"/>
        <v>271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224</v>
      </c>
      <c r="Z38" s="4" t="s">
        <v>136</v>
      </c>
      <c r="AA38" s="4" t="s">
        <v>48</v>
      </c>
      <c r="AB38" s="4">
        <v>521</v>
      </c>
      <c r="AC38" s="4">
        <v>1300.7360000000001</v>
      </c>
      <c r="AD38" s="4">
        <v>737.39099999999996</v>
      </c>
      <c r="AE38" s="4">
        <v>1.764</v>
      </c>
      <c r="AF38" s="4">
        <v>2</v>
      </c>
      <c r="AG38" s="4">
        <v>17.645</v>
      </c>
      <c r="AH38" s="4">
        <v>70.841365999999994</v>
      </c>
      <c r="AI38" s="4">
        <v>2.3666529999999999</v>
      </c>
      <c r="AJ38" s="4">
        <v>25.396087999999999</v>
      </c>
      <c r="AK38" s="4">
        <v>115</v>
      </c>
      <c r="AL38" s="4">
        <v>0</v>
      </c>
      <c r="AM38" s="4">
        <v>271</v>
      </c>
      <c r="AN38" s="4">
        <v>82</v>
      </c>
      <c r="AO38" s="4">
        <v>18.361249000000001</v>
      </c>
      <c r="AP38" s="4">
        <v>266.5</v>
      </c>
      <c r="AQ38" s="4">
        <v>0</v>
      </c>
      <c r="AR38" s="4">
        <v>24</v>
      </c>
      <c r="AS38" s="4">
        <v>15762</v>
      </c>
      <c r="AT38" s="4">
        <v>0</v>
      </c>
      <c r="AU38" s="4">
        <v>20.834</v>
      </c>
      <c r="AV38" s="4">
        <v>11951</v>
      </c>
      <c r="AW38" s="4">
        <v>0</v>
      </c>
      <c r="AX38" s="4">
        <v>0.48</v>
      </c>
      <c r="AY38">
        <v>0.88200000000000001</v>
      </c>
      <c r="AZ38" t="s">
        <v>69</v>
      </c>
      <c r="BA38" t="s">
        <v>210</v>
      </c>
      <c r="BB38">
        <v>5</v>
      </c>
      <c r="BC38" t="s">
        <v>246</v>
      </c>
      <c r="BD38">
        <v>6</v>
      </c>
      <c r="BE38">
        <v>116978.99799999998</v>
      </c>
      <c r="BF38">
        <v>1.1119397688805646E-2</v>
      </c>
      <c r="BG38">
        <v>9.8073087615265803E-3</v>
      </c>
      <c r="BH38">
        <v>256416.06799999997</v>
      </c>
      <c r="BI38">
        <v>5.0727554249837426E-3</v>
      </c>
      <c r="BJ38">
        <v>4.4741702848356607E-3</v>
      </c>
      <c r="BK38">
        <v>1</v>
      </c>
      <c r="BL38" t="s">
        <v>69</v>
      </c>
      <c r="BM38">
        <v>0</v>
      </c>
      <c r="BN38" t="s">
        <v>478</v>
      </c>
    </row>
    <row r="39" spans="1:66" x14ac:dyDescent="0.25">
      <c r="A39" s="140" t="str">
        <f t="shared" si="35"/>
        <v>송도버스</v>
      </c>
      <c r="B39" s="140" t="str">
        <f t="shared" si="1"/>
        <v>8</v>
      </c>
      <c r="C39" s="141" t="str">
        <f t="shared" si="36"/>
        <v>70바2251</v>
      </c>
      <c r="D39" s="129" t="str">
        <f t="shared" si="37"/>
        <v>대형</v>
      </c>
      <c r="E39" s="125" t="str">
        <f t="shared" si="38"/>
        <v>D</v>
      </c>
      <c r="F39" s="148">
        <f t="shared" si="39"/>
        <v>0.83619047619047615</v>
      </c>
      <c r="G39" s="149">
        <f t="shared" si="40"/>
        <v>1.756</v>
      </c>
      <c r="H39" s="150">
        <f t="shared" si="41"/>
        <v>2.1</v>
      </c>
      <c r="I39" s="151">
        <f t="shared" si="42"/>
        <v>4441.335</v>
      </c>
      <c r="J39" s="152">
        <f t="shared" si="43"/>
        <v>1.7241739996563234E-2</v>
      </c>
      <c r="K39" s="152">
        <f t="shared" si="44"/>
        <v>0.36363088001850347</v>
      </c>
      <c r="L39" s="152">
        <f t="shared" si="45"/>
        <v>8.9612695281936619E-2</v>
      </c>
      <c r="M39" s="153">
        <f t="shared" si="46"/>
        <v>12.757</v>
      </c>
      <c r="N39" s="154">
        <f t="shared" si="47"/>
        <v>0</v>
      </c>
      <c r="O39" s="154">
        <f t="shared" si="48"/>
        <v>9.4570000000000007</v>
      </c>
      <c r="P39" s="155">
        <f t="shared" si="49"/>
        <v>0.71833333333333338</v>
      </c>
      <c r="Q39" s="156">
        <f t="shared" si="50"/>
        <v>88</v>
      </c>
      <c r="R39" s="157">
        <f t="shared" si="51"/>
        <v>26.277188937433827</v>
      </c>
      <c r="S39" s="142">
        <f t="shared" si="52"/>
        <v>0</v>
      </c>
      <c r="T39" s="142">
        <f t="shared" si="53"/>
        <v>420</v>
      </c>
      <c r="U39" t="s">
        <v>116</v>
      </c>
      <c r="V39" t="s">
        <v>118</v>
      </c>
      <c r="W39" t="s">
        <v>116</v>
      </c>
      <c r="X39" s="4" t="s">
        <v>118</v>
      </c>
      <c r="Y39" s="4" t="s">
        <v>225</v>
      </c>
      <c r="Z39" s="4" t="s">
        <v>136</v>
      </c>
      <c r="AA39" s="4" t="s">
        <v>48</v>
      </c>
      <c r="AB39" s="4">
        <v>521</v>
      </c>
      <c r="AC39" s="4">
        <v>4441.335</v>
      </c>
      <c r="AD39" s="4">
        <v>2529.4740000000002</v>
      </c>
      <c r="AE39" s="4">
        <v>1.756</v>
      </c>
      <c r="AF39" s="4">
        <v>2.1</v>
      </c>
      <c r="AG39" s="4">
        <v>12.757</v>
      </c>
      <c r="AH39" s="4">
        <v>272.99495300000001</v>
      </c>
      <c r="AI39" s="4">
        <v>4.7069080000000003</v>
      </c>
      <c r="AJ39" s="4">
        <v>99.269395000000003</v>
      </c>
      <c r="AK39" s="4">
        <v>398</v>
      </c>
      <c r="AL39" s="4">
        <v>0</v>
      </c>
      <c r="AM39" s="4">
        <v>420</v>
      </c>
      <c r="AN39" s="4">
        <v>88</v>
      </c>
      <c r="AO39" s="4">
        <v>16.268927000000001</v>
      </c>
      <c r="AP39" s="4">
        <v>978.8</v>
      </c>
      <c r="AQ39" s="4">
        <v>43.1</v>
      </c>
      <c r="AR39" s="4">
        <v>91</v>
      </c>
      <c r="AS39" s="4">
        <v>32796</v>
      </c>
      <c r="AT39" s="4">
        <v>0</v>
      </c>
      <c r="AU39" s="4">
        <v>9.4570000000000007</v>
      </c>
      <c r="AV39" s="4">
        <v>40699</v>
      </c>
      <c r="AW39" s="4">
        <v>0</v>
      </c>
      <c r="AX39" s="4">
        <v>0.44</v>
      </c>
      <c r="AY39">
        <v>0.83619047619047615</v>
      </c>
      <c r="AZ39" t="s">
        <v>67</v>
      </c>
      <c r="BA39" t="s">
        <v>210</v>
      </c>
      <c r="BB39">
        <v>5</v>
      </c>
      <c r="BC39" t="s">
        <v>529</v>
      </c>
      <c r="BD39">
        <v>9</v>
      </c>
      <c r="BE39">
        <v>116978.99799999998</v>
      </c>
      <c r="BF39">
        <v>3.7966943433726461E-2</v>
      </c>
      <c r="BG39">
        <v>3.1747596509344604E-2</v>
      </c>
      <c r="BH39">
        <v>256416.06799999997</v>
      </c>
      <c r="BI39">
        <v>1.7320813920288336E-2</v>
      </c>
      <c r="BJ39">
        <v>1.4483499640012531E-2</v>
      </c>
      <c r="BK39">
        <v>1</v>
      </c>
      <c r="BL39" t="s">
        <v>69</v>
      </c>
      <c r="BM39">
        <v>-1</v>
      </c>
      <c r="BN39" t="s">
        <v>479</v>
      </c>
    </row>
    <row r="40" spans="1:66" x14ac:dyDescent="0.25">
      <c r="A40" s="137" t="str">
        <f t="shared" si="35"/>
        <v>송도버스</v>
      </c>
      <c r="B40" s="137" t="str">
        <f t="shared" si="1"/>
        <v>8</v>
      </c>
      <c r="C40" s="138" t="str">
        <f t="shared" si="36"/>
        <v>70바2253</v>
      </c>
      <c r="D40" s="113" t="str">
        <f t="shared" si="37"/>
        <v>대형</v>
      </c>
      <c r="E40" s="109" t="str">
        <f t="shared" si="38"/>
        <v>C</v>
      </c>
      <c r="F40" s="158">
        <f t="shared" si="39"/>
        <v>0.85952380952380947</v>
      </c>
      <c r="G40" s="159">
        <f t="shared" si="40"/>
        <v>1.8049999999999999</v>
      </c>
      <c r="H40" s="160">
        <f t="shared" si="41"/>
        <v>2.1</v>
      </c>
      <c r="I40" s="161">
        <f t="shared" si="42"/>
        <v>2330.922</v>
      </c>
      <c r="J40" s="162">
        <f t="shared" si="43"/>
        <v>1.8600681665987578E-2</v>
      </c>
      <c r="K40" s="162">
        <f t="shared" si="44"/>
        <v>0.37129255912095022</v>
      </c>
      <c r="L40" s="162">
        <f t="shared" si="45"/>
        <v>0.14801010072409115</v>
      </c>
      <c r="M40" s="163">
        <f t="shared" si="46"/>
        <v>15.268000000000001</v>
      </c>
      <c r="N40" s="164">
        <f t="shared" si="47"/>
        <v>0.17199999999999999</v>
      </c>
      <c r="O40" s="164">
        <f t="shared" si="48"/>
        <v>35.994</v>
      </c>
      <c r="P40" s="165">
        <f t="shared" si="49"/>
        <v>0.33333333333333331</v>
      </c>
      <c r="Q40" s="166">
        <f t="shared" si="50"/>
        <v>89</v>
      </c>
      <c r="R40" s="167">
        <f t="shared" si="51"/>
        <v>28.495658355965798</v>
      </c>
      <c r="S40" s="139">
        <f t="shared" si="52"/>
        <v>4</v>
      </c>
      <c r="T40" s="139">
        <f t="shared" si="53"/>
        <v>839</v>
      </c>
      <c r="U40" t="s">
        <v>116</v>
      </c>
      <c r="V40" t="s">
        <v>118</v>
      </c>
      <c r="W40" t="s">
        <v>116</v>
      </c>
      <c r="X40" s="4" t="s">
        <v>118</v>
      </c>
      <c r="Y40" s="4" t="s">
        <v>227</v>
      </c>
      <c r="Z40" s="4" t="s">
        <v>136</v>
      </c>
      <c r="AA40" s="4" t="s">
        <v>48</v>
      </c>
      <c r="AB40" s="4">
        <v>521</v>
      </c>
      <c r="AC40" s="4">
        <v>2330.922</v>
      </c>
      <c r="AD40" s="4">
        <v>1291.585</v>
      </c>
      <c r="AE40" s="4">
        <v>1.8049999999999999</v>
      </c>
      <c r="AF40" s="4">
        <v>2.1</v>
      </c>
      <c r="AG40" s="4">
        <v>15.268000000000001</v>
      </c>
      <c r="AH40" s="4">
        <v>134.07358099999999</v>
      </c>
      <c r="AI40" s="4">
        <v>2.4938600000000002</v>
      </c>
      <c r="AJ40" s="4">
        <v>49.780523000000002</v>
      </c>
      <c r="AK40" s="4">
        <v>345</v>
      </c>
      <c r="AL40" s="4">
        <v>4</v>
      </c>
      <c r="AM40" s="4">
        <v>839</v>
      </c>
      <c r="AN40" s="4">
        <v>89</v>
      </c>
      <c r="AO40" s="4">
        <v>17.385393000000001</v>
      </c>
      <c r="AP40" s="4">
        <v>634</v>
      </c>
      <c r="AQ40" s="4">
        <v>20</v>
      </c>
      <c r="AR40" s="4">
        <v>29</v>
      </c>
      <c r="AS40" s="4">
        <v>9420</v>
      </c>
      <c r="AT40" s="4">
        <v>0.17199999999999999</v>
      </c>
      <c r="AU40" s="4">
        <v>35.994</v>
      </c>
      <c r="AV40" s="4">
        <v>21806</v>
      </c>
      <c r="AW40" s="4">
        <v>0</v>
      </c>
      <c r="AX40" s="4">
        <v>0.47</v>
      </c>
      <c r="AY40">
        <v>0.85952380952380947</v>
      </c>
      <c r="AZ40" t="s">
        <v>69</v>
      </c>
      <c r="BA40" t="s">
        <v>210</v>
      </c>
      <c r="BB40">
        <v>19</v>
      </c>
      <c r="BC40" t="s">
        <v>530</v>
      </c>
      <c r="BD40">
        <v>8</v>
      </c>
      <c r="BE40">
        <v>116978.99799999998</v>
      </c>
      <c r="BF40">
        <v>1.9925987056240647E-2</v>
      </c>
      <c r="BG40">
        <v>1.7126860303102079E-2</v>
      </c>
      <c r="BH40">
        <v>256416.06799999997</v>
      </c>
      <c r="BI40">
        <v>9.0903897644979102E-3</v>
      </c>
      <c r="BJ40">
        <v>7.8134064404374887E-3</v>
      </c>
      <c r="BK40">
        <v>1</v>
      </c>
      <c r="BL40" t="s">
        <v>69</v>
      </c>
      <c r="BM40">
        <v>0</v>
      </c>
      <c r="BN40" t="s">
        <v>478</v>
      </c>
    </row>
    <row r="41" spans="1:66" x14ac:dyDescent="0.25">
      <c r="A41" s="140" t="str">
        <f t="shared" si="35"/>
        <v>송도버스</v>
      </c>
      <c r="B41" s="140" t="str">
        <f t="shared" si="1"/>
        <v>8</v>
      </c>
      <c r="C41" s="141" t="str">
        <f t="shared" si="36"/>
        <v>70바2255</v>
      </c>
      <c r="D41" s="129" t="str">
        <f t="shared" si="37"/>
        <v>대형</v>
      </c>
      <c r="E41" s="125" t="str">
        <f t="shared" si="38"/>
        <v>B</v>
      </c>
      <c r="F41" s="148">
        <f t="shared" si="39"/>
        <v>0.91249999999999998</v>
      </c>
      <c r="G41" s="149">
        <f t="shared" si="40"/>
        <v>1.825</v>
      </c>
      <c r="H41" s="150">
        <f t="shared" si="41"/>
        <v>2</v>
      </c>
      <c r="I41" s="151">
        <f t="shared" si="42"/>
        <v>4263.5110000000004</v>
      </c>
      <c r="J41" s="152">
        <f t="shared" si="43"/>
        <v>2.2063613182033794E-2</v>
      </c>
      <c r="K41" s="152">
        <f t="shared" si="44"/>
        <v>0.35422822985962304</v>
      </c>
      <c r="L41" s="152">
        <f t="shared" si="45"/>
        <v>0.17426951636808252</v>
      </c>
      <c r="M41" s="153">
        <f t="shared" si="46"/>
        <v>14.237</v>
      </c>
      <c r="N41" s="154">
        <f t="shared" si="47"/>
        <v>0</v>
      </c>
      <c r="O41" s="154">
        <f t="shared" si="48"/>
        <v>25.260999999999999</v>
      </c>
      <c r="P41" s="155">
        <f t="shared" si="49"/>
        <v>0.16</v>
      </c>
      <c r="Q41" s="156">
        <f t="shared" si="50"/>
        <v>90</v>
      </c>
      <c r="R41" s="157">
        <f t="shared" si="51"/>
        <v>26.912512385341696</v>
      </c>
      <c r="S41" s="142">
        <f t="shared" si="52"/>
        <v>0</v>
      </c>
      <c r="T41" s="142">
        <f t="shared" si="53"/>
        <v>1077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228</v>
      </c>
      <c r="Z41" s="4" t="s">
        <v>136</v>
      </c>
      <c r="AA41" s="4" t="s">
        <v>48</v>
      </c>
      <c r="AB41" s="4">
        <v>521</v>
      </c>
      <c r="AC41" s="4">
        <v>4263.5110000000004</v>
      </c>
      <c r="AD41" s="4">
        <v>2336.1970000000001</v>
      </c>
      <c r="AE41" s="4">
        <v>1.825</v>
      </c>
      <c r="AF41" s="4">
        <v>2</v>
      </c>
      <c r="AG41" s="4">
        <v>14.237</v>
      </c>
      <c r="AH41" s="4">
        <v>253.99883299999999</v>
      </c>
      <c r="AI41" s="4">
        <v>5.6041319999999999</v>
      </c>
      <c r="AJ41" s="4">
        <v>89.973557</v>
      </c>
      <c r="AK41" s="4">
        <v>743</v>
      </c>
      <c r="AL41" s="4">
        <v>0</v>
      </c>
      <c r="AM41" s="4">
        <v>1077</v>
      </c>
      <c r="AN41" s="4">
        <v>90</v>
      </c>
      <c r="AO41" s="4">
        <v>16.785553</v>
      </c>
      <c r="AP41" s="4">
        <v>627</v>
      </c>
      <c r="AQ41" s="4">
        <v>9.6</v>
      </c>
      <c r="AR41" s="4">
        <v>41</v>
      </c>
      <c r="AS41" s="4">
        <v>15267</v>
      </c>
      <c r="AT41" s="4">
        <v>0</v>
      </c>
      <c r="AU41" s="4">
        <v>25.260999999999999</v>
      </c>
      <c r="AV41" s="4">
        <v>39029</v>
      </c>
      <c r="AW41" s="4">
        <v>0</v>
      </c>
      <c r="AX41" s="4">
        <v>0.48</v>
      </c>
      <c r="AY41">
        <v>0.91249999999999998</v>
      </c>
      <c r="AZ41" t="s">
        <v>68</v>
      </c>
      <c r="BA41" t="s">
        <v>210</v>
      </c>
      <c r="BB41">
        <v>4</v>
      </c>
      <c r="BC41" t="s">
        <v>531</v>
      </c>
      <c r="BD41">
        <v>10</v>
      </c>
      <c r="BE41">
        <v>116978.99799999998</v>
      </c>
      <c r="BF41">
        <v>3.6446807314933584E-2</v>
      </c>
      <c r="BG41">
        <v>3.3257711674876893E-2</v>
      </c>
      <c r="BH41">
        <v>256416.06799999997</v>
      </c>
      <c r="BI41">
        <v>1.6627316038556526E-2</v>
      </c>
      <c r="BJ41">
        <v>1.517242588518283E-2</v>
      </c>
      <c r="BK41">
        <v>1</v>
      </c>
      <c r="BL41" t="s">
        <v>68</v>
      </c>
      <c r="BM41">
        <v>0</v>
      </c>
      <c r="BN41" t="s">
        <v>478</v>
      </c>
    </row>
    <row r="42" spans="1:66" x14ac:dyDescent="0.25">
      <c r="A42" s="137" t="str">
        <f t="shared" si="35"/>
        <v>송도버스</v>
      </c>
      <c r="B42" s="137" t="str">
        <f t="shared" si="1"/>
        <v>8</v>
      </c>
      <c r="C42" s="138" t="str">
        <f t="shared" si="36"/>
        <v>70바2256</v>
      </c>
      <c r="D42" s="113" t="str">
        <f t="shared" si="37"/>
        <v>대형</v>
      </c>
      <c r="E42" s="109" t="str">
        <f t="shared" si="38"/>
        <v>C</v>
      </c>
      <c r="F42" s="158">
        <f t="shared" si="39"/>
        <v>0.87350000000000005</v>
      </c>
      <c r="G42" s="159">
        <f t="shared" si="40"/>
        <v>1.7470000000000001</v>
      </c>
      <c r="H42" s="160">
        <f t="shared" si="41"/>
        <v>2</v>
      </c>
      <c r="I42" s="161">
        <f t="shared" si="42"/>
        <v>3584.364</v>
      </c>
      <c r="J42" s="162">
        <f t="shared" si="43"/>
        <v>3.0973819518532897E-2</v>
      </c>
      <c r="K42" s="162">
        <f t="shared" si="44"/>
        <v>0.37684354721869467</v>
      </c>
      <c r="L42" s="162">
        <f t="shared" si="45"/>
        <v>0.17464744094070803</v>
      </c>
      <c r="M42" s="163">
        <f t="shared" si="46"/>
        <v>14.106999999999999</v>
      </c>
      <c r="N42" s="164">
        <f t="shared" si="47"/>
        <v>2.8000000000000001E-2</v>
      </c>
      <c r="O42" s="164">
        <f t="shared" si="48"/>
        <v>17.324999999999999</v>
      </c>
      <c r="P42" s="165">
        <f t="shared" si="49"/>
        <v>0.65333333333333343</v>
      </c>
      <c r="Q42" s="166">
        <f t="shared" si="50"/>
        <v>92</v>
      </c>
      <c r="R42" s="167">
        <f t="shared" si="51"/>
        <v>27.310531172765486</v>
      </c>
      <c r="S42" s="139">
        <f t="shared" si="52"/>
        <v>1</v>
      </c>
      <c r="T42" s="139">
        <f t="shared" si="53"/>
        <v>621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229</v>
      </c>
      <c r="Z42" s="4" t="s">
        <v>136</v>
      </c>
      <c r="AA42" s="4" t="s">
        <v>48</v>
      </c>
      <c r="AB42" s="4">
        <v>521</v>
      </c>
      <c r="AC42" s="4">
        <v>3584.364</v>
      </c>
      <c r="AD42" s="4">
        <v>2051.5839999999998</v>
      </c>
      <c r="AE42" s="4">
        <v>1.7470000000000001</v>
      </c>
      <c r="AF42" s="4">
        <v>2</v>
      </c>
      <c r="AG42" s="4">
        <v>14.106999999999999</v>
      </c>
      <c r="AH42" s="4">
        <v>221.62885</v>
      </c>
      <c r="AI42" s="4">
        <v>6.8646919999999998</v>
      </c>
      <c r="AJ42" s="4">
        <v>83.519401999999999</v>
      </c>
      <c r="AK42" s="4">
        <v>626</v>
      </c>
      <c r="AL42" s="4">
        <v>1</v>
      </c>
      <c r="AM42" s="4">
        <v>621</v>
      </c>
      <c r="AN42" s="4">
        <v>92</v>
      </c>
      <c r="AO42" s="4">
        <v>16.172822</v>
      </c>
      <c r="AP42" s="4">
        <v>523.9</v>
      </c>
      <c r="AQ42" s="4">
        <v>39.200000000000003</v>
      </c>
      <c r="AR42" s="4">
        <v>77</v>
      </c>
      <c r="AS42" s="4">
        <v>37525</v>
      </c>
      <c r="AT42" s="4">
        <v>2.8000000000000001E-2</v>
      </c>
      <c r="AU42" s="4">
        <v>17.324999999999999</v>
      </c>
      <c r="AV42" s="4">
        <v>31789</v>
      </c>
      <c r="AW42" s="4">
        <v>0</v>
      </c>
      <c r="AX42" s="4">
        <v>0.45</v>
      </c>
      <c r="AY42">
        <v>0.87350000000000005</v>
      </c>
      <c r="AZ42" t="s">
        <v>69</v>
      </c>
      <c r="BA42" t="s">
        <v>210</v>
      </c>
      <c r="BB42">
        <v>11</v>
      </c>
      <c r="BC42" t="s">
        <v>522</v>
      </c>
      <c r="BD42">
        <v>9</v>
      </c>
      <c r="BE42">
        <v>116978.99799999998</v>
      </c>
      <c r="BF42">
        <v>3.0641089950180635E-2</v>
      </c>
      <c r="BG42">
        <v>2.6764992071482786E-2</v>
      </c>
      <c r="BH42">
        <v>256416.06799999997</v>
      </c>
      <c r="BI42">
        <v>1.3978702769905982E-2</v>
      </c>
      <c r="BJ42">
        <v>1.2210396869512877E-2</v>
      </c>
      <c r="BK42">
        <v>2</v>
      </c>
      <c r="BL42" t="s">
        <v>69</v>
      </c>
      <c r="BM42">
        <v>0</v>
      </c>
      <c r="BN42" t="s">
        <v>478</v>
      </c>
    </row>
    <row r="43" spans="1:66" x14ac:dyDescent="0.25">
      <c r="A43" s="140" t="str">
        <f t="shared" si="35"/>
        <v>송도버스</v>
      </c>
      <c r="B43" s="140" t="str">
        <f t="shared" si="1"/>
        <v>8</v>
      </c>
      <c r="C43" s="141" t="str">
        <f t="shared" si="36"/>
        <v>70바2264</v>
      </c>
      <c r="D43" s="129" t="str">
        <f t="shared" si="37"/>
        <v>대형</v>
      </c>
      <c r="E43" s="125" t="str">
        <f t="shared" si="38"/>
        <v>D</v>
      </c>
      <c r="F43" s="148">
        <f t="shared" si="39"/>
        <v>0.83904761904761904</v>
      </c>
      <c r="G43" s="149">
        <f t="shared" si="40"/>
        <v>1.762</v>
      </c>
      <c r="H43" s="150">
        <f t="shared" si="41"/>
        <v>2.1</v>
      </c>
      <c r="I43" s="151">
        <f t="shared" si="42"/>
        <v>1695.153</v>
      </c>
      <c r="J43" s="152">
        <f t="shared" si="43"/>
        <v>1.0874387291140939E-2</v>
      </c>
      <c r="K43" s="152">
        <f t="shared" si="44"/>
        <v>0.38020444011452914</v>
      </c>
      <c r="L43" s="152">
        <f t="shared" si="45"/>
        <v>0.1622272443844302</v>
      </c>
      <c r="M43" s="153">
        <f t="shared" si="46"/>
        <v>14.56</v>
      </c>
      <c r="N43" s="154">
        <f t="shared" si="47"/>
        <v>0</v>
      </c>
      <c r="O43" s="154">
        <f t="shared" si="48"/>
        <v>26.841000000000001</v>
      </c>
      <c r="P43" s="155">
        <f t="shared" si="49"/>
        <v>0.18333333333333332</v>
      </c>
      <c r="Q43" s="156">
        <f t="shared" si="50"/>
        <v>89</v>
      </c>
      <c r="R43" s="157">
        <f t="shared" si="51"/>
        <v>28.139334202768584</v>
      </c>
      <c r="S43" s="142">
        <f t="shared" si="52"/>
        <v>0</v>
      </c>
      <c r="T43" s="142">
        <f t="shared" si="53"/>
        <v>455</v>
      </c>
      <c r="U43" t="s">
        <v>116</v>
      </c>
      <c r="V43" t="s">
        <v>118</v>
      </c>
      <c r="W43" t="s">
        <v>116</v>
      </c>
      <c r="X43" s="4" t="s">
        <v>118</v>
      </c>
      <c r="Y43" s="4" t="s">
        <v>230</v>
      </c>
      <c r="Z43" s="4" t="s">
        <v>136</v>
      </c>
      <c r="AA43" s="4" t="s">
        <v>48</v>
      </c>
      <c r="AB43" s="4">
        <v>521</v>
      </c>
      <c r="AC43" s="4">
        <v>1695.153</v>
      </c>
      <c r="AD43" s="4">
        <v>962.06700000000001</v>
      </c>
      <c r="AE43" s="4">
        <v>1.762</v>
      </c>
      <c r="AF43" s="4">
        <v>2.1</v>
      </c>
      <c r="AG43" s="4">
        <v>14.56</v>
      </c>
      <c r="AH43" s="4">
        <v>98.931366999999995</v>
      </c>
      <c r="AI43" s="4">
        <v>1.0758179999999999</v>
      </c>
      <c r="AJ43" s="4">
        <v>37.614145000000001</v>
      </c>
      <c r="AK43" s="4">
        <v>275</v>
      </c>
      <c r="AL43" s="4">
        <v>0</v>
      </c>
      <c r="AM43" s="4">
        <v>455</v>
      </c>
      <c r="AN43" s="4">
        <v>89</v>
      </c>
      <c r="AO43" s="4">
        <v>17.134636</v>
      </c>
      <c r="AP43" s="4">
        <v>889.9</v>
      </c>
      <c r="AQ43" s="4">
        <v>11</v>
      </c>
      <c r="AR43" s="4">
        <v>35</v>
      </c>
      <c r="AS43" s="4">
        <v>21075</v>
      </c>
      <c r="AT43" s="4">
        <v>0</v>
      </c>
      <c r="AU43" s="4">
        <v>26.841000000000001</v>
      </c>
      <c r="AV43" s="4">
        <v>15432</v>
      </c>
      <c r="AW43" s="4">
        <v>0</v>
      </c>
      <c r="AX43" s="4">
        <v>0.45</v>
      </c>
      <c r="AY43">
        <v>0.83904761904761904</v>
      </c>
      <c r="AZ43" t="s">
        <v>67</v>
      </c>
      <c r="BA43" t="s">
        <v>210</v>
      </c>
      <c r="BB43">
        <v>3</v>
      </c>
      <c r="BC43" t="s">
        <v>532</v>
      </c>
      <c r="BD43">
        <v>15</v>
      </c>
      <c r="BE43">
        <v>116978.99799999998</v>
      </c>
      <c r="BF43">
        <v>1.4491088391781235E-2</v>
      </c>
      <c r="BG43">
        <v>1.2158713212532635E-2</v>
      </c>
      <c r="BH43">
        <v>256416.06799999997</v>
      </c>
      <c r="BI43">
        <v>6.6109468615671938E-3</v>
      </c>
      <c r="BJ43">
        <v>5.5468992238482838E-3</v>
      </c>
      <c r="BK43">
        <v>1</v>
      </c>
      <c r="BL43" t="s">
        <v>67</v>
      </c>
      <c r="BM43">
        <v>0</v>
      </c>
      <c r="BN43" t="s">
        <v>478</v>
      </c>
    </row>
    <row r="44" spans="1:66" x14ac:dyDescent="0.25">
      <c r="A44" s="137" t="str">
        <f t="shared" si="35"/>
        <v>송도버스</v>
      </c>
      <c r="B44" s="137" t="str">
        <f t="shared" si="1"/>
        <v>8</v>
      </c>
      <c r="C44" s="138" t="str">
        <f t="shared" si="36"/>
        <v>70바2265</v>
      </c>
      <c r="D44" s="113" t="str">
        <f t="shared" si="37"/>
        <v>대형</v>
      </c>
      <c r="E44" s="109" t="str">
        <f t="shared" si="38"/>
        <v>C</v>
      </c>
      <c r="F44" s="158">
        <f t="shared" si="39"/>
        <v>0.87904761904761908</v>
      </c>
      <c r="G44" s="159">
        <f t="shared" si="40"/>
        <v>1.8460000000000001</v>
      </c>
      <c r="H44" s="160">
        <f t="shared" si="41"/>
        <v>2.1</v>
      </c>
      <c r="I44" s="161">
        <f t="shared" si="42"/>
        <v>5555.9390000000003</v>
      </c>
      <c r="J44" s="162">
        <f t="shared" si="43"/>
        <v>1.7452947952299971E-2</v>
      </c>
      <c r="K44" s="162">
        <f t="shared" si="44"/>
        <v>0.35800034099080291</v>
      </c>
      <c r="L44" s="162">
        <f t="shared" si="45"/>
        <v>0.14614991273302316</v>
      </c>
      <c r="M44" s="163">
        <f t="shared" si="46"/>
        <v>18.536999999999999</v>
      </c>
      <c r="N44" s="164">
        <f t="shared" si="47"/>
        <v>1.7999999999999999E-2</v>
      </c>
      <c r="O44" s="164">
        <f t="shared" si="48"/>
        <v>27.844000000000001</v>
      </c>
      <c r="P44" s="165">
        <f t="shared" si="49"/>
        <v>1.1599999999999999</v>
      </c>
      <c r="Q44" s="166">
        <f t="shared" si="50"/>
        <v>92</v>
      </c>
      <c r="R44" s="167">
        <f t="shared" si="51"/>
        <v>27.096369804468871</v>
      </c>
      <c r="S44" s="139">
        <f t="shared" si="52"/>
        <v>1</v>
      </c>
      <c r="T44" s="139">
        <f t="shared" si="53"/>
        <v>1547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231</v>
      </c>
      <c r="Z44" s="4" t="s">
        <v>136</v>
      </c>
      <c r="AA44" s="4" t="s">
        <v>48</v>
      </c>
      <c r="AB44" s="4">
        <v>521</v>
      </c>
      <c r="AC44" s="4">
        <v>5555.9390000000003</v>
      </c>
      <c r="AD44" s="4">
        <v>3009.857</v>
      </c>
      <c r="AE44" s="4">
        <v>1.8460000000000001</v>
      </c>
      <c r="AF44" s="4">
        <v>2.1</v>
      </c>
      <c r="AG44" s="4">
        <v>18.536999999999999</v>
      </c>
      <c r="AH44" s="4">
        <v>328.307975</v>
      </c>
      <c r="AI44" s="4">
        <v>5.7299420000000003</v>
      </c>
      <c r="AJ44" s="4">
        <v>117.534367</v>
      </c>
      <c r="AK44" s="4">
        <v>812</v>
      </c>
      <c r="AL44" s="4">
        <v>1</v>
      </c>
      <c r="AM44" s="4">
        <v>1547</v>
      </c>
      <c r="AN44" s="4">
        <v>92</v>
      </c>
      <c r="AO44" s="4">
        <v>16.922948000000002</v>
      </c>
      <c r="AP44" s="4">
        <v>1816</v>
      </c>
      <c r="AQ44" s="4">
        <v>69.599999999999994</v>
      </c>
      <c r="AR44" s="4">
        <v>84</v>
      </c>
      <c r="AS44" s="4">
        <v>34533</v>
      </c>
      <c r="AT44" s="4">
        <v>1.7999999999999999E-2</v>
      </c>
      <c r="AU44" s="4">
        <v>27.844000000000001</v>
      </c>
      <c r="AV44" s="4">
        <v>49327</v>
      </c>
      <c r="AW44" s="4">
        <v>0</v>
      </c>
      <c r="AX44" s="4">
        <v>0.57999999999999996</v>
      </c>
      <c r="AY44">
        <v>0.87904761904761908</v>
      </c>
      <c r="AZ44" t="s">
        <v>69</v>
      </c>
      <c r="BA44" t="s">
        <v>210</v>
      </c>
      <c r="BB44">
        <v>7</v>
      </c>
      <c r="BC44" t="s">
        <v>226</v>
      </c>
      <c r="BD44">
        <v>21</v>
      </c>
      <c r="BE44">
        <v>116978.99799999998</v>
      </c>
      <c r="BF44">
        <v>4.7495183708104606E-2</v>
      </c>
      <c r="BG44">
        <v>4.1750528154838623E-2</v>
      </c>
      <c r="BH44">
        <v>256416.06799999997</v>
      </c>
      <c r="BI44">
        <v>2.1667670997903302E-2</v>
      </c>
      <c r="BJ44">
        <v>1.9046914601014046E-2</v>
      </c>
      <c r="BK44">
        <v>1</v>
      </c>
      <c r="BL44" t="s">
        <v>69</v>
      </c>
      <c r="BM44">
        <v>0</v>
      </c>
      <c r="BN44" t="s">
        <v>478</v>
      </c>
    </row>
    <row r="45" spans="1:66" x14ac:dyDescent="0.25">
      <c r="A45" s="140" t="str">
        <f t="shared" si="35"/>
        <v>송도버스</v>
      </c>
      <c r="B45" s="140" t="str">
        <f t="shared" si="1"/>
        <v>8</v>
      </c>
      <c r="C45" s="141" t="str">
        <f t="shared" si="36"/>
        <v>70바2271</v>
      </c>
      <c r="D45" s="129" t="str">
        <f t="shared" si="37"/>
        <v>대형</v>
      </c>
      <c r="E45" s="125" t="str">
        <f t="shared" si="38"/>
        <v>B</v>
      </c>
      <c r="F45" s="148">
        <f t="shared" si="39"/>
        <v>0.94099999999999995</v>
      </c>
      <c r="G45" s="149">
        <f t="shared" si="40"/>
        <v>1.8819999999999999</v>
      </c>
      <c r="H45" s="150">
        <f t="shared" si="41"/>
        <v>2</v>
      </c>
      <c r="I45" s="151">
        <f t="shared" si="42"/>
        <v>4837.8239999999996</v>
      </c>
      <c r="J45" s="152">
        <f t="shared" si="43"/>
        <v>1.9502455028369191E-2</v>
      </c>
      <c r="K45" s="152">
        <f t="shared" si="44"/>
        <v>0.37525226597498956</v>
      </c>
      <c r="L45" s="152">
        <f t="shared" si="45"/>
        <v>0.21476597743117568</v>
      </c>
      <c r="M45" s="153">
        <f t="shared" si="46"/>
        <v>15.722</v>
      </c>
      <c r="N45" s="154">
        <f t="shared" si="47"/>
        <v>2.1000000000000001E-2</v>
      </c>
      <c r="O45" s="154">
        <f t="shared" si="48"/>
        <v>17.756</v>
      </c>
      <c r="P45" s="155">
        <f t="shared" si="49"/>
        <v>0.1</v>
      </c>
      <c r="Q45" s="156">
        <f t="shared" si="50"/>
        <v>88</v>
      </c>
      <c r="R45" s="157">
        <f t="shared" si="51"/>
        <v>26.884925072438971</v>
      </c>
      <c r="S45" s="142">
        <f t="shared" si="52"/>
        <v>1</v>
      </c>
      <c r="T45" s="142">
        <f t="shared" si="53"/>
        <v>859</v>
      </c>
      <c r="U45" t="s">
        <v>116</v>
      </c>
      <c r="V45" t="s">
        <v>118</v>
      </c>
      <c r="W45" t="s">
        <v>116</v>
      </c>
      <c r="X45" s="4" t="s">
        <v>118</v>
      </c>
      <c r="Y45" s="4" t="s">
        <v>233</v>
      </c>
      <c r="Z45" s="4" t="s">
        <v>136</v>
      </c>
      <c r="AA45" s="4" t="s">
        <v>48</v>
      </c>
      <c r="AB45" s="4">
        <v>521</v>
      </c>
      <c r="AC45" s="4">
        <v>4837.8239999999996</v>
      </c>
      <c r="AD45" s="4">
        <v>2571.174</v>
      </c>
      <c r="AE45" s="4">
        <v>1.8819999999999999</v>
      </c>
      <c r="AF45" s="4">
        <v>2</v>
      </c>
      <c r="AG45" s="4">
        <v>15.722</v>
      </c>
      <c r="AH45" s="4">
        <v>297.31020999999998</v>
      </c>
      <c r="AI45" s="4">
        <v>5.798279</v>
      </c>
      <c r="AJ45" s="4">
        <v>111.56632999999999</v>
      </c>
      <c r="AK45" s="4">
        <v>1039</v>
      </c>
      <c r="AL45" s="4">
        <v>1</v>
      </c>
      <c r="AM45" s="4">
        <v>859</v>
      </c>
      <c r="AN45" s="4">
        <v>88</v>
      </c>
      <c r="AO45" s="4">
        <v>16.271972999999999</v>
      </c>
      <c r="AP45" s="4">
        <v>727.2</v>
      </c>
      <c r="AQ45" s="4">
        <v>6</v>
      </c>
      <c r="AR45" s="4">
        <v>57</v>
      </c>
      <c r="AS45" s="4">
        <v>31943</v>
      </c>
      <c r="AT45" s="4">
        <v>2.1000000000000001E-2</v>
      </c>
      <c r="AU45" s="4">
        <v>17.756</v>
      </c>
      <c r="AV45" s="4">
        <v>44811</v>
      </c>
      <c r="AW45" s="4">
        <v>0</v>
      </c>
      <c r="AX45" s="4">
        <v>0.53</v>
      </c>
      <c r="AY45">
        <v>0.94099999999999995</v>
      </c>
      <c r="AZ45" t="s">
        <v>68</v>
      </c>
      <c r="BA45" t="s">
        <v>210</v>
      </c>
      <c r="BB45">
        <v>1</v>
      </c>
      <c r="BC45" t="s">
        <v>533</v>
      </c>
      <c r="BD45">
        <v>16</v>
      </c>
      <c r="BE45">
        <v>116978.99799999998</v>
      </c>
      <c r="BF45">
        <v>4.1356346717895467E-2</v>
      </c>
      <c r="BG45">
        <v>3.8916322261539633E-2</v>
      </c>
      <c r="BH45">
        <v>256416.06799999997</v>
      </c>
      <c r="BI45">
        <v>1.886708597372299E-2</v>
      </c>
      <c r="BJ45">
        <v>1.7753927901273333E-2</v>
      </c>
      <c r="BK45">
        <v>1</v>
      </c>
      <c r="BL45" t="s">
        <v>68</v>
      </c>
      <c r="BM45">
        <v>0</v>
      </c>
      <c r="BN45" t="s">
        <v>478</v>
      </c>
    </row>
    <row r="46" spans="1:66" x14ac:dyDescent="0.25">
      <c r="A46" s="137" t="str">
        <f t="shared" si="35"/>
        <v>송도버스</v>
      </c>
      <c r="B46" s="137" t="str">
        <f t="shared" si="1"/>
        <v>8</v>
      </c>
      <c r="C46" s="138" t="str">
        <f t="shared" si="36"/>
        <v>70바2276</v>
      </c>
      <c r="D46" s="113" t="str">
        <f t="shared" si="37"/>
        <v>대형</v>
      </c>
      <c r="E46" s="109" t="str">
        <f t="shared" si="38"/>
        <v>B</v>
      </c>
      <c r="F46" s="158">
        <f t="shared" si="39"/>
        <v>0.90095238095238084</v>
      </c>
      <c r="G46" s="159">
        <f t="shared" si="40"/>
        <v>1.8919999999999999</v>
      </c>
      <c r="H46" s="160">
        <f t="shared" si="41"/>
        <v>2.1</v>
      </c>
      <c r="I46" s="161">
        <f t="shared" si="42"/>
        <v>4291.4070000000002</v>
      </c>
      <c r="J46" s="162">
        <f t="shared" si="43"/>
        <v>2.0976191898723663E-2</v>
      </c>
      <c r="K46" s="162">
        <f t="shared" si="44"/>
        <v>0.37721999849460375</v>
      </c>
      <c r="L46" s="162">
        <f t="shared" si="45"/>
        <v>0.18082647486010997</v>
      </c>
      <c r="M46" s="163">
        <f t="shared" si="46"/>
        <v>13.352</v>
      </c>
      <c r="N46" s="164">
        <f t="shared" si="47"/>
        <v>9.2999999999999999E-2</v>
      </c>
      <c r="O46" s="164">
        <f t="shared" si="48"/>
        <v>20.157</v>
      </c>
      <c r="P46" s="165">
        <f t="shared" si="49"/>
        <v>0.54333333333333333</v>
      </c>
      <c r="Q46" s="166">
        <f t="shared" si="50"/>
        <v>92</v>
      </c>
      <c r="R46" s="167">
        <f t="shared" si="51"/>
        <v>27.305388595182489</v>
      </c>
      <c r="S46" s="139">
        <f t="shared" si="52"/>
        <v>4</v>
      </c>
      <c r="T46" s="139">
        <f t="shared" si="53"/>
        <v>865</v>
      </c>
      <c r="U46" t="s">
        <v>116</v>
      </c>
      <c r="V46" t="s">
        <v>118</v>
      </c>
      <c r="W46" t="s">
        <v>116</v>
      </c>
      <c r="X46" s="4" t="s">
        <v>118</v>
      </c>
      <c r="Y46" s="4" t="s">
        <v>234</v>
      </c>
      <c r="Z46" s="4" t="s">
        <v>136</v>
      </c>
      <c r="AA46" s="4" t="s">
        <v>48</v>
      </c>
      <c r="AB46" s="4">
        <v>521</v>
      </c>
      <c r="AC46" s="4">
        <v>4291.4070000000002</v>
      </c>
      <c r="AD46" s="4">
        <v>2268.627</v>
      </c>
      <c r="AE46" s="4">
        <v>1.8919999999999999</v>
      </c>
      <c r="AF46" s="4">
        <v>2.1</v>
      </c>
      <c r="AG46" s="4">
        <v>13.352</v>
      </c>
      <c r="AH46" s="4">
        <v>261.15383700000001</v>
      </c>
      <c r="AI46" s="4">
        <v>5.4780129999999998</v>
      </c>
      <c r="AJ46" s="4">
        <v>98.512450000000001</v>
      </c>
      <c r="AK46" s="4">
        <v>776</v>
      </c>
      <c r="AL46" s="4">
        <v>4</v>
      </c>
      <c r="AM46" s="4">
        <v>865</v>
      </c>
      <c r="AN46" s="4">
        <v>92</v>
      </c>
      <c r="AO46" s="4">
        <v>16.432486000000001</v>
      </c>
      <c r="AP46" s="4">
        <v>1029.5999999999999</v>
      </c>
      <c r="AQ46" s="4">
        <v>32.6</v>
      </c>
      <c r="AR46" s="4">
        <v>64</v>
      </c>
      <c r="AS46" s="4">
        <v>45519</v>
      </c>
      <c r="AT46" s="4">
        <v>9.2999999999999999E-2</v>
      </c>
      <c r="AU46" s="4">
        <v>20.157</v>
      </c>
      <c r="AV46" s="4">
        <v>38546</v>
      </c>
      <c r="AW46" s="4">
        <v>0</v>
      </c>
      <c r="AX46" s="4">
        <v>0.47</v>
      </c>
      <c r="AY46">
        <v>0.90095238095238084</v>
      </c>
      <c r="AZ46" t="s">
        <v>68</v>
      </c>
      <c r="BA46" t="s">
        <v>210</v>
      </c>
      <c r="BB46">
        <v>7</v>
      </c>
      <c r="BC46" t="s">
        <v>483</v>
      </c>
      <c r="BD46">
        <v>13</v>
      </c>
      <c r="BE46">
        <v>116978.99799999998</v>
      </c>
      <c r="BF46">
        <v>3.6685277471773192E-2</v>
      </c>
      <c r="BG46">
        <v>3.3051688084092798E-2</v>
      </c>
      <c r="BH46">
        <v>256416.06799999997</v>
      </c>
      <c r="BI46">
        <v>1.6736107972765576E-2</v>
      </c>
      <c r="BJ46">
        <v>1.5078436325939269E-2</v>
      </c>
      <c r="BK46">
        <v>1</v>
      </c>
      <c r="BL46" t="s">
        <v>68</v>
      </c>
      <c r="BM46">
        <v>0</v>
      </c>
      <c r="BN46" t="s">
        <v>478</v>
      </c>
    </row>
    <row r="47" spans="1:66" x14ac:dyDescent="0.25">
      <c r="A47" s="140" t="str">
        <f t="shared" si="35"/>
        <v>송도버스</v>
      </c>
      <c r="B47" s="140" t="str">
        <f t="shared" si="1"/>
        <v>8</v>
      </c>
      <c r="C47" s="141" t="str">
        <f t="shared" si="36"/>
        <v>70바2282</v>
      </c>
      <c r="D47" s="129" t="str">
        <f t="shared" si="37"/>
        <v>대형</v>
      </c>
      <c r="E47" s="125" t="str">
        <f t="shared" si="38"/>
        <v>C</v>
      </c>
      <c r="F47" s="148">
        <f t="shared" si="39"/>
        <v>0.86599999999999999</v>
      </c>
      <c r="G47" s="149">
        <f t="shared" si="40"/>
        <v>1.732</v>
      </c>
      <c r="H47" s="150">
        <f t="shared" si="41"/>
        <v>2</v>
      </c>
      <c r="I47" s="151">
        <f t="shared" si="42"/>
        <v>1346.7629999999999</v>
      </c>
      <c r="J47" s="152">
        <f t="shared" si="43"/>
        <v>2.1018769715526537E-2</v>
      </c>
      <c r="K47" s="152">
        <f t="shared" si="44"/>
        <v>0.38404610918507137</v>
      </c>
      <c r="L47" s="152">
        <f t="shared" si="45"/>
        <v>0.19973818704553067</v>
      </c>
      <c r="M47" s="153">
        <f t="shared" si="46"/>
        <v>13.505000000000001</v>
      </c>
      <c r="N47" s="154">
        <f t="shared" si="47"/>
        <v>0</v>
      </c>
      <c r="O47" s="154">
        <f t="shared" si="48"/>
        <v>32.225000000000001</v>
      </c>
      <c r="P47" s="155">
        <f t="shared" si="49"/>
        <v>0</v>
      </c>
      <c r="Q47" s="156">
        <f t="shared" si="50"/>
        <v>78</v>
      </c>
      <c r="R47" s="157">
        <f t="shared" si="51"/>
        <v>28.191499137757688</v>
      </c>
      <c r="S47" s="142">
        <f t="shared" si="52"/>
        <v>0</v>
      </c>
      <c r="T47" s="142">
        <f t="shared" si="53"/>
        <v>434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235</v>
      </c>
      <c r="Z47" s="4" t="s">
        <v>136</v>
      </c>
      <c r="AA47" s="4" t="s">
        <v>48</v>
      </c>
      <c r="AB47" s="4">
        <v>521</v>
      </c>
      <c r="AC47" s="4">
        <v>1346.7629999999999</v>
      </c>
      <c r="AD47" s="4">
        <v>777.44399999999996</v>
      </c>
      <c r="AE47" s="4">
        <v>1.732</v>
      </c>
      <c r="AF47" s="4">
        <v>2</v>
      </c>
      <c r="AG47" s="4">
        <v>13.505000000000001</v>
      </c>
      <c r="AH47" s="4">
        <v>80.297753999999998</v>
      </c>
      <c r="AI47" s="4">
        <v>1.6877599999999999</v>
      </c>
      <c r="AJ47" s="4">
        <v>30.838039999999999</v>
      </c>
      <c r="AK47" s="4">
        <v>269</v>
      </c>
      <c r="AL47" s="4">
        <v>0</v>
      </c>
      <c r="AM47" s="4">
        <v>434</v>
      </c>
      <c r="AN47" s="4">
        <v>78</v>
      </c>
      <c r="AO47" s="4">
        <v>16.772112</v>
      </c>
      <c r="AP47" s="4">
        <v>238.3</v>
      </c>
      <c r="AQ47" s="4">
        <v>0</v>
      </c>
      <c r="AR47" s="4">
        <v>14</v>
      </c>
      <c r="AS47" s="4">
        <v>11490</v>
      </c>
      <c r="AT47" s="4">
        <v>0</v>
      </c>
      <c r="AU47" s="4">
        <v>32.225000000000001</v>
      </c>
      <c r="AV47" s="4">
        <v>12571</v>
      </c>
      <c r="AW47" s="4">
        <v>0</v>
      </c>
      <c r="AX47" s="4">
        <v>0.42</v>
      </c>
      <c r="AY47">
        <v>0.86599999999999999</v>
      </c>
      <c r="AZ47" t="s">
        <v>69</v>
      </c>
      <c r="BA47" t="s">
        <v>210</v>
      </c>
      <c r="BB47">
        <v>15</v>
      </c>
      <c r="BC47" t="s">
        <v>534</v>
      </c>
      <c r="BD47">
        <v>12</v>
      </c>
      <c r="BE47">
        <v>116978.99799999998</v>
      </c>
      <c r="BF47">
        <v>1.151286147963073E-2</v>
      </c>
      <c r="BG47">
        <v>9.970138041360212E-3</v>
      </c>
      <c r="BH47">
        <v>256416.06799999997</v>
      </c>
      <c r="BI47">
        <v>5.2522566565524282E-3</v>
      </c>
      <c r="BJ47">
        <v>4.5484542645744027E-3</v>
      </c>
      <c r="BK47">
        <v>1</v>
      </c>
      <c r="BL47" t="s">
        <v>69</v>
      </c>
      <c r="BM47">
        <v>0</v>
      </c>
      <c r="BN47" t="s">
        <v>478</v>
      </c>
    </row>
    <row r="48" spans="1:66" x14ac:dyDescent="0.25">
      <c r="A48" s="137" t="str">
        <f t="shared" si="35"/>
        <v>송도버스</v>
      </c>
      <c r="B48" s="137" t="str">
        <f t="shared" si="1"/>
        <v>8</v>
      </c>
      <c r="C48" s="138" t="str">
        <f t="shared" si="36"/>
        <v>70바2287</v>
      </c>
      <c r="D48" s="113" t="str">
        <f t="shared" si="37"/>
        <v>대형</v>
      </c>
      <c r="E48" s="109" t="str">
        <f t="shared" si="38"/>
        <v>C</v>
      </c>
      <c r="F48" s="158">
        <f t="shared" si="39"/>
        <v>0.87285714285714278</v>
      </c>
      <c r="G48" s="159">
        <f t="shared" si="40"/>
        <v>1.833</v>
      </c>
      <c r="H48" s="160">
        <f t="shared" si="41"/>
        <v>2.1</v>
      </c>
      <c r="I48" s="161">
        <f t="shared" si="42"/>
        <v>5332.223</v>
      </c>
      <c r="J48" s="162">
        <f t="shared" si="43"/>
        <v>3.6003597446002601E-2</v>
      </c>
      <c r="K48" s="162">
        <f t="shared" si="44"/>
        <v>0.33165724657702877</v>
      </c>
      <c r="L48" s="162">
        <f t="shared" si="45"/>
        <v>8.7393194170611394E-2</v>
      </c>
      <c r="M48" s="163">
        <f t="shared" si="46"/>
        <v>13.795</v>
      </c>
      <c r="N48" s="164">
        <f t="shared" si="47"/>
        <v>0.113</v>
      </c>
      <c r="O48" s="164">
        <f t="shared" si="48"/>
        <v>13.409000000000001</v>
      </c>
      <c r="P48" s="165">
        <f t="shared" si="49"/>
        <v>0.57666666666666666</v>
      </c>
      <c r="Q48" s="166">
        <f t="shared" si="50"/>
        <v>87</v>
      </c>
      <c r="R48" s="167">
        <f t="shared" si="51"/>
        <v>25.926174580900152</v>
      </c>
      <c r="S48" s="139">
        <f t="shared" si="52"/>
        <v>6</v>
      </c>
      <c r="T48" s="139">
        <f t="shared" si="53"/>
        <v>715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236</v>
      </c>
      <c r="Z48" s="4" t="s">
        <v>136</v>
      </c>
      <c r="AA48" s="4" t="s">
        <v>48</v>
      </c>
      <c r="AB48" s="4">
        <v>521</v>
      </c>
      <c r="AC48" s="4">
        <v>5332.223</v>
      </c>
      <c r="AD48" s="4">
        <v>2908.933</v>
      </c>
      <c r="AE48" s="4">
        <v>1.833</v>
      </c>
      <c r="AF48" s="4">
        <v>2.1</v>
      </c>
      <c r="AG48" s="4">
        <v>13.795</v>
      </c>
      <c r="AH48" s="4">
        <v>325.25185900000002</v>
      </c>
      <c r="AI48" s="4">
        <v>11.710236999999999</v>
      </c>
      <c r="AJ48" s="4">
        <v>107.872136</v>
      </c>
      <c r="AK48" s="4">
        <v>466</v>
      </c>
      <c r="AL48" s="4">
        <v>6</v>
      </c>
      <c r="AM48" s="4">
        <v>715</v>
      </c>
      <c r="AN48" s="4">
        <v>87</v>
      </c>
      <c r="AO48" s="4">
        <v>16.394134999999999</v>
      </c>
      <c r="AP48" s="4">
        <v>897</v>
      </c>
      <c r="AQ48" s="4">
        <v>34.6</v>
      </c>
      <c r="AR48" s="4">
        <v>52</v>
      </c>
      <c r="AS48" s="4">
        <v>14842</v>
      </c>
      <c r="AT48" s="4">
        <v>0.113</v>
      </c>
      <c r="AU48" s="4">
        <v>13.409000000000001</v>
      </c>
      <c r="AV48" s="4">
        <v>43717</v>
      </c>
      <c r="AW48" s="4">
        <v>0</v>
      </c>
      <c r="AX48" s="4">
        <v>0.49</v>
      </c>
      <c r="AY48">
        <v>0.87285714285714278</v>
      </c>
      <c r="AZ48" t="s">
        <v>69</v>
      </c>
      <c r="BA48" t="s">
        <v>210</v>
      </c>
      <c r="BB48">
        <v>13</v>
      </c>
      <c r="BC48" t="s">
        <v>535</v>
      </c>
      <c r="BD48">
        <v>13</v>
      </c>
      <c r="BE48">
        <v>116978.99799999998</v>
      </c>
      <c r="BF48">
        <v>4.5582737851797984E-2</v>
      </c>
      <c r="BG48">
        <v>3.9787218324926522E-2</v>
      </c>
      <c r="BH48">
        <v>256416.06799999997</v>
      </c>
      <c r="BI48">
        <v>2.0795198372669847E-2</v>
      </c>
      <c r="BJ48">
        <v>1.8151237436716108E-2</v>
      </c>
      <c r="BK48">
        <v>1</v>
      </c>
      <c r="BL48" t="s">
        <v>69</v>
      </c>
      <c r="BM48">
        <v>0</v>
      </c>
      <c r="BN48" t="s">
        <v>478</v>
      </c>
    </row>
    <row r="49" spans="1:66" x14ac:dyDescent="0.25">
      <c r="A49" s="140" t="str">
        <f t="shared" ref="A49:A58" si="54">W49</f>
        <v>송도버스</v>
      </c>
      <c r="B49" s="140" t="str">
        <f t="shared" si="1"/>
        <v>8</v>
      </c>
      <c r="C49" s="141" t="str">
        <f t="shared" ref="C49:C58" si="55">Y49</f>
        <v>70바2289</v>
      </c>
      <c r="D49" s="129" t="str">
        <f t="shared" ref="D49:D58" si="56">Z49</f>
        <v>대형</v>
      </c>
      <c r="E49" s="125" t="str">
        <f t="shared" ref="E49:E58" si="57">AZ49</f>
        <v>D</v>
      </c>
      <c r="F49" s="148">
        <f t="shared" ref="F49:F58" si="58">G49/H49</f>
        <v>0.83333333333333326</v>
      </c>
      <c r="G49" s="149">
        <f t="shared" ref="G49:G58" si="59">AE49</f>
        <v>1.75</v>
      </c>
      <c r="H49" s="150">
        <f t="shared" ref="H49:H58" si="60">AF49</f>
        <v>2.1</v>
      </c>
      <c r="I49" s="151">
        <f t="shared" ref="I49:I58" si="61">AC49</f>
        <v>3723.0549999999998</v>
      </c>
      <c r="J49" s="152">
        <f t="shared" ref="J49:J58" si="62">AI49/AH49</f>
        <v>2.5798579299637636E-2</v>
      </c>
      <c r="K49" s="152">
        <f t="shared" ref="K49:K58" si="63">AJ49/AH49</f>
        <v>0.37436874350923233</v>
      </c>
      <c r="L49" s="152">
        <f t="shared" ref="L49:L58" si="64">AK49/AC49</f>
        <v>0.16921587244883571</v>
      </c>
      <c r="M49" s="153">
        <f t="shared" ref="M49:M58" si="65">AG49</f>
        <v>15.044</v>
      </c>
      <c r="N49" s="154">
        <f t="shared" ref="N49:N58" si="66">IF(AW49=0,AT49,"속도계이상")</f>
        <v>0.32200000000000001</v>
      </c>
      <c r="O49" s="154">
        <f t="shared" ref="O49:O58" si="67">IF(AW49=0,AU49,"속도계이상")</f>
        <v>27.451000000000001</v>
      </c>
      <c r="P49" s="155">
        <f t="shared" ref="P49:P58" si="68">AQ49/60</f>
        <v>0.25833333333333336</v>
      </c>
      <c r="Q49" s="156">
        <f t="shared" ref="Q49:Q58" si="69">AN49</f>
        <v>88</v>
      </c>
      <c r="R49" s="157">
        <f t="shared" ref="R49:R58" si="70">AC49/(AH49-AI49-AJ49)</f>
        <v>27.364500262038966</v>
      </c>
      <c r="S49" s="142">
        <f t="shared" ref="S49:S58" si="71">IF(AW49=0,AL49,"속도계이상")</f>
        <v>12</v>
      </c>
      <c r="T49" s="142">
        <f t="shared" ref="T49:T58" si="72">IF(AW49=0,AM49,"속도계이상")</f>
        <v>1022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237</v>
      </c>
      <c r="Z49" s="4" t="s">
        <v>136</v>
      </c>
      <c r="AA49" s="4" t="s">
        <v>48</v>
      </c>
      <c r="AB49" s="4">
        <v>521</v>
      </c>
      <c r="AC49" s="4">
        <v>3723.0549999999998</v>
      </c>
      <c r="AD49" s="4">
        <v>2127.078</v>
      </c>
      <c r="AE49" s="4">
        <v>1.75</v>
      </c>
      <c r="AF49" s="4">
        <v>2.1</v>
      </c>
      <c r="AG49" s="4">
        <v>15.044</v>
      </c>
      <c r="AH49" s="4">
        <v>226.82024200000001</v>
      </c>
      <c r="AI49" s="4">
        <v>5.8516399999999997</v>
      </c>
      <c r="AJ49" s="4">
        <v>84.914409000000006</v>
      </c>
      <c r="AK49" s="4">
        <v>630</v>
      </c>
      <c r="AL49" s="4">
        <v>12</v>
      </c>
      <c r="AM49" s="4">
        <v>1022</v>
      </c>
      <c r="AN49" s="4">
        <v>88</v>
      </c>
      <c r="AO49" s="4">
        <v>16.414121000000002</v>
      </c>
      <c r="AP49" s="4">
        <v>873.4</v>
      </c>
      <c r="AQ49" s="4">
        <v>15.5</v>
      </c>
      <c r="AR49" s="4">
        <v>79</v>
      </c>
      <c r="AS49" s="4">
        <v>44048</v>
      </c>
      <c r="AT49" s="4">
        <v>0.32200000000000001</v>
      </c>
      <c r="AU49" s="4">
        <v>27.451000000000001</v>
      </c>
      <c r="AV49" s="4">
        <v>8163</v>
      </c>
      <c r="AW49" s="4">
        <v>0</v>
      </c>
      <c r="AX49" s="4">
        <v>0.47</v>
      </c>
      <c r="AY49">
        <v>0.83333333333333326</v>
      </c>
      <c r="AZ49" t="s">
        <v>67</v>
      </c>
      <c r="BA49" t="s">
        <v>210</v>
      </c>
      <c r="BB49">
        <v>6</v>
      </c>
      <c r="BC49" t="s">
        <v>536</v>
      </c>
      <c r="BD49">
        <v>6</v>
      </c>
      <c r="BE49">
        <v>116978.99799999998</v>
      </c>
      <c r="BF49">
        <v>3.1826695933914573E-2</v>
      </c>
      <c r="BG49">
        <v>2.6522246611595475E-2</v>
      </c>
      <c r="BH49">
        <v>256416.06799999997</v>
      </c>
      <c r="BI49">
        <v>1.451958541069275E-2</v>
      </c>
      <c r="BJ49">
        <v>1.2099654508910625E-2</v>
      </c>
      <c r="BK49">
        <v>1</v>
      </c>
      <c r="BL49" t="s">
        <v>69</v>
      </c>
      <c r="BM49">
        <v>-1</v>
      </c>
      <c r="BN49" t="s">
        <v>479</v>
      </c>
    </row>
    <row r="50" spans="1:66" x14ac:dyDescent="0.25">
      <c r="A50" s="137" t="str">
        <f t="shared" si="54"/>
        <v>송도버스</v>
      </c>
      <c r="B50" s="137" t="str">
        <f t="shared" si="1"/>
        <v>8</v>
      </c>
      <c r="C50" s="138" t="str">
        <f t="shared" si="55"/>
        <v>70바2291</v>
      </c>
      <c r="D50" s="113" t="str">
        <f t="shared" si="56"/>
        <v>대형</v>
      </c>
      <c r="E50" s="109" t="str">
        <f t="shared" si="57"/>
        <v>C</v>
      </c>
      <c r="F50" s="158">
        <f t="shared" si="58"/>
        <v>0.89700000000000002</v>
      </c>
      <c r="G50" s="159">
        <f t="shared" si="59"/>
        <v>1.794</v>
      </c>
      <c r="H50" s="160">
        <f t="shared" si="60"/>
        <v>2</v>
      </c>
      <c r="I50" s="161">
        <f t="shared" si="61"/>
        <v>3597.4969999999998</v>
      </c>
      <c r="J50" s="162">
        <f t="shared" si="62"/>
        <v>2.0409425556935496E-2</v>
      </c>
      <c r="K50" s="162">
        <f t="shared" si="63"/>
        <v>0.38374823383833345</v>
      </c>
      <c r="L50" s="162">
        <f t="shared" si="64"/>
        <v>0.17901335289508233</v>
      </c>
      <c r="M50" s="163">
        <f t="shared" si="65"/>
        <v>16.044</v>
      </c>
      <c r="N50" s="164">
        <f t="shared" si="66"/>
        <v>0.16700000000000001</v>
      </c>
      <c r="O50" s="164">
        <f t="shared" si="67"/>
        <v>25.74</v>
      </c>
      <c r="P50" s="165">
        <f t="shared" si="68"/>
        <v>0.70833333333333337</v>
      </c>
      <c r="Q50" s="166">
        <f t="shared" si="69"/>
        <v>91</v>
      </c>
      <c r="R50" s="167">
        <f t="shared" si="70"/>
        <v>28.699927997624417</v>
      </c>
      <c r="S50" s="139">
        <f t="shared" si="71"/>
        <v>6</v>
      </c>
      <c r="T50" s="139">
        <f t="shared" si="72"/>
        <v>926</v>
      </c>
      <c r="U50" t="s">
        <v>116</v>
      </c>
      <c r="V50" t="s">
        <v>118</v>
      </c>
      <c r="W50" t="s">
        <v>116</v>
      </c>
      <c r="X50" s="4" t="s">
        <v>118</v>
      </c>
      <c r="Y50" s="4" t="s">
        <v>238</v>
      </c>
      <c r="Z50" s="4" t="s">
        <v>136</v>
      </c>
      <c r="AA50" s="4" t="s">
        <v>48</v>
      </c>
      <c r="AB50" s="4">
        <v>521</v>
      </c>
      <c r="AC50" s="4">
        <v>3597.4969999999998</v>
      </c>
      <c r="AD50" s="4">
        <v>2005.7080000000001</v>
      </c>
      <c r="AE50" s="4">
        <v>1.794</v>
      </c>
      <c r="AF50" s="4">
        <v>2</v>
      </c>
      <c r="AG50" s="4">
        <v>16.044</v>
      </c>
      <c r="AH50" s="4">
        <v>210.372163</v>
      </c>
      <c r="AI50" s="4">
        <v>4.2935749999999997</v>
      </c>
      <c r="AJ50" s="4">
        <v>80.729945999999998</v>
      </c>
      <c r="AK50" s="4">
        <v>644</v>
      </c>
      <c r="AL50" s="4">
        <v>6</v>
      </c>
      <c r="AM50" s="4">
        <v>926</v>
      </c>
      <c r="AN50" s="4">
        <v>91</v>
      </c>
      <c r="AO50" s="4">
        <v>17.100632000000001</v>
      </c>
      <c r="AP50" s="4">
        <v>1309.2</v>
      </c>
      <c r="AQ50" s="4">
        <v>42.5</v>
      </c>
      <c r="AR50" s="4">
        <v>65</v>
      </c>
      <c r="AS50" s="4">
        <v>36921</v>
      </c>
      <c r="AT50" s="4">
        <v>0.16700000000000001</v>
      </c>
      <c r="AU50" s="4">
        <v>25.74</v>
      </c>
      <c r="AV50" s="4">
        <v>31961</v>
      </c>
      <c r="AW50" s="4">
        <v>0</v>
      </c>
      <c r="AX50" s="4">
        <v>0.48</v>
      </c>
      <c r="AY50">
        <v>0.89700000000000002</v>
      </c>
      <c r="AZ50" t="s">
        <v>69</v>
      </c>
      <c r="BA50" t="s">
        <v>210</v>
      </c>
      <c r="BB50">
        <v>3</v>
      </c>
      <c r="BC50" t="s">
        <v>537</v>
      </c>
      <c r="BD50">
        <v>9</v>
      </c>
      <c r="BE50">
        <v>116978.99799999998</v>
      </c>
      <c r="BF50">
        <v>3.0753357966017119E-2</v>
      </c>
      <c r="BG50">
        <v>2.7585762095517358E-2</v>
      </c>
      <c r="BH50">
        <v>256416.06799999997</v>
      </c>
      <c r="BI50">
        <v>1.4029920309050212E-2</v>
      </c>
      <c r="BJ50">
        <v>1.258483851721804E-2</v>
      </c>
      <c r="BK50">
        <v>1</v>
      </c>
      <c r="BL50" t="s">
        <v>68</v>
      </c>
      <c r="BM50">
        <v>-1</v>
      </c>
      <c r="BN50" t="s">
        <v>479</v>
      </c>
    </row>
    <row r="51" spans="1:66" x14ac:dyDescent="0.25">
      <c r="A51" s="140" t="str">
        <f t="shared" si="54"/>
        <v>송도버스</v>
      </c>
      <c r="B51" s="140" t="str">
        <f t="shared" si="1"/>
        <v>8</v>
      </c>
      <c r="C51" s="141" t="str">
        <f t="shared" si="55"/>
        <v>70바2293</v>
      </c>
      <c r="D51" s="129" t="str">
        <f t="shared" si="56"/>
        <v>대형</v>
      </c>
      <c r="E51" s="125" t="str">
        <f t="shared" si="57"/>
        <v>B</v>
      </c>
      <c r="F51" s="148">
        <f t="shared" si="58"/>
        <v>0.9168421052631579</v>
      </c>
      <c r="G51" s="149">
        <f t="shared" si="59"/>
        <v>1.742</v>
      </c>
      <c r="H51" s="150">
        <f t="shared" si="60"/>
        <v>1.9</v>
      </c>
      <c r="I51" s="151">
        <f t="shared" si="61"/>
        <v>3055.873</v>
      </c>
      <c r="J51" s="152">
        <f t="shared" si="62"/>
        <v>2.3351541788089875E-2</v>
      </c>
      <c r="K51" s="152">
        <f t="shared" si="63"/>
        <v>0.37977108219185601</v>
      </c>
      <c r="L51" s="152">
        <f t="shared" si="64"/>
        <v>0.20354249014929612</v>
      </c>
      <c r="M51" s="153">
        <f t="shared" si="65"/>
        <v>16.370999999999999</v>
      </c>
      <c r="N51" s="154">
        <f t="shared" si="66"/>
        <v>3.3000000000000002E-2</v>
      </c>
      <c r="O51" s="154">
        <f t="shared" si="67"/>
        <v>27.03</v>
      </c>
      <c r="P51" s="155">
        <f t="shared" si="68"/>
        <v>0.35</v>
      </c>
      <c r="Q51" s="156">
        <f t="shared" si="69"/>
        <v>86</v>
      </c>
      <c r="R51" s="157">
        <f t="shared" si="70"/>
        <v>27.137377529502292</v>
      </c>
      <c r="S51" s="142">
        <f t="shared" si="71"/>
        <v>1</v>
      </c>
      <c r="T51" s="142">
        <f t="shared" si="72"/>
        <v>826</v>
      </c>
      <c r="U51" t="s">
        <v>116</v>
      </c>
      <c r="V51" t="s">
        <v>118</v>
      </c>
      <c r="W51" t="s">
        <v>116</v>
      </c>
      <c r="X51" s="4" t="s">
        <v>118</v>
      </c>
      <c r="Y51" s="4" t="s">
        <v>240</v>
      </c>
      <c r="Z51" s="4" t="s">
        <v>136</v>
      </c>
      <c r="AA51" s="4" t="s">
        <v>48</v>
      </c>
      <c r="AB51" s="4">
        <v>521</v>
      </c>
      <c r="AC51" s="4">
        <v>3055.873</v>
      </c>
      <c r="AD51" s="4">
        <v>1754.212</v>
      </c>
      <c r="AE51" s="4">
        <v>1.742</v>
      </c>
      <c r="AF51" s="4">
        <v>1.9</v>
      </c>
      <c r="AG51" s="4">
        <v>16.370999999999999</v>
      </c>
      <c r="AH51" s="4">
        <v>188.66107600000001</v>
      </c>
      <c r="AI51" s="4">
        <v>4.4055270000000002</v>
      </c>
      <c r="AJ51" s="4">
        <v>71.648021</v>
      </c>
      <c r="AK51" s="4">
        <v>622</v>
      </c>
      <c r="AL51" s="4">
        <v>1</v>
      </c>
      <c r="AM51" s="4">
        <v>826</v>
      </c>
      <c r="AN51" s="4">
        <v>86</v>
      </c>
      <c r="AO51" s="4">
        <v>16.197686000000001</v>
      </c>
      <c r="AP51" s="4">
        <v>752.2</v>
      </c>
      <c r="AQ51" s="4">
        <v>21</v>
      </c>
      <c r="AR51" s="4">
        <v>46</v>
      </c>
      <c r="AS51" s="4">
        <v>20695</v>
      </c>
      <c r="AT51" s="4">
        <v>3.3000000000000002E-2</v>
      </c>
      <c r="AU51" s="4">
        <v>27.03</v>
      </c>
      <c r="AV51" s="4">
        <v>26441</v>
      </c>
      <c r="AW51" s="4">
        <v>0</v>
      </c>
      <c r="AX51" s="4">
        <v>0.5</v>
      </c>
      <c r="AY51">
        <v>0.9168421052631579</v>
      </c>
      <c r="AZ51" t="s">
        <v>68</v>
      </c>
      <c r="BA51" t="s">
        <v>210</v>
      </c>
      <c r="BB51">
        <v>3</v>
      </c>
      <c r="BC51" t="s">
        <v>538</v>
      </c>
      <c r="BD51">
        <v>8</v>
      </c>
      <c r="BE51">
        <v>116978.99799999998</v>
      </c>
      <c r="BF51">
        <v>2.6123261886719193E-2</v>
      </c>
      <c r="BG51">
        <v>2.395090642456044E-2</v>
      </c>
      <c r="BH51">
        <v>256416.06799999997</v>
      </c>
      <c r="BI51">
        <v>1.1917634584428618E-2</v>
      </c>
      <c r="BJ51">
        <v>1.0926589182144555E-2</v>
      </c>
      <c r="BK51">
        <v>1</v>
      </c>
      <c r="BL51" t="s">
        <v>66</v>
      </c>
      <c r="BM51">
        <v>-1</v>
      </c>
      <c r="BN51" t="s">
        <v>479</v>
      </c>
    </row>
    <row r="52" spans="1:66" x14ac:dyDescent="0.25">
      <c r="A52" s="137" t="str">
        <f t="shared" si="54"/>
        <v>송도버스</v>
      </c>
      <c r="B52" s="137" t="str">
        <f t="shared" si="1"/>
        <v>8</v>
      </c>
      <c r="C52" s="138" t="str">
        <f t="shared" si="55"/>
        <v>70바2295</v>
      </c>
      <c r="D52" s="113" t="str">
        <f t="shared" si="56"/>
        <v>대형</v>
      </c>
      <c r="E52" s="109" t="str">
        <f t="shared" si="57"/>
        <v>B</v>
      </c>
      <c r="F52" s="158">
        <f t="shared" si="58"/>
        <v>0.90249999999999997</v>
      </c>
      <c r="G52" s="159">
        <f t="shared" si="59"/>
        <v>1.8049999999999999</v>
      </c>
      <c r="H52" s="160">
        <f t="shared" si="60"/>
        <v>2</v>
      </c>
      <c r="I52" s="161">
        <f t="shared" si="61"/>
        <v>2844.39</v>
      </c>
      <c r="J52" s="162">
        <f t="shared" si="62"/>
        <v>1.1398014241182535E-2</v>
      </c>
      <c r="K52" s="162">
        <f t="shared" si="63"/>
        <v>0.36744288974440825</v>
      </c>
      <c r="L52" s="162">
        <f t="shared" si="64"/>
        <v>0.18422227612950404</v>
      </c>
      <c r="M52" s="163">
        <f t="shared" si="65"/>
        <v>14.135</v>
      </c>
      <c r="N52" s="164">
        <f t="shared" si="66"/>
        <v>0</v>
      </c>
      <c r="O52" s="164">
        <f t="shared" si="67"/>
        <v>12.727</v>
      </c>
      <c r="P52" s="165">
        <f t="shared" si="68"/>
        <v>0.35333333333333333</v>
      </c>
      <c r="Q52" s="166">
        <f t="shared" si="69"/>
        <v>93</v>
      </c>
      <c r="R52" s="167">
        <f t="shared" si="70"/>
        <v>27.648537292558689</v>
      </c>
      <c r="S52" s="139">
        <f t="shared" si="71"/>
        <v>0</v>
      </c>
      <c r="T52" s="139">
        <f t="shared" si="72"/>
        <v>362</v>
      </c>
      <c r="U52" t="s">
        <v>116</v>
      </c>
      <c r="V52" t="s">
        <v>118</v>
      </c>
      <c r="W52" t="s">
        <v>116</v>
      </c>
      <c r="X52" s="4" t="s">
        <v>118</v>
      </c>
      <c r="Y52" s="4" t="s">
        <v>241</v>
      </c>
      <c r="Z52" s="4" t="s">
        <v>136</v>
      </c>
      <c r="AA52" s="4" t="s">
        <v>48</v>
      </c>
      <c r="AB52" s="4">
        <v>521</v>
      </c>
      <c r="AC52" s="4">
        <v>2844.39</v>
      </c>
      <c r="AD52" s="4">
        <v>1575.48</v>
      </c>
      <c r="AE52" s="4">
        <v>1.8049999999999999</v>
      </c>
      <c r="AF52" s="4">
        <v>2</v>
      </c>
      <c r="AG52" s="4">
        <v>14.135</v>
      </c>
      <c r="AH52" s="4">
        <v>165.62051600000001</v>
      </c>
      <c r="AI52" s="4">
        <v>1.887745</v>
      </c>
      <c r="AJ52" s="4">
        <v>60.856081000000003</v>
      </c>
      <c r="AK52" s="4">
        <v>524</v>
      </c>
      <c r="AL52" s="4">
        <v>0</v>
      </c>
      <c r="AM52" s="4">
        <v>362</v>
      </c>
      <c r="AN52" s="4">
        <v>93</v>
      </c>
      <c r="AO52" s="4">
        <v>17.174140000000001</v>
      </c>
      <c r="AP52" s="4">
        <v>731.1</v>
      </c>
      <c r="AQ52" s="4">
        <v>21.2</v>
      </c>
      <c r="AR52" s="4">
        <v>43</v>
      </c>
      <c r="AS52" s="4">
        <v>17907</v>
      </c>
      <c r="AT52" s="4">
        <v>0</v>
      </c>
      <c r="AU52" s="4">
        <v>12.727</v>
      </c>
      <c r="AV52" s="4">
        <v>26092</v>
      </c>
      <c r="AW52" s="4">
        <v>0</v>
      </c>
      <c r="AX52" s="4">
        <v>0.46</v>
      </c>
      <c r="AY52">
        <v>0.90249999999999997</v>
      </c>
      <c r="AZ52" t="s">
        <v>68</v>
      </c>
      <c r="BA52" t="s">
        <v>210</v>
      </c>
      <c r="BB52">
        <v>6</v>
      </c>
      <c r="BC52" t="s">
        <v>539</v>
      </c>
      <c r="BD52">
        <v>13</v>
      </c>
      <c r="BE52">
        <v>116978.99799999998</v>
      </c>
      <c r="BF52">
        <v>2.4315390357506742E-2</v>
      </c>
      <c r="BG52">
        <v>2.1944639797649833E-2</v>
      </c>
      <c r="BH52">
        <v>256416.06799999997</v>
      </c>
      <c r="BI52">
        <v>1.1092869577892444E-2</v>
      </c>
      <c r="BJ52">
        <v>1.001131479404793E-2</v>
      </c>
      <c r="BK52">
        <v>1</v>
      </c>
      <c r="BL52" t="s">
        <v>69</v>
      </c>
      <c r="BM52">
        <v>1</v>
      </c>
      <c r="BN52" t="s">
        <v>480</v>
      </c>
    </row>
    <row r="53" spans="1:66" x14ac:dyDescent="0.25">
      <c r="A53" s="140" t="str">
        <f t="shared" si="54"/>
        <v>송도버스</v>
      </c>
      <c r="B53" s="140" t="str">
        <f t="shared" si="1"/>
        <v>8</v>
      </c>
      <c r="C53" s="141" t="str">
        <f t="shared" si="55"/>
        <v>70바2296</v>
      </c>
      <c r="D53" s="129" t="str">
        <f t="shared" si="56"/>
        <v>대형</v>
      </c>
      <c r="E53" s="125" t="str">
        <f t="shared" si="57"/>
        <v>C</v>
      </c>
      <c r="F53" s="148">
        <f t="shared" si="58"/>
        <v>0.88</v>
      </c>
      <c r="G53" s="149">
        <f t="shared" si="59"/>
        <v>1.76</v>
      </c>
      <c r="H53" s="150">
        <f t="shared" si="60"/>
        <v>2</v>
      </c>
      <c r="I53" s="151">
        <f t="shared" si="61"/>
        <v>2187.67</v>
      </c>
      <c r="J53" s="152">
        <f t="shared" si="62"/>
        <v>2.5068456635290167E-2</v>
      </c>
      <c r="K53" s="152">
        <f t="shared" si="63"/>
        <v>0.37266282754924968</v>
      </c>
      <c r="L53" s="152">
        <f t="shared" si="64"/>
        <v>0.19518483135024933</v>
      </c>
      <c r="M53" s="153">
        <f t="shared" si="65"/>
        <v>13.952999999999999</v>
      </c>
      <c r="N53" s="154">
        <f t="shared" si="66"/>
        <v>4.5999999999999999E-2</v>
      </c>
      <c r="O53" s="154">
        <f t="shared" si="67"/>
        <v>20.753</v>
      </c>
      <c r="P53" s="155">
        <f t="shared" si="68"/>
        <v>0.85166666666666668</v>
      </c>
      <c r="Q53" s="156">
        <f t="shared" si="69"/>
        <v>90</v>
      </c>
      <c r="R53" s="157">
        <f t="shared" si="70"/>
        <v>28.587433676754003</v>
      </c>
      <c r="S53" s="142">
        <f t="shared" si="71"/>
        <v>1</v>
      </c>
      <c r="T53" s="142">
        <f t="shared" si="72"/>
        <v>454</v>
      </c>
      <c r="U53" t="s">
        <v>116</v>
      </c>
      <c r="V53" t="s">
        <v>118</v>
      </c>
      <c r="W53" t="s">
        <v>116</v>
      </c>
      <c r="X53" s="4" t="s">
        <v>118</v>
      </c>
      <c r="Y53" s="4" t="s">
        <v>242</v>
      </c>
      <c r="Z53" s="4" t="s">
        <v>136</v>
      </c>
      <c r="AA53" s="4" t="s">
        <v>48</v>
      </c>
      <c r="AB53" s="4">
        <v>521</v>
      </c>
      <c r="AC53" s="4">
        <v>2187.67</v>
      </c>
      <c r="AD53" s="4">
        <v>1243.1500000000001</v>
      </c>
      <c r="AE53" s="4">
        <v>1.76</v>
      </c>
      <c r="AF53" s="4">
        <v>2</v>
      </c>
      <c r="AG53" s="4">
        <v>13.952999999999999</v>
      </c>
      <c r="AH53" s="4">
        <v>127.06219</v>
      </c>
      <c r="AI53" s="4">
        <v>3.1852529999999999</v>
      </c>
      <c r="AJ53" s="4">
        <v>47.351354999999998</v>
      </c>
      <c r="AK53" s="4">
        <v>427</v>
      </c>
      <c r="AL53" s="4">
        <v>1</v>
      </c>
      <c r="AM53" s="4">
        <v>454</v>
      </c>
      <c r="AN53" s="4">
        <v>90</v>
      </c>
      <c r="AO53" s="4">
        <v>17.217316</v>
      </c>
      <c r="AP53" s="4">
        <v>667.6</v>
      </c>
      <c r="AQ53" s="4">
        <v>51.1</v>
      </c>
      <c r="AR53" s="4">
        <v>41</v>
      </c>
      <c r="AS53" s="4">
        <v>25675</v>
      </c>
      <c r="AT53" s="4">
        <v>4.5999999999999999E-2</v>
      </c>
      <c r="AU53" s="4">
        <v>20.753</v>
      </c>
      <c r="AV53" s="4">
        <v>19460</v>
      </c>
      <c r="AW53" s="4">
        <v>0</v>
      </c>
      <c r="AX53" s="4">
        <v>0.43</v>
      </c>
      <c r="AY53">
        <v>0.88</v>
      </c>
      <c r="AZ53" t="s">
        <v>69</v>
      </c>
      <c r="BA53" t="s">
        <v>210</v>
      </c>
      <c r="BB53">
        <v>6</v>
      </c>
      <c r="BC53" t="s">
        <v>218</v>
      </c>
      <c r="BD53">
        <v>7</v>
      </c>
      <c r="BE53">
        <v>116978.99799999998</v>
      </c>
      <c r="BF53">
        <v>1.8701391167669265E-2</v>
      </c>
      <c r="BG53">
        <v>1.6457224227548955E-2</v>
      </c>
      <c r="BH53">
        <v>256416.06799999997</v>
      </c>
      <c r="BI53">
        <v>8.5317196268683143E-3</v>
      </c>
      <c r="BJ53">
        <v>7.5079132716441167E-3</v>
      </c>
      <c r="BK53">
        <v>1</v>
      </c>
      <c r="BL53" t="s">
        <v>69</v>
      </c>
      <c r="BM53">
        <v>0</v>
      </c>
      <c r="BN53" t="s">
        <v>478</v>
      </c>
    </row>
    <row r="54" spans="1:66" x14ac:dyDescent="0.25">
      <c r="A54" s="137" t="str">
        <f t="shared" si="54"/>
        <v>송도버스</v>
      </c>
      <c r="B54" s="137" t="str">
        <f t="shared" si="1"/>
        <v>8</v>
      </c>
      <c r="C54" s="138" t="str">
        <f t="shared" si="55"/>
        <v>70바2307</v>
      </c>
      <c r="D54" s="113" t="str">
        <f t="shared" si="56"/>
        <v>대형</v>
      </c>
      <c r="E54" s="109" t="str">
        <f t="shared" si="57"/>
        <v>B</v>
      </c>
      <c r="F54" s="158">
        <f t="shared" si="58"/>
        <v>0.9345</v>
      </c>
      <c r="G54" s="159">
        <f t="shared" si="59"/>
        <v>1.869</v>
      </c>
      <c r="H54" s="160">
        <f t="shared" si="60"/>
        <v>2</v>
      </c>
      <c r="I54" s="161">
        <f t="shared" si="61"/>
        <v>803.41099999999994</v>
      </c>
      <c r="J54" s="162">
        <f t="shared" si="62"/>
        <v>2.6548646449859121E-2</v>
      </c>
      <c r="K54" s="162">
        <f t="shared" si="63"/>
        <v>0.34873506072382238</v>
      </c>
      <c r="L54" s="162">
        <f t="shared" si="64"/>
        <v>0.20786372105933329</v>
      </c>
      <c r="M54" s="163">
        <f t="shared" si="65"/>
        <v>15.199</v>
      </c>
      <c r="N54" s="164">
        <f t="shared" si="66"/>
        <v>0</v>
      </c>
      <c r="O54" s="164">
        <f t="shared" si="67"/>
        <v>21.782</v>
      </c>
      <c r="P54" s="165">
        <f t="shared" si="68"/>
        <v>0</v>
      </c>
      <c r="Q54" s="166">
        <f t="shared" si="69"/>
        <v>79</v>
      </c>
      <c r="R54" s="167">
        <f t="shared" si="70"/>
        <v>27.109439111562217</v>
      </c>
      <c r="S54" s="139">
        <f t="shared" si="71"/>
        <v>0</v>
      </c>
      <c r="T54" s="139">
        <f t="shared" si="72"/>
        <v>175</v>
      </c>
      <c r="U54" t="s">
        <v>116</v>
      </c>
      <c r="V54" t="s">
        <v>118</v>
      </c>
      <c r="W54" t="s">
        <v>116</v>
      </c>
      <c r="X54" s="4" t="s">
        <v>118</v>
      </c>
      <c r="Y54" s="4" t="s">
        <v>243</v>
      </c>
      <c r="Z54" s="4" t="s">
        <v>136</v>
      </c>
      <c r="AA54" s="4" t="s">
        <v>48</v>
      </c>
      <c r="AB54" s="4">
        <v>521</v>
      </c>
      <c r="AC54" s="4">
        <v>803.41099999999994</v>
      </c>
      <c r="AD54" s="4">
        <v>429.96499999999997</v>
      </c>
      <c r="AE54" s="4">
        <v>1.869</v>
      </c>
      <c r="AF54" s="4">
        <v>2</v>
      </c>
      <c r="AG54" s="4">
        <v>15.199</v>
      </c>
      <c r="AH54" s="4">
        <v>47.438878000000003</v>
      </c>
      <c r="AI54" s="4">
        <v>1.2594380000000001</v>
      </c>
      <c r="AJ54" s="4">
        <v>16.543600000000001</v>
      </c>
      <c r="AK54" s="4">
        <v>167</v>
      </c>
      <c r="AL54" s="4">
        <v>0</v>
      </c>
      <c r="AM54" s="4">
        <v>175</v>
      </c>
      <c r="AN54" s="4">
        <v>79</v>
      </c>
      <c r="AO54" s="4">
        <v>16.935708000000002</v>
      </c>
      <c r="AP54" s="4">
        <v>119.5</v>
      </c>
      <c r="AQ54" s="4">
        <v>0</v>
      </c>
      <c r="AR54" s="4">
        <v>11</v>
      </c>
      <c r="AS54" s="4">
        <v>4043</v>
      </c>
      <c r="AT54" s="4">
        <v>0</v>
      </c>
      <c r="AU54" s="4">
        <v>21.782</v>
      </c>
      <c r="AV54" s="4">
        <v>7116</v>
      </c>
      <c r="AW54" s="4">
        <v>0</v>
      </c>
      <c r="AX54" s="4">
        <v>0.51</v>
      </c>
      <c r="AY54">
        <v>0.9345</v>
      </c>
      <c r="AZ54" t="s">
        <v>68</v>
      </c>
      <c r="BA54" t="s">
        <v>210</v>
      </c>
      <c r="BB54">
        <v>2</v>
      </c>
      <c r="BC54" t="s">
        <v>239</v>
      </c>
      <c r="BD54">
        <v>4</v>
      </c>
      <c r="BE54">
        <v>116978.99799999998</v>
      </c>
      <c r="BF54">
        <v>6.8679935179475557E-3</v>
      </c>
      <c r="BG54">
        <v>6.4181399425219908E-3</v>
      </c>
      <c r="BH54">
        <v>256416.06799999997</v>
      </c>
      <c r="BI54">
        <v>3.1332318846726877E-3</v>
      </c>
      <c r="BJ54">
        <v>2.9280051962266265E-3</v>
      </c>
      <c r="BK54">
        <v>1</v>
      </c>
      <c r="BL54" t="s">
        <v>68</v>
      </c>
      <c r="BM54">
        <v>0</v>
      </c>
      <c r="BN54" t="s">
        <v>478</v>
      </c>
    </row>
    <row r="55" spans="1:66" x14ac:dyDescent="0.25">
      <c r="A55" s="140" t="str">
        <f t="shared" si="54"/>
        <v>송도버스</v>
      </c>
      <c r="B55" s="140" t="str">
        <f t="shared" si="1"/>
        <v>8</v>
      </c>
      <c r="C55" s="141" t="str">
        <f t="shared" si="55"/>
        <v>70바2308</v>
      </c>
      <c r="D55" s="129" t="str">
        <f t="shared" si="56"/>
        <v>대형</v>
      </c>
      <c r="E55" s="125" t="str">
        <f t="shared" si="57"/>
        <v>D</v>
      </c>
      <c r="F55" s="148">
        <f t="shared" si="58"/>
        <v>0.84714285714285709</v>
      </c>
      <c r="G55" s="149">
        <f t="shared" si="59"/>
        <v>1.7789999999999999</v>
      </c>
      <c r="H55" s="150">
        <f t="shared" si="60"/>
        <v>2.1</v>
      </c>
      <c r="I55" s="151">
        <f t="shared" si="61"/>
        <v>5670.9830000000002</v>
      </c>
      <c r="J55" s="152">
        <f t="shared" si="62"/>
        <v>1.7996554845234197E-2</v>
      </c>
      <c r="K55" s="152">
        <f t="shared" si="63"/>
        <v>0.38141130190196609</v>
      </c>
      <c r="L55" s="152">
        <f t="shared" si="64"/>
        <v>0.20507908417288501</v>
      </c>
      <c r="M55" s="153">
        <f t="shared" si="65"/>
        <v>17.809000000000001</v>
      </c>
      <c r="N55" s="154">
        <f t="shared" si="66"/>
        <v>3.5000000000000003E-2</v>
      </c>
      <c r="O55" s="154">
        <f t="shared" si="67"/>
        <v>35.866999999999997</v>
      </c>
      <c r="P55" s="155">
        <f t="shared" si="68"/>
        <v>8.1666666666666679E-2</v>
      </c>
      <c r="Q55" s="156">
        <f t="shared" si="69"/>
        <v>87</v>
      </c>
      <c r="R55" s="157">
        <f t="shared" si="70"/>
        <v>27.763958314360096</v>
      </c>
      <c r="S55" s="142">
        <f t="shared" si="71"/>
        <v>2</v>
      </c>
      <c r="T55" s="142">
        <f t="shared" si="72"/>
        <v>2034</v>
      </c>
      <c r="U55" t="s">
        <v>116</v>
      </c>
      <c r="V55" t="s">
        <v>118</v>
      </c>
      <c r="W55" t="s">
        <v>116</v>
      </c>
      <c r="X55" s="4" t="s">
        <v>118</v>
      </c>
      <c r="Y55" s="4" t="s">
        <v>244</v>
      </c>
      <c r="Z55" s="4" t="s">
        <v>136</v>
      </c>
      <c r="AA55" s="4" t="s">
        <v>48</v>
      </c>
      <c r="AB55" s="4">
        <v>521</v>
      </c>
      <c r="AC55" s="4">
        <v>5670.9830000000002</v>
      </c>
      <c r="AD55" s="4">
        <v>3187.2579999999998</v>
      </c>
      <c r="AE55" s="4">
        <v>1.7789999999999999</v>
      </c>
      <c r="AF55" s="4">
        <v>2.1</v>
      </c>
      <c r="AG55" s="4">
        <v>17.809000000000001</v>
      </c>
      <c r="AH55" s="4">
        <v>340.09270400000003</v>
      </c>
      <c r="AI55" s="4">
        <v>6.1204970000000003</v>
      </c>
      <c r="AJ55" s="4">
        <v>129.71520100000001</v>
      </c>
      <c r="AK55" s="4">
        <v>1163</v>
      </c>
      <c r="AL55" s="4">
        <v>2</v>
      </c>
      <c r="AM55" s="4">
        <v>2034</v>
      </c>
      <c r="AN55" s="4">
        <v>87</v>
      </c>
      <c r="AO55" s="4">
        <v>16.674814999999999</v>
      </c>
      <c r="AP55" s="4">
        <v>1555.4</v>
      </c>
      <c r="AQ55" s="4">
        <v>4.9000000000000004</v>
      </c>
      <c r="AR55" s="4">
        <v>101</v>
      </c>
      <c r="AS55" s="4">
        <v>54969</v>
      </c>
      <c r="AT55" s="4">
        <v>3.5000000000000003E-2</v>
      </c>
      <c r="AU55" s="4">
        <v>35.866999999999997</v>
      </c>
      <c r="AV55" s="4">
        <v>48756</v>
      </c>
      <c r="AW55" s="4">
        <v>0</v>
      </c>
      <c r="AX55" s="4">
        <v>0.53</v>
      </c>
      <c r="AY55">
        <v>0.84714285714285709</v>
      </c>
      <c r="AZ55" t="s">
        <v>67</v>
      </c>
      <c r="BA55" t="s">
        <v>210</v>
      </c>
      <c r="BB55">
        <v>1</v>
      </c>
      <c r="BC55" t="s">
        <v>540</v>
      </c>
      <c r="BD55">
        <v>14</v>
      </c>
      <c r="BE55">
        <v>116978.99799999998</v>
      </c>
      <c r="BF55">
        <v>4.847864229440571E-2</v>
      </c>
      <c r="BG55">
        <v>4.1068335543689403E-2</v>
      </c>
      <c r="BH55">
        <v>256416.06799999997</v>
      </c>
      <c r="BI55">
        <v>2.2116332428902236E-2</v>
      </c>
      <c r="BJ55">
        <v>1.8735693043341464E-2</v>
      </c>
      <c r="BK55">
        <v>1</v>
      </c>
      <c r="BL55" t="s">
        <v>69</v>
      </c>
      <c r="BM55">
        <v>-1</v>
      </c>
      <c r="BN55" t="s">
        <v>479</v>
      </c>
    </row>
    <row r="56" spans="1:66" x14ac:dyDescent="0.25">
      <c r="A56" s="137" t="str">
        <f t="shared" si="54"/>
        <v>송도버스</v>
      </c>
      <c r="B56" s="137" t="str">
        <f t="shared" si="1"/>
        <v>8</v>
      </c>
      <c r="C56" s="138" t="str">
        <f t="shared" si="55"/>
        <v>70바2309</v>
      </c>
      <c r="D56" s="113" t="str">
        <f t="shared" si="56"/>
        <v>대형</v>
      </c>
      <c r="E56" s="109" t="str">
        <f t="shared" si="57"/>
        <v>D</v>
      </c>
      <c r="F56" s="158">
        <f t="shared" si="58"/>
        <v>0.82761904761904759</v>
      </c>
      <c r="G56" s="159">
        <f t="shared" si="59"/>
        <v>1.738</v>
      </c>
      <c r="H56" s="160">
        <f t="shared" si="60"/>
        <v>2.1</v>
      </c>
      <c r="I56" s="161">
        <f t="shared" si="61"/>
        <v>5501.9549999999999</v>
      </c>
      <c r="J56" s="162">
        <f t="shared" si="62"/>
        <v>2.0351227948039195E-2</v>
      </c>
      <c r="K56" s="162">
        <f t="shared" si="63"/>
        <v>0.37346373937309696</v>
      </c>
      <c r="L56" s="162">
        <f t="shared" si="64"/>
        <v>0.19811139858468491</v>
      </c>
      <c r="M56" s="163">
        <f t="shared" si="65"/>
        <v>16.484999999999999</v>
      </c>
      <c r="N56" s="164">
        <f t="shared" si="66"/>
        <v>7.2999999999999995E-2</v>
      </c>
      <c r="O56" s="164">
        <f t="shared" si="67"/>
        <v>16.376000000000001</v>
      </c>
      <c r="P56" s="165">
        <f t="shared" si="68"/>
        <v>1.6866666666666668</v>
      </c>
      <c r="Q56" s="166">
        <f t="shared" si="69"/>
        <v>89</v>
      </c>
      <c r="R56" s="167">
        <f t="shared" si="70"/>
        <v>26.173053180934641</v>
      </c>
      <c r="S56" s="139">
        <f t="shared" si="71"/>
        <v>4</v>
      </c>
      <c r="T56" s="139">
        <f t="shared" si="72"/>
        <v>901</v>
      </c>
      <c r="U56" t="s">
        <v>116</v>
      </c>
      <c r="V56" t="s">
        <v>118</v>
      </c>
      <c r="W56" t="s">
        <v>116</v>
      </c>
      <c r="X56" s="4" t="s">
        <v>118</v>
      </c>
      <c r="Y56" s="4" t="s">
        <v>245</v>
      </c>
      <c r="Z56" s="4" t="s">
        <v>136</v>
      </c>
      <c r="AA56" s="4" t="s">
        <v>48</v>
      </c>
      <c r="AB56" s="4">
        <v>521</v>
      </c>
      <c r="AC56" s="4">
        <v>5501.9549999999999</v>
      </c>
      <c r="AD56" s="4">
        <v>3164.8620000000001</v>
      </c>
      <c r="AE56" s="4">
        <v>1.738</v>
      </c>
      <c r="AF56" s="4">
        <v>2.1</v>
      </c>
      <c r="AG56" s="4">
        <v>16.484999999999999</v>
      </c>
      <c r="AH56" s="4">
        <v>346.78271100000001</v>
      </c>
      <c r="AI56" s="4">
        <v>7.0574539999999999</v>
      </c>
      <c r="AJ56" s="4">
        <v>129.51076800000001</v>
      </c>
      <c r="AK56" s="4">
        <v>1090</v>
      </c>
      <c r="AL56" s="4">
        <v>4</v>
      </c>
      <c r="AM56" s="4">
        <v>901</v>
      </c>
      <c r="AN56" s="4">
        <v>89</v>
      </c>
      <c r="AO56" s="4">
        <v>15.865713</v>
      </c>
      <c r="AP56" s="4">
        <v>1527.9</v>
      </c>
      <c r="AQ56" s="4">
        <v>101.2</v>
      </c>
      <c r="AR56" s="4">
        <v>100</v>
      </c>
      <c r="AS56" s="4">
        <v>55886</v>
      </c>
      <c r="AT56" s="4">
        <v>7.2999999999999995E-2</v>
      </c>
      <c r="AU56" s="4">
        <v>16.376000000000001</v>
      </c>
      <c r="AV56" s="4">
        <v>49813</v>
      </c>
      <c r="AW56" s="4">
        <v>0</v>
      </c>
      <c r="AX56" s="4">
        <v>0.52</v>
      </c>
      <c r="AY56">
        <v>0.82761904761904759</v>
      </c>
      <c r="AZ56" t="s">
        <v>67</v>
      </c>
      <c r="BA56" t="s">
        <v>210</v>
      </c>
      <c r="BB56">
        <v>7</v>
      </c>
      <c r="BC56" t="s">
        <v>541</v>
      </c>
      <c r="BD56">
        <v>14</v>
      </c>
      <c r="BE56">
        <v>116978.99799999998</v>
      </c>
      <c r="BF56">
        <v>4.7033699160254398E-2</v>
      </c>
      <c r="BG56">
        <v>3.8925985305010541E-2</v>
      </c>
      <c r="BH56">
        <v>256416.06799999997</v>
      </c>
      <c r="BI56">
        <v>2.1457138169671958E-2</v>
      </c>
      <c r="BJ56">
        <v>1.7758336256614219E-2</v>
      </c>
      <c r="BK56">
        <v>1</v>
      </c>
      <c r="BL56" t="s">
        <v>67</v>
      </c>
      <c r="BM56">
        <v>0</v>
      </c>
      <c r="BN56" t="s">
        <v>478</v>
      </c>
    </row>
    <row r="57" spans="1:66" x14ac:dyDescent="0.25">
      <c r="A57" s="140" t="str">
        <f t="shared" si="54"/>
        <v>송도버스</v>
      </c>
      <c r="B57" s="140" t="str">
        <f t="shared" si="1"/>
        <v>8</v>
      </c>
      <c r="C57" s="141" t="str">
        <f t="shared" si="55"/>
        <v>70바2313</v>
      </c>
      <c r="D57" s="129" t="str">
        <f t="shared" si="56"/>
        <v>대형</v>
      </c>
      <c r="E57" s="125" t="str">
        <f t="shared" si="57"/>
        <v>D</v>
      </c>
      <c r="F57" s="148">
        <f t="shared" si="58"/>
        <v>0.8409523809523809</v>
      </c>
      <c r="G57" s="149">
        <f t="shared" si="59"/>
        <v>1.766</v>
      </c>
      <c r="H57" s="150">
        <f t="shared" si="60"/>
        <v>2.1</v>
      </c>
      <c r="I57" s="151">
        <f t="shared" si="61"/>
        <v>3970.18</v>
      </c>
      <c r="J57" s="152">
        <f t="shared" si="62"/>
        <v>3.3762164987859077E-2</v>
      </c>
      <c r="K57" s="152">
        <f t="shared" si="63"/>
        <v>0.37481197040950559</v>
      </c>
      <c r="L57" s="152">
        <f t="shared" si="64"/>
        <v>0.2045247318761366</v>
      </c>
      <c r="M57" s="153">
        <f t="shared" si="65"/>
        <v>14.489000000000001</v>
      </c>
      <c r="N57" s="154">
        <f t="shared" si="66"/>
        <v>2.5000000000000001E-2</v>
      </c>
      <c r="O57" s="154">
        <f t="shared" si="67"/>
        <v>30.350999999999999</v>
      </c>
      <c r="P57" s="155">
        <f t="shared" si="68"/>
        <v>0.11166666666666666</v>
      </c>
      <c r="Q57" s="156">
        <f t="shared" si="69"/>
        <v>91</v>
      </c>
      <c r="R57" s="157">
        <f t="shared" si="70"/>
        <v>27.501508479400883</v>
      </c>
      <c r="S57" s="142">
        <f t="shared" si="71"/>
        <v>1</v>
      </c>
      <c r="T57" s="142">
        <f t="shared" si="72"/>
        <v>1205</v>
      </c>
      <c r="U57" t="s">
        <v>116</v>
      </c>
      <c r="V57" t="s">
        <v>118</v>
      </c>
      <c r="W57" t="s">
        <v>116</v>
      </c>
      <c r="X57" s="4" t="s">
        <v>118</v>
      </c>
      <c r="Y57" s="4" t="s">
        <v>247</v>
      </c>
      <c r="Z57" s="4" t="s">
        <v>136</v>
      </c>
      <c r="AA57" s="4" t="s">
        <v>48</v>
      </c>
      <c r="AB57" s="4">
        <v>521</v>
      </c>
      <c r="AC57" s="4">
        <v>3970.18</v>
      </c>
      <c r="AD57" s="4">
        <v>2247.7199999999998</v>
      </c>
      <c r="AE57" s="4">
        <v>1.766</v>
      </c>
      <c r="AF57" s="4">
        <v>2.1</v>
      </c>
      <c r="AG57" s="4">
        <v>14.489000000000001</v>
      </c>
      <c r="AH57" s="4">
        <v>244.09190000000001</v>
      </c>
      <c r="AI57" s="4">
        <v>8.2410709999999998</v>
      </c>
      <c r="AJ57" s="4">
        <v>91.488566000000006</v>
      </c>
      <c r="AK57" s="4">
        <v>812</v>
      </c>
      <c r="AL57" s="4">
        <v>1</v>
      </c>
      <c r="AM57" s="4">
        <v>1205</v>
      </c>
      <c r="AN57" s="4">
        <v>91</v>
      </c>
      <c r="AO57" s="4">
        <v>16.265103</v>
      </c>
      <c r="AP57" s="4">
        <v>512.1</v>
      </c>
      <c r="AQ57" s="4">
        <v>6.7</v>
      </c>
      <c r="AR57" s="4">
        <v>84</v>
      </c>
      <c r="AS57" s="4">
        <v>33765</v>
      </c>
      <c r="AT57" s="4">
        <v>2.5000000000000001E-2</v>
      </c>
      <c r="AU57" s="4">
        <v>30.350999999999999</v>
      </c>
      <c r="AV57" s="4">
        <v>34017</v>
      </c>
      <c r="AW57" s="4">
        <v>0</v>
      </c>
      <c r="AX57" s="4">
        <v>0.46</v>
      </c>
      <c r="AY57">
        <v>0.8409523809523809</v>
      </c>
      <c r="AZ57" t="s">
        <v>67</v>
      </c>
      <c r="BA57" t="s">
        <v>210</v>
      </c>
      <c r="BB57">
        <v>2</v>
      </c>
      <c r="BC57" t="s">
        <v>542</v>
      </c>
      <c r="BD57">
        <v>14</v>
      </c>
      <c r="BE57">
        <v>116978.99799999998</v>
      </c>
      <c r="BF57">
        <v>3.3939254634408826E-2</v>
      </c>
      <c r="BG57">
        <v>2.854129699255523E-2</v>
      </c>
      <c r="BH57">
        <v>256416.06799999997</v>
      </c>
      <c r="BI57">
        <v>1.5483351066751402E-2</v>
      </c>
      <c r="BJ57">
        <v>1.3020760944706179E-2</v>
      </c>
      <c r="BK57">
        <v>1</v>
      </c>
      <c r="BL57" t="s">
        <v>69</v>
      </c>
      <c r="BM57">
        <v>-1</v>
      </c>
      <c r="BN57" t="s">
        <v>479</v>
      </c>
    </row>
    <row r="58" spans="1:66" x14ac:dyDescent="0.25">
      <c r="A58" s="137" t="str">
        <f t="shared" si="54"/>
        <v>송도버스</v>
      </c>
      <c r="B58" s="137" t="str">
        <f t="shared" si="1"/>
        <v>8</v>
      </c>
      <c r="C58" s="138" t="str">
        <f t="shared" si="55"/>
        <v>70바2319</v>
      </c>
      <c r="D58" s="113" t="str">
        <f t="shared" si="56"/>
        <v>대형</v>
      </c>
      <c r="E58" s="109" t="str">
        <f t="shared" si="57"/>
        <v>C</v>
      </c>
      <c r="F58" s="158">
        <f t="shared" si="58"/>
        <v>0.89100000000000001</v>
      </c>
      <c r="G58" s="159">
        <f t="shared" si="59"/>
        <v>1.782</v>
      </c>
      <c r="H58" s="160">
        <f t="shared" si="60"/>
        <v>2</v>
      </c>
      <c r="I58" s="161">
        <f t="shared" si="61"/>
        <v>4928.3320000000003</v>
      </c>
      <c r="J58" s="162">
        <f t="shared" si="62"/>
        <v>2.7935604366837744E-2</v>
      </c>
      <c r="K58" s="162">
        <f t="shared" si="63"/>
        <v>0.37575306755790572</v>
      </c>
      <c r="L58" s="162">
        <f t="shared" si="64"/>
        <v>0.20980729382679575</v>
      </c>
      <c r="M58" s="163">
        <f t="shared" si="65"/>
        <v>14.068</v>
      </c>
      <c r="N58" s="164">
        <f t="shared" si="66"/>
        <v>0</v>
      </c>
      <c r="O58" s="164">
        <f t="shared" si="67"/>
        <v>16.009</v>
      </c>
      <c r="P58" s="165">
        <f t="shared" si="68"/>
        <v>2.5000000000000001E-2</v>
      </c>
      <c r="Q58" s="166">
        <f t="shared" si="69"/>
        <v>88</v>
      </c>
      <c r="R58" s="167">
        <f t="shared" si="70"/>
        <v>26.634946985325996</v>
      </c>
      <c r="S58" s="139">
        <f t="shared" si="71"/>
        <v>0</v>
      </c>
      <c r="T58" s="139">
        <f t="shared" si="72"/>
        <v>789</v>
      </c>
      <c r="U58" t="s">
        <v>116</v>
      </c>
      <c r="V58" t="s">
        <v>118</v>
      </c>
      <c r="W58" t="s">
        <v>116</v>
      </c>
      <c r="X58" s="4" t="s">
        <v>118</v>
      </c>
      <c r="Y58" s="4" t="s">
        <v>248</v>
      </c>
      <c r="Z58" s="4" t="s">
        <v>136</v>
      </c>
      <c r="AA58" s="4" t="s">
        <v>48</v>
      </c>
      <c r="AB58" s="4">
        <v>521</v>
      </c>
      <c r="AC58" s="4">
        <v>4928.3320000000003</v>
      </c>
      <c r="AD58" s="4">
        <v>2764.8530000000001</v>
      </c>
      <c r="AE58" s="4">
        <v>1.782</v>
      </c>
      <c r="AF58" s="4">
        <v>2</v>
      </c>
      <c r="AG58" s="4">
        <v>14.068</v>
      </c>
      <c r="AH58" s="4">
        <v>310.29520200000002</v>
      </c>
      <c r="AI58" s="4">
        <v>8.6682839999999999</v>
      </c>
      <c r="AJ58" s="4">
        <v>116.594374</v>
      </c>
      <c r="AK58" s="4">
        <v>1034</v>
      </c>
      <c r="AL58" s="4">
        <v>0</v>
      </c>
      <c r="AM58" s="4">
        <v>789</v>
      </c>
      <c r="AN58" s="4">
        <v>88</v>
      </c>
      <c r="AO58" s="4">
        <v>15.882720000000001</v>
      </c>
      <c r="AP58" s="4">
        <v>914.8</v>
      </c>
      <c r="AQ58" s="4">
        <v>1.5</v>
      </c>
      <c r="AR58" s="4">
        <v>102</v>
      </c>
      <c r="AS58" s="4">
        <v>47763</v>
      </c>
      <c r="AT58" s="4">
        <v>0</v>
      </c>
      <c r="AU58" s="4">
        <v>16.009</v>
      </c>
      <c r="AV58" s="4">
        <v>46974</v>
      </c>
      <c r="AW58" s="4">
        <v>0</v>
      </c>
      <c r="AX58" s="4">
        <v>0.47</v>
      </c>
      <c r="AY58">
        <v>0.89100000000000001</v>
      </c>
      <c r="AZ58" t="s">
        <v>69</v>
      </c>
      <c r="BA58" t="s">
        <v>210</v>
      </c>
      <c r="BB58">
        <v>4</v>
      </c>
      <c r="BC58" t="s">
        <v>249</v>
      </c>
      <c r="BD58">
        <v>25</v>
      </c>
      <c r="BE58">
        <v>116978.99799999998</v>
      </c>
      <c r="BF58">
        <v>4.2130058251994958E-2</v>
      </c>
      <c r="BG58">
        <v>3.7537881902527506E-2</v>
      </c>
      <c r="BH58">
        <v>256416.06799999997</v>
      </c>
      <c r="BI58">
        <v>1.9220059173514825E-2</v>
      </c>
      <c r="BJ58">
        <v>1.7125072723601708E-2</v>
      </c>
      <c r="BK58">
        <v>1</v>
      </c>
      <c r="BL58" t="s">
        <v>68</v>
      </c>
      <c r="BM58">
        <v>-1</v>
      </c>
      <c r="BN58" t="s">
        <v>479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2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 x14ac:dyDescent="0.25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153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19" t="s">
        <v>38</v>
      </c>
      <c r="B4" s="120" t="s">
        <v>49</v>
      </c>
      <c r="C4" s="121" t="s">
        <v>137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178</v>
      </c>
      <c r="Q4" s="215" t="s">
        <v>43</v>
      </c>
      <c r="R4" s="215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181</v>
      </c>
      <c r="AN4" s="13" t="s">
        <v>182</v>
      </c>
      <c r="AO4" t="s">
        <v>183</v>
      </c>
      <c r="AP4" t="s">
        <v>37</v>
      </c>
      <c r="AQ4" t="s">
        <v>31</v>
      </c>
      <c r="AR4" t="s">
        <v>0</v>
      </c>
      <c r="AS4" t="s">
        <v>9</v>
      </c>
      <c r="AT4" t="s">
        <v>139</v>
      </c>
      <c r="AU4" t="s">
        <v>30</v>
      </c>
      <c r="AV4" t="s">
        <v>140</v>
      </c>
      <c r="AW4" t="s">
        <v>148</v>
      </c>
      <c r="AX4" t="s">
        <v>158</v>
      </c>
      <c r="AY4" t="s">
        <v>159</v>
      </c>
      <c r="AZ4" t="s">
        <v>160</v>
      </c>
      <c r="BA4" t="s">
        <v>161</v>
      </c>
      <c r="BB4" t="s">
        <v>162</v>
      </c>
      <c r="BC4" t="s">
        <v>65</v>
      </c>
      <c r="BF4" t="s">
        <v>0</v>
      </c>
      <c r="BG4" t="s">
        <v>167</v>
      </c>
      <c r="BH4" t="s">
        <v>74</v>
      </c>
      <c r="BI4" t="s">
        <v>163</v>
      </c>
      <c r="BJ4" t="s">
        <v>164</v>
      </c>
      <c r="BK4" t="s">
        <v>168</v>
      </c>
      <c r="BL4" t="s">
        <v>169</v>
      </c>
      <c r="BM4" t="s">
        <v>165</v>
      </c>
      <c r="BN4" t="s">
        <v>65</v>
      </c>
      <c r="BO4" t="s">
        <v>166</v>
      </c>
      <c r="BP4" t="s">
        <v>170</v>
      </c>
    </row>
    <row r="5" spans="1:68" ht="16.5" x14ac:dyDescent="0.25">
      <c r="A5" s="223" t="str">
        <f>BF5</f>
        <v>송도버스</v>
      </c>
      <c r="B5" s="124">
        <f>IF(BH5="NULL", E5, BH5)</f>
        <v>541</v>
      </c>
      <c r="C5" s="125" t="str">
        <f>BN5</f>
        <v>F</v>
      </c>
      <c r="D5" s="126">
        <f>BM5</f>
        <v>0.7142230228007751</v>
      </c>
      <c r="E5" s="127">
        <f>U5</f>
        <v>541</v>
      </c>
      <c r="F5" s="128" t="str">
        <f>BG5</f>
        <v>16-1</v>
      </c>
      <c r="G5" s="129" t="str">
        <f>BK5</f>
        <v>70바2324</v>
      </c>
      <c r="H5" s="130">
        <f>BJ5</f>
        <v>5</v>
      </c>
      <c r="I5" s="131">
        <f>BP5</f>
        <v>999.65899999999999</v>
      </c>
      <c r="J5" s="132">
        <f>AB5/AA5</f>
        <v>2.0188536538232178E-2</v>
      </c>
      <c r="K5" s="132">
        <f>AC5/AA5</f>
        <v>0.3563098914870555</v>
      </c>
      <c r="L5" s="132">
        <f>AD5/I5</f>
        <v>0.18806412986828508</v>
      </c>
      <c r="M5" s="133">
        <f>Z5</f>
        <v>16.63</v>
      </c>
      <c r="N5" s="134">
        <f>AE5*100/W5</f>
        <v>0.20006822326413307</v>
      </c>
      <c r="O5" s="134">
        <f>AF5*100/W5</f>
        <v>22.107538670686704</v>
      </c>
      <c r="P5" s="216">
        <f>AK5</f>
        <v>4</v>
      </c>
      <c r="Q5" s="217">
        <f>AE5</f>
        <v>2</v>
      </c>
      <c r="R5" s="217">
        <f>AF5</f>
        <v>221</v>
      </c>
      <c r="T5">
        <v>521</v>
      </c>
      <c r="U5">
        <v>541</v>
      </c>
      <c r="V5" t="s">
        <v>543</v>
      </c>
      <c r="W5">
        <v>999.65899999999999</v>
      </c>
      <c r="X5">
        <v>569.90800000000002</v>
      </c>
      <c r="Y5">
        <v>1.754</v>
      </c>
      <c r="Z5">
        <v>16.63</v>
      </c>
      <c r="AA5">
        <v>53.770266999999997</v>
      </c>
      <c r="AB5">
        <v>1.0855429999999999</v>
      </c>
      <c r="AC5">
        <v>19.158878000000001</v>
      </c>
      <c r="AD5" s="1">
        <v>188</v>
      </c>
      <c r="AE5">
        <v>2</v>
      </c>
      <c r="AF5">
        <v>221</v>
      </c>
      <c r="AG5">
        <v>69</v>
      </c>
      <c r="AH5">
        <v>18.591296</v>
      </c>
      <c r="AI5">
        <v>490.6</v>
      </c>
      <c r="AJ5">
        <v>0</v>
      </c>
      <c r="AK5">
        <v>4</v>
      </c>
      <c r="AL5">
        <v>1925</v>
      </c>
      <c r="AM5" t="s">
        <v>544</v>
      </c>
      <c r="AN5" t="s">
        <v>545</v>
      </c>
      <c r="AO5">
        <v>327.40499999999997</v>
      </c>
      <c r="AR5" t="s">
        <v>116</v>
      </c>
      <c r="AS5" t="s">
        <v>117</v>
      </c>
      <c r="AT5" t="s">
        <v>209</v>
      </c>
      <c r="AU5" t="s">
        <v>543</v>
      </c>
      <c r="AV5" t="s">
        <v>48</v>
      </c>
      <c r="AW5">
        <v>5</v>
      </c>
      <c r="BB5">
        <v>0.7142230228007751</v>
      </c>
      <c r="BC5" t="s">
        <v>70</v>
      </c>
      <c r="BF5" t="s">
        <v>116</v>
      </c>
      <c r="BG5" t="s">
        <v>117</v>
      </c>
      <c r="BH5" t="s">
        <v>543</v>
      </c>
      <c r="BI5">
        <v>541</v>
      </c>
      <c r="BJ5">
        <v>5</v>
      </c>
      <c r="BK5" t="s">
        <v>209</v>
      </c>
      <c r="BL5" t="s">
        <v>196</v>
      </c>
      <c r="BM5">
        <v>0.7142230228007751</v>
      </c>
      <c r="BN5" t="s">
        <v>70</v>
      </c>
      <c r="BO5" t="s">
        <v>184</v>
      </c>
      <c r="BP5">
        <v>999.65899999999999</v>
      </c>
    </row>
    <row r="6" spans="1:68" ht="16.5" x14ac:dyDescent="0.25">
      <c r="A6" s="224" t="str">
        <f t="shared" ref="A6:A7" si="0">BF6</f>
        <v>송도버스</v>
      </c>
      <c r="B6" s="108">
        <f t="shared" ref="B6:B69" si="1">IF(BH6="NULL", E6, BH6)</f>
        <v>968</v>
      </c>
      <c r="C6" s="109" t="str">
        <f t="shared" ref="C6:C7" si="2">BN6</f>
        <v>F</v>
      </c>
      <c r="D6" s="110">
        <f t="shared" ref="D6:D7" si="3">BM6</f>
        <v>0.72932396851201098</v>
      </c>
      <c r="E6" s="111">
        <f t="shared" ref="E6:E7" si="4">U6</f>
        <v>968</v>
      </c>
      <c r="F6" s="112" t="str">
        <f t="shared" ref="F6:F7" si="5">BG6</f>
        <v>16-1</v>
      </c>
      <c r="G6" s="113" t="str">
        <f t="shared" ref="G6:G7" si="6">BK6</f>
        <v>70바2299</v>
      </c>
      <c r="H6" s="114">
        <f t="shared" ref="H6:H7" si="7">BJ6</f>
        <v>7</v>
      </c>
      <c r="I6" s="115">
        <f t="shared" ref="I6:I7" si="8">BP6</f>
        <v>966.18200000000002</v>
      </c>
      <c r="J6" s="116">
        <f t="shared" ref="J6:J7" si="9">AB6/AA6</f>
        <v>3.490902650639284E-2</v>
      </c>
      <c r="K6" s="116">
        <f t="shared" ref="K6:K7" si="10">AC6/AA6</f>
        <v>0.38435528192270152</v>
      </c>
      <c r="L6" s="116">
        <f t="shared" ref="L6:L7" si="11">AD6/I6</f>
        <v>0.16767027330254547</v>
      </c>
      <c r="M6" s="117">
        <f t="shared" ref="M6:M7" si="12">Z6</f>
        <v>20.166</v>
      </c>
      <c r="N6" s="118">
        <f t="shared" ref="N6:N7" si="13">AE6*100/W6</f>
        <v>0</v>
      </c>
      <c r="O6" s="118">
        <f t="shared" ref="O6:O7" si="14">AF6*100/W6</f>
        <v>15.447832669076529</v>
      </c>
      <c r="P6" s="218">
        <f t="shared" ref="P6:P7" si="15">AK6</f>
        <v>15</v>
      </c>
      <c r="Q6" s="219">
        <f t="shared" ref="Q6:Q7" si="16">AE6</f>
        <v>0</v>
      </c>
      <c r="R6" s="219">
        <f t="shared" ref="R6:R7" si="17">AF6</f>
        <v>150</v>
      </c>
      <c r="T6">
        <v>521</v>
      </c>
      <c r="U6">
        <v>968</v>
      </c>
      <c r="V6" t="s">
        <v>543</v>
      </c>
      <c r="W6">
        <v>971.01</v>
      </c>
      <c r="X6">
        <v>557.10400000000004</v>
      </c>
      <c r="Y6">
        <v>1.7430000000000001</v>
      </c>
      <c r="Z6">
        <v>20.166</v>
      </c>
      <c r="AA6">
        <v>54.068880999999998</v>
      </c>
      <c r="AB6">
        <v>1.8874919999999999</v>
      </c>
      <c r="AC6">
        <v>20.781659999999999</v>
      </c>
      <c r="AD6" s="1">
        <v>162</v>
      </c>
      <c r="AE6">
        <v>0</v>
      </c>
      <c r="AF6">
        <v>150</v>
      </c>
      <c r="AG6">
        <v>73</v>
      </c>
      <c r="AH6">
        <v>17.958758</v>
      </c>
      <c r="AI6">
        <v>346.1</v>
      </c>
      <c r="AJ6">
        <v>0</v>
      </c>
      <c r="AK6">
        <v>15</v>
      </c>
      <c r="AL6">
        <v>7400</v>
      </c>
      <c r="AM6" t="s">
        <v>546</v>
      </c>
      <c r="AN6" t="s">
        <v>547</v>
      </c>
      <c r="AO6">
        <v>174.29599999999999</v>
      </c>
      <c r="AR6" t="s">
        <v>116</v>
      </c>
      <c r="AS6" t="s">
        <v>117</v>
      </c>
      <c r="AT6" t="s">
        <v>205</v>
      </c>
      <c r="AU6" t="s">
        <v>543</v>
      </c>
      <c r="AV6" t="s">
        <v>48</v>
      </c>
      <c r="AW6">
        <v>7</v>
      </c>
      <c r="BB6">
        <v>0.72932396851201098</v>
      </c>
      <c r="BC6" t="s">
        <v>70</v>
      </c>
      <c r="BF6" t="s">
        <v>116</v>
      </c>
      <c r="BG6" t="s">
        <v>117</v>
      </c>
      <c r="BH6" t="s">
        <v>543</v>
      </c>
      <c r="BI6">
        <v>968</v>
      </c>
      <c r="BJ6">
        <v>7</v>
      </c>
      <c r="BK6" t="s">
        <v>205</v>
      </c>
      <c r="BL6" t="s">
        <v>192</v>
      </c>
      <c r="BM6">
        <v>0.72932396851201098</v>
      </c>
      <c r="BN6" t="s">
        <v>70</v>
      </c>
      <c r="BO6" t="s">
        <v>184</v>
      </c>
      <c r="BP6">
        <v>966.18200000000002</v>
      </c>
    </row>
    <row r="7" spans="1:68" ht="16.5" x14ac:dyDescent="0.25">
      <c r="A7" s="223" t="str">
        <f t="shared" si="0"/>
        <v>송도버스</v>
      </c>
      <c r="B7" s="124">
        <f t="shared" si="1"/>
        <v>6210</v>
      </c>
      <c r="C7" s="125" t="str">
        <f t="shared" si="2"/>
        <v>F</v>
      </c>
      <c r="D7" s="126">
        <f t="shared" si="3"/>
        <v>0.76640890225349489</v>
      </c>
      <c r="E7" s="127">
        <f t="shared" si="4"/>
        <v>6210</v>
      </c>
      <c r="F7" s="128" t="str">
        <f t="shared" si="5"/>
        <v>16-1</v>
      </c>
      <c r="G7" s="129" t="str">
        <f t="shared" si="6"/>
        <v>70바2227</v>
      </c>
      <c r="H7" s="130">
        <f t="shared" si="7"/>
        <v>8</v>
      </c>
      <c r="I7" s="131">
        <f t="shared" si="8"/>
        <v>1547.4260000000002</v>
      </c>
      <c r="J7" s="132">
        <f t="shared" si="9"/>
        <v>3.4600892295025124E-2</v>
      </c>
      <c r="K7" s="132">
        <f t="shared" si="10"/>
        <v>0.30955433784788383</v>
      </c>
      <c r="L7" s="132">
        <f t="shared" si="11"/>
        <v>0.14411028378739918</v>
      </c>
      <c r="M7" s="133">
        <f t="shared" si="12"/>
        <v>18.532</v>
      </c>
      <c r="N7" s="134">
        <f t="shared" si="13"/>
        <v>0.17757636671650642</v>
      </c>
      <c r="O7" s="134">
        <f t="shared" si="14"/>
        <v>19.355823972099202</v>
      </c>
      <c r="P7" s="216">
        <f t="shared" si="15"/>
        <v>7</v>
      </c>
      <c r="Q7" s="217">
        <f t="shared" si="16"/>
        <v>3</v>
      </c>
      <c r="R7" s="217">
        <f t="shared" si="17"/>
        <v>327</v>
      </c>
      <c r="T7">
        <v>521</v>
      </c>
      <c r="U7">
        <v>6210</v>
      </c>
      <c r="V7" t="s">
        <v>543</v>
      </c>
      <c r="W7">
        <v>1689.414</v>
      </c>
      <c r="X7">
        <v>946.42899999999997</v>
      </c>
      <c r="Y7">
        <v>1.7849999999999999</v>
      </c>
      <c r="Z7">
        <v>18.532</v>
      </c>
      <c r="AA7">
        <v>85.915530000000004</v>
      </c>
      <c r="AB7">
        <v>2.9727540000000001</v>
      </c>
      <c r="AC7">
        <v>26.595524999999999</v>
      </c>
      <c r="AD7" s="1">
        <v>223</v>
      </c>
      <c r="AE7">
        <v>3</v>
      </c>
      <c r="AF7">
        <v>327</v>
      </c>
      <c r="AG7">
        <v>68</v>
      </c>
      <c r="AH7">
        <v>19.663661999999999</v>
      </c>
      <c r="AI7">
        <v>112.5</v>
      </c>
      <c r="AJ7">
        <v>0</v>
      </c>
      <c r="AK7">
        <v>7</v>
      </c>
      <c r="AL7">
        <v>1502</v>
      </c>
      <c r="AM7" t="s">
        <v>548</v>
      </c>
      <c r="AN7" t="s">
        <v>549</v>
      </c>
      <c r="AO7">
        <v>333.00400000000002</v>
      </c>
      <c r="AR7" t="s">
        <v>116</v>
      </c>
      <c r="AS7" t="s">
        <v>117</v>
      </c>
      <c r="AT7" t="s">
        <v>191</v>
      </c>
      <c r="AU7" t="s">
        <v>543</v>
      </c>
      <c r="AV7" t="s">
        <v>48</v>
      </c>
      <c r="AW7">
        <v>8</v>
      </c>
      <c r="BB7">
        <v>0.76640890225349489</v>
      </c>
      <c r="BC7" t="s">
        <v>70</v>
      </c>
      <c r="BF7" t="s">
        <v>116</v>
      </c>
      <c r="BG7" t="s">
        <v>117</v>
      </c>
      <c r="BH7" t="s">
        <v>543</v>
      </c>
      <c r="BI7">
        <v>6210</v>
      </c>
      <c r="BJ7">
        <v>8</v>
      </c>
      <c r="BK7" t="s">
        <v>191</v>
      </c>
      <c r="BL7" t="s">
        <v>207</v>
      </c>
      <c r="BM7">
        <v>0.76640890225349489</v>
      </c>
      <c r="BN7" t="s">
        <v>70</v>
      </c>
      <c r="BO7" t="s">
        <v>184</v>
      </c>
      <c r="BP7">
        <v>1547.4260000000002</v>
      </c>
    </row>
    <row r="8" spans="1:68" ht="16.5" x14ac:dyDescent="0.25">
      <c r="A8" s="224" t="str">
        <f t="shared" ref="A8:A66" si="18">BF8</f>
        <v>송도버스</v>
      </c>
      <c r="B8" s="108">
        <f t="shared" si="1"/>
        <v>6459</v>
      </c>
      <c r="C8" s="109" t="str">
        <f t="shared" ref="C8:C66" si="19">BN8</f>
        <v>C</v>
      </c>
      <c r="D8" s="110">
        <f t="shared" ref="D8:D66" si="20">BM8</f>
        <v>0.85792723545456184</v>
      </c>
      <c r="E8" s="111">
        <f t="shared" ref="E8:E66" si="21">U8</f>
        <v>6459</v>
      </c>
      <c r="F8" s="112" t="str">
        <f t="shared" ref="F8:F66" si="22">BG8</f>
        <v>16-1</v>
      </c>
      <c r="G8" s="113" t="str">
        <f t="shared" ref="G8:G66" si="23">BK8</f>
        <v>70바2286</v>
      </c>
      <c r="H8" s="114">
        <f t="shared" ref="H8:H66" si="24">BJ8</f>
        <v>14</v>
      </c>
      <c r="I8" s="115">
        <f t="shared" ref="I8:I66" si="25">BP8</f>
        <v>2441.8710000000001</v>
      </c>
      <c r="J8" s="116">
        <f t="shared" ref="J8:J66" si="26">AB8/AA8</f>
        <v>2.6328042659850531E-2</v>
      </c>
      <c r="K8" s="116">
        <f t="shared" ref="K8:K66" si="27">AC8/AA8</f>
        <v>0.3196626806649685</v>
      </c>
      <c r="L8" s="116">
        <f t="shared" ref="L8:L66" si="28">AD8/I8</f>
        <v>0.17281830203151599</v>
      </c>
      <c r="M8" s="117">
        <f t="shared" ref="M8:M66" si="29">Z8</f>
        <v>14.154999999999999</v>
      </c>
      <c r="N8" s="118">
        <f t="shared" ref="N8:N66" si="30">AE8*100/W8</f>
        <v>0</v>
      </c>
      <c r="O8" s="118">
        <f t="shared" ref="O8:O66" si="31">AF8*100/W8</f>
        <v>19.978923872930768</v>
      </c>
      <c r="P8" s="218">
        <f t="shared" ref="P8:P66" si="32">AK8</f>
        <v>5</v>
      </c>
      <c r="Q8" s="219">
        <f t="shared" ref="Q8:Q66" si="33">AE8</f>
        <v>0</v>
      </c>
      <c r="R8" s="219">
        <f t="shared" ref="R8:R66" si="34">AF8</f>
        <v>488</v>
      </c>
      <c r="T8">
        <v>521</v>
      </c>
      <c r="U8">
        <v>6459</v>
      </c>
      <c r="V8" t="s">
        <v>543</v>
      </c>
      <c r="W8">
        <v>2442.5740000000001</v>
      </c>
      <c r="X8">
        <v>1260.9090000000001</v>
      </c>
      <c r="Y8">
        <v>1.9370000000000001</v>
      </c>
      <c r="Z8">
        <v>14.154999999999999</v>
      </c>
      <c r="AA8">
        <v>131.649969</v>
      </c>
      <c r="AB8">
        <v>3.4660859999999998</v>
      </c>
      <c r="AC8">
        <v>42.083582</v>
      </c>
      <c r="AD8" s="1">
        <v>422</v>
      </c>
      <c r="AE8">
        <v>0</v>
      </c>
      <c r="AF8">
        <v>488</v>
      </c>
      <c r="AG8">
        <v>69</v>
      </c>
      <c r="AH8">
        <v>18.553546999999998</v>
      </c>
      <c r="AI8">
        <v>865.4</v>
      </c>
      <c r="AJ8">
        <v>0</v>
      </c>
      <c r="AK8">
        <v>5</v>
      </c>
      <c r="AL8">
        <v>383</v>
      </c>
      <c r="AM8" t="s">
        <v>550</v>
      </c>
      <c r="AN8" t="s">
        <v>551</v>
      </c>
      <c r="AO8">
        <v>345.32900000000001</v>
      </c>
      <c r="AR8" t="s">
        <v>116</v>
      </c>
      <c r="AS8" t="s">
        <v>117</v>
      </c>
      <c r="AT8" t="s">
        <v>203</v>
      </c>
      <c r="AU8" t="s">
        <v>543</v>
      </c>
      <c r="AV8" t="s">
        <v>48</v>
      </c>
      <c r="AW8">
        <v>14</v>
      </c>
      <c r="BB8">
        <v>0.85792723545456184</v>
      </c>
      <c r="BC8" t="s">
        <v>69</v>
      </c>
      <c r="BF8" t="s">
        <v>116</v>
      </c>
      <c r="BG8" t="s">
        <v>117</v>
      </c>
      <c r="BH8" t="s">
        <v>543</v>
      </c>
      <c r="BI8">
        <v>6459</v>
      </c>
      <c r="BJ8">
        <v>14</v>
      </c>
      <c r="BK8" t="s">
        <v>203</v>
      </c>
      <c r="BL8" t="s">
        <v>196</v>
      </c>
      <c r="BM8">
        <v>0.85792723545456184</v>
      </c>
      <c r="BN8" t="s">
        <v>69</v>
      </c>
      <c r="BO8" t="s">
        <v>174</v>
      </c>
      <c r="BP8">
        <v>2441.8710000000001</v>
      </c>
    </row>
    <row r="9" spans="1:68" ht="16.5" x14ac:dyDescent="0.25">
      <c r="A9" s="223" t="str">
        <f t="shared" si="18"/>
        <v>송도버스</v>
      </c>
      <c r="B9" s="124">
        <f t="shared" si="1"/>
        <v>9411</v>
      </c>
      <c r="C9" s="125" t="str">
        <f t="shared" si="19"/>
        <v>D</v>
      </c>
      <c r="D9" s="126">
        <f t="shared" si="20"/>
        <v>0.81939195973680878</v>
      </c>
      <c r="E9" s="127">
        <f t="shared" si="21"/>
        <v>9411</v>
      </c>
      <c r="F9" s="128" t="str">
        <f t="shared" si="22"/>
        <v>16-1</v>
      </c>
      <c r="G9" s="129" t="str">
        <f t="shared" si="23"/>
        <v>70바2320</v>
      </c>
      <c r="H9" s="130">
        <f t="shared" si="24"/>
        <v>9</v>
      </c>
      <c r="I9" s="131">
        <f t="shared" si="25"/>
        <v>1443.7670000000003</v>
      </c>
      <c r="J9" s="132">
        <f t="shared" si="26"/>
        <v>3.0894294271313794E-2</v>
      </c>
      <c r="K9" s="132">
        <f t="shared" si="27"/>
        <v>0.32974837117268441</v>
      </c>
      <c r="L9" s="132">
        <f t="shared" si="28"/>
        <v>4.7099012513792039E-2</v>
      </c>
      <c r="M9" s="133">
        <f t="shared" si="29"/>
        <v>14.356</v>
      </c>
      <c r="N9" s="134">
        <f t="shared" si="30"/>
        <v>6.9263253696752999E-2</v>
      </c>
      <c r="O9" s="134">
        <f t="shared" si="31"/>
        <v>9.4890657564551617</v>
      </c>
      <c r="P9" s="216">
        <f t="shared" si="32"/>
        <v>15</v>
      </c>
      <c r="Q9" s="217">
        <f t="shared" si="33"/>
        <v>1</v>
      </c>
      <c r="R9" s="217">
        <f t="shared" si="34"/>
        <v>137</v>
      </c>
      <c r="T9">
        <v>521</v>
      </c>
      <c r="U9">
        <v>9411</v>
      </c>
      <c r="V9" t="s">
        <v>543</v>
      </c>
      <c r="W9">
        <v>1443.7670000000001</v>
      </c>
      <c r="X9">
        <v>760.36500000000001</v>
      </c>
      <c r="Y9">
        <v>1.899</v>
      </c>
      <c r="Z9">
        <v>14.356</v>
      </c>
      <c r="AA9">
        <v>81.568038999999999</v>
      </c>
      <c r="AB9">
        <v>2.519987</v>
      </c>
      <c r="AC9">
        <v>26.896927999999999</v>
      </c>
      <c r="AD9" s="1">
        <v>68</v>
      </c>
      <c r="AE9">
        <v>1</v>
      </c>
      <c r="AF9">
        <v>137</v>
      </c>
      <c r="AG9">
        <v>86</v>
      </c>
      <c r="AH9">
        <v>17.700154999999999</v>
      </c>
      <c r="AI9">
        <v>208.8</v>
      </c>
      <c r="AJ9">
        <v>0</v>
      </c>
      <c r="AK9">
        <v>15</v>
      </c>
      <c r="AL9">
        <v>3815</v>
      </c>
      <c r="AM9" t="s">
        <v>552</v>
      </c>
      <c r="AN9" t="s">
        <v>553</v>
      </c>
      <c r="AO9">
        <v>333.31900000000002</v>
      </c>
      <c r="AR9" t="s">
        <v>116</v>
      </c>
      <c r="AS9" t="s">
        <v>117</v>
      </c>
      <c r="AT9" t="s">
        <v>208</v>
      </c>
      <c r="AU9" t="s">
        <v>543</v>
      </c>
      <c r="AV9" t="s">
        <v>48</v>
      </c>
      <c r="AW9">
        <v>9</v>
      </c>
      <c r="BB9">
        <v>0.81939195973680878</v>
      </c>
      <c r="BC9" t="s">
        <v>67</v>
      </c>
      <c r="BF9" t="s">
        <v>116</v>
      </c>
      <c r="BG9" t="s">
        <v>117</v>
      </c>
      <c r="BH9" t="s">
        <v>543</v>
      </c>
      <c r="BI9">
        <v>9411</v>
      </c>
      <c r="BJ9">
        <v>9</v>
      </c>
      <c r="BK9" t="s">
        <v>208</v>
      </c>
      <c r="BL9" t="s">
        <v>203</v>
      </c>
      <c r="BM9">
        <v>0.81939195973680878</v>
      </c>
      <c r="BN9" t="s">
        <v>67</v>
      </c>
      <c r="BO9" t="s">
        <v>176</v>
      </c>
      <c r="BP9">
        <v>1443.7670000000003</v>
      </c>
    </row>
    <row r="10" spans="1:68" ht="16.5" x14ac:dyDescent="0.25">
      <c r="A10" s="224" t="str">
        <f t="shared" si="18"/>
        <v>송도버스</v>
      </c>
      <c r="B10" s="108" t="str">
        <f t="shared" si="1"/>
        <v>강성아</v>
      </c>
      <c r="C10" s="109" t="str">
        <f t="shared" si="19"/>
        <v>D</v>
      </c>
      <c r="D10" s="110">
        <f t="shared" si="20"/>
        <v>0.84070337414927043</v>
      </c>
      <c r="E10" s="111">
        <f t="shared" si="21"/>
        <v>4622</v>
      </c>
      <c r="F10" s="112" t="str">
        <f t="shared" si="22"/>
        <v>16-1</v>
      </c>
      <c r="G10" s="113" t="str">
        <f t="shared" si="23"/>
        <v>70바2243</v>
      </c>
      <c r="H10" s="114">
        <f t="shared" si="24"/>
        <v>2</v>
      </c>
      <c r="I10" s="115">
        <f t="shared" si="25"/>
        <v>2655.6620000000003</v>
      </c>
      <c r="J10" s="116">
        <f t="shared" si="26"/>
        <v>2.9460108823993834E-2</v>
      </c>
      <c r="K10" s="116">
        <f t="shared" si="27"/>
        <v>0.30786679401127359</v>
      </c>
      <c r="L10" s="116">
        <f t="shared" si="28"/>
        <v>0.16907272085077091</v>
      </c>
      <c r="M10" s="117">
        <f t="shared" si="29"/>
        <v>12.012</v>
      </c>
      <c r="N10" s="118">
        <f t="shared" si="30"/>
        <v>3.7655394398835397E-2</v>
      </c>
      <c r="O10" s="118">
        <f t="shared" si="31"/>
        <v>20.522189947365291</v>
      </c>
      <c r="P10" s="218">
        <f t="shared" si="32"/>
        <v>16</v>
      </c>
      <c r="Q10" s="219">
        <f t="shared" si="33"/>
        <v>1</v>
      </c>
      <c r="R10" s="219">
        <f t="shared" si="34"/>
        <v>545</v>
      </c>
      <c r="T10">
        <v>521</v>
      </c>
      <c r="U10">
        <v>4622</v>
      </c>
      <c r="V10" t="s">
        <v>554</v>
      </c>
      <c r="W10">
        <v>2655.6619999999998</v>
      </c>
      <c r="X10">
        <v>1265.7429999999999</v>
      </c>
      <c r="Y10">
        <v>2.0979999999999999</v>
      </c>
      <c r="Z10">
        <v>12.012</v>
      </c>
      <c r="AA10">
        <v>136.43608800000001</v>
      </c>
      <c r="AB10">
        <v>4.0194219999999996</v>
      </c>
      <c r="AC10">
        <v>42.004140999999997</v>
      </c>
      <c r="AD10" s="1">
        <v>449</v>
      </c>
      <c r="AE10">
        <v>1</v>
      </c>
      <c r="AF10">
        <v>545</v>
      </c>
      <c r="AG10">
        <v>87</v>
      </c>
      <c r="AH10">
        <v>19.464511999999999</v>
      </c>
      <c r="AI10">
        <v>969.2</v>
      </c>
      <c r="AJ10">
        <v>1.5</v>
      </c>
      <c r="AK10">
        <v>16</v>
      </c>
      <c r="AL10">
        <v>3078</v>
      </c>
      <c r="AM10" t="s">
        <v>555</v>
      </c>
      <c r="AN10" t="s">
        <v>556</v>
      </c>
      <c r="AO10">
        <v>2494.114</v>
      </c>
      <c r="AR10" t="s">
        <v>116</v>
      </c>
      <c r="AS10" t="s">
        <v>117</v>
      </c>
      <c r="AT10" t="s">
        <v>196</v>
      </c>
      <c r="AU10" t="s">
        <v>554</v>
      </c>
      <c r="AV10" t="s">
        <v>48</v>
      </c>
      <c r="AW10">
        <v>2</v>
      </c>
      <c r="BB10">
        <v>0.84070337414927043</v>
      </c>
      <c r="BC10" t="s">
        <v>67</v>
      </c>
      <c r="BF10" t="s">
        <v>116</v>
      </c>
      <c r="BG10" t="s">
        <v>117</v>
      </c>
      <c r="BH10" t="s">
        <v>554</v>
      </c>
      <c r="BI10">
        <v>4622</v>
      </c>
      <c r="BJ10">
        <v>2</v>
      </c>
      <c r="BK10" t="s">
        <v>196</v>
      </c>
      <c r="BL10" t="s">
        <v>208</v>
      </c>
      <c r="BM10">
        <v>0.84070337414927043</v>
      </c>
      <c r="BN10" t="s">
        <v>67</v>
      </c>
      <c r="BO10" t="s">
        <v>176</v>
      </c>
      <c r="BP10">
        <v>2655.6620000000003</v>
      </c>
    </row>
    <row r="11" spans="1:68" ht="16.5" x14ac:dyDescent="0.25">
      <c r="A11" s="223" t="str">
        <f t="shared" si="18"/>
        <v>송도버스</v>
      </c>
      <c r="B11" s="124" t="str">
        <f t="shared" si="1"/>
        <v>강용현</v>
      </c>
      <c r="C11" s="125" t="str">
        <f t="shared" si="19"/>
        <v>C</v>
      </c>
      <c r="D11" s="126">
        <f t="shared" si="20"/>
        <v>0.87593786986187883</v>
      </c>
      <c r="E11" s="127">
        <f t="shared" si="21"/>
        <v>3188</v>
      </c>
      <c r="F11" s="128" t="str">
        <f t="shared" si="22"/>
        <v>8</v>
      </c>
      <c r="G11" s="129" t="str">
        <f t="shared" si="23"/>
        <v>70바2217</v>
      </c>
      <c r="H11" s="130">
        <f t="shared" si="24"/>
        <v>2</v>
      </c>
      <c r="I11" s="131">
        <f t="shared" si="25"/>
        <v>675.928</v>
      </c>
      <c r="J11" s="132">
        <f t="shared" si="26"/>
        <v>4.6595335845802638E-2</v>
      </c>
      <c r="K11" s="132">
        <f t="shared" si="27"/>
        <v>0.38756013258547267</v>
      </c>
      <c r="L11" s="132">
        <f t="shared" si="28"/>
        <v>0.19528707199583387</v>
      </c>
      <c r="M11" s="133">
        <f t="shared" si="29"/>
        <v>17.407</v>
      </c>
      <c r="N11" s="134">
        <f t="shared" si="30"/>
        <v>0</v>
      </c>
      <c r="O11" s="134">
        <f t="shared" si="31"/>
        <v>18.641038690511415</v>
      </c>
      <c r="P11" s="216">
        <f t="shared" si="32"/>
        <v>15</v>
      </c>
      <c r="Q11" s="217">
        <f t="shared" si="33"/>
        <v>0</v>
      </c>
      <c r="R11" s="217">
        <f t="shared" si="34"/>
        <v>126</v>
      </c>
      <c r="T11">
        <v>521</v>
      </c>
      <c r="U11">
        <v>3188</v>
      </c>
      <c r="V11" t="s">
        <v>250</v>
      </c>
      <c r="W11">
        <v>675.928</v>
      </c>
      <c r="X11">
        <v>385.84399999999999</v>
      </c>
      <c r="Y11">
        <v>1.752</v>
      </c>
      <c r="Z11">
        <v>17.407</v>
      </c>
      <c r="AA11">
        <v>37.52749</v>
      </c>
      <c r="AB11">
        <v>1.7486060000000001</v>
      </c>
      <c r="AC11">
        <v>14.544159000000001</v>
      </c>
      <c r="AD11" s="1">
        <v>132</v>
      </c>
      <c r="AE11">
        <v>0</v>
      </c>
      <c r="AF11">
        <v>126</v>
      </c>
      <c r="AG11">
        <v>88</v>
      </c>
      <c r="AH11">
        <v>18.011543</v>
      </c>
      <c r="AI11">
        <v>115.1</v>
      </c>
      <c r="AJ11">
        <v>7.2</v>
      </c>
      <c r="AK11">
        <v>15</v>
      </c>
      <c r="AL11">
        <v>8859</v>
      </c>
      <c r="AM11" t="s">
        <v>251</v>
      </c>
      <c r="AN11" t="s">
        <v>557</v>
      </c>
      <c r="AO11">
        <v>599.28499999999997</v>
      </c>
      <c r="AR11" t="s">
        <v>116</v>
      </c>
      <c r="AS11" t="s">
        <v>118</v>
      </c>
      <c r="AT11" t="s">
        <v>211</v>
      </c>
      <c r="AU11" t="s">
        <v>250</v>
      </c>
      <c r="AV11" t="s">
        <v>48</v>
      </c>
      <c r="AW11">
        <v>2</v>
      </c>
      <c r="BB11">
        <v>0.87593786986187883</v>
      </c>
      <c r="BC11" t="s">
        <v>69</v>
      </c>
      <c r="BF11" t="s">
        <v>116</v>
      </c>
      <c r="BG11" t="s">
        <v>118</v>
      </c>
      <c r="BH11" t="s">
        <v>250</v>
      </c>
      <c r="BI11">
        <v>3188</v>
      </c>
      <c r="BJ11">
        <v>2</v>
      </c>
      <c r="BK11" t="s">
        <v>211</v>
      </c>
      <c r="BL11" t="s">
        <v>213</v>
      </c>
      <c r="BM11">
        <v>0.87593786986187883</v>
      </c>
      <c r="BN11" t="s">
        <v>69</v>
      </c>
      <c r="BO11" t="s">
        <v>174</v>
      </c>
      <c r="BP11">
        <v>675.928</v>
      </c>
    </row>
    <row r="12" spans="1:68" ht="16.5" x14ac:dyDescent="0.25">
      <c r="A12" s="224" t="str">
        <f t="shared" si="18"/>
        <v>송도버스</v>
      </c>
      <c r="B12" s="108" t="str">
        <f t="shared" si="1"/>
        <v>강지훈</v>
      </c>
      <c r="C12" s="109" t="str">
        <f t="shared" si="19"/>
        <v>C</v>
      </c>
      <c r="D12" s="110">
        <f t="shared" si="20"/>
        <v>0.86050000000000004</v>
      </c>
      <c r="E12" s="111">
        <f t="shared" si="21"/>
        <v>8055</v>
      </c>
      <c r="F12" s="112" t="str">
        <f t="shared" si="22"/>
        <v>8</v>
      </c>
      <c r="G12" s="113" t="str">
        <f t="shared" si="23"/>
        <v>70바2242</v>
      </c>
      <c r="H12" s="114">
        <f t="shared" si="24"/>
        <v>1</v>
      </c>
      <c r="I12" s="115">
        <f t="shared" si="25"/>
        <v>846.51800000000003</v>
      </c>
      <c r="J12" s="116">
        <f t="shared" si="26"/>
        <v>6.1460231091547335E-3</v>
      </c>
      <c r="K12" s="116">
        <f t="shared" si="27"/>
        <v>0.36002492565695737</v>
      </c>
      <c r="L12" s="116">
        <f t="shared" si="28"/>
        <v>0.33194805072071709</v>
      </c>
      <c r="M12" s="117">
        <f t="shared" si="29"/>
        <v>15.728</v>
      </c>
      <c r="N12" s="118">
        <f t="shared" si="30"/>
        <v>0</v>
      </c>
      <c r="O12" s="118">
        <f t="shared" si="31"/>
        <v>23.271802844121446</v>
      </c>
      <c r="P12" s="218">
        <f t="shared" si="32"/>
        <v>17</v>
      </c>
      <c r="Q12" s="219">
        <f t="shared" si="33"/>
        <v>0</v>
      </c>
      <c r="R12" s="219">
        <f t="shared" si="34"/>
        <v>197</v>
      </c>
      <c r="T12">
        <v>521</v>
      </c>
      <c r="U12">
        <v>8055</v>
      </c>
      <c r="V12" t="s">
        <v>252</v>
      </c>
      <c r="W12">
        <v>846.51800000000003</v>
      </c>
      <c r="X12">
        <v>491.84199999999998</v>
      </c>
      <c r="Y12">
        <v>1.7210000000000001</v>
      </c>
      <c r="Z12">
        <v>15.728</v>
      </c>
      <c r="AA12">
        <v>43.025545999999999</v>
      </c>
      <c r="AB12">
        <v>0.264436</v>
      </c>
      <c r="AC12">
        <v>15.490269</v>
      </c>
      <c r="AD12" s="1">
        <v>281</v>
      </c>
      <c r="AE12">
        <v>0</v>
      </c>
      <c r="AF12">
        <v>197</v>
      </c>
      <c r="AG12">
        <v>90</v>
      </c>
      <c r="AH12">
        <v>19.674776000000001</v>
      </c>
      <c r="AI12">
        <v>742</v>
      </c>
      <c r="AJ12">
        <v>77.400000000000006</v>
      </c>
      <c r="AK12">
        <v>17</v>
      </c>
      <c r="AL12">
        <v>3298</v>
      </c>
      <c r="AM12" t="s">
        <v>253</v>
      </c>
      <c r="AN12" t="s">
        <v>558</v>
      </c>
      <c r="AO12">
        <v>846.51800000000003</v>
      </c>
      <c r="AR12" t="s">
        <v>116</v>
      </c>
      <c r="AS12" t="s">
        <v>118</v>
      </c>
      <c r="AT12" t="s">
        <v>222</v>
      </c>
      <c r="AU12" t="s">
        <v>252</v>
      </c>
      <c r="AV12" t="s">
        <v>48</v>
      </c>
      <c r="AW12">
        <v>1</v>
      </c>
      <c r="BB12">
        <v>0.86050000000000004</v>
      </c>
      <c r="BC12" t="s">
        <v>69</v>
      </c>
      <c r="BF12" t="s">
        <v>116</v>
      </c>
      <c r="BG12" t="s">
        <v>118</v>
      </c>
      <c r="BH12" t="s">
        <v>252</v>
      </c>
      <c r="BI12">
        <v>8055</v>
      </c>
      <c r="BJ12">
        <v>1</v>
      </c>
      <c r="BK12" t="s">
        <v>222</v>
      </c>
      <c r="BL12" t="s">
        <v>171</v>
      </c>
      <c r="BM12">
        <v>0.86050000000000004</v>
      </c>
      <c r="BN12" t="s">
        <v>69</v>
      </c>
      <c r="BO12" t="s">
        <v>174</v>
      </c>
      <c r="BP12">
        <v>846.51800000000003</v>
      </c>
    </row>
    <row r="13" spans="1:68" ht="16.5" x14ac:dyDescent="0.25">
      <c r="A13" s="223" t="str">
        <f t="shared" si="18"/>
        <v>송도버스</v>
      </c>
      <c r="B13" s="124" t="str">
        <f t="shared" si="1"/>
        <v>경득환</v>
      </c>
      <c r="C13" s="125" t="str">
        <f t="shared" si="19"/>
        <v>F</v>
      </c>
      <c r="D13" s="126">
        <f t="shared" si="20"/>
        <v>0.73160000000000003</v>
      </c>
      <c r="E13" s="127">
        <f t="shared" si="21"/>
        <v>7265</v>
      </c>
      <c r="F13" s="128" t="str">
        <f t="shared" si="22"/>
        <v>16-1</v>
      </c>
      <c r="G13" s="129" t="str">
        <f t="shared" si="23"/>
        <v>70바2248</v>
      </c>
      <c r="H13" s="130">
        <f t="shared" si="24"/>
        <v>1</v>
      </c>
      <c r="I13" s="131">
        <f t="shared" si="25"/>
        <v>3124.279</v>
      </c>
      <c r="J13" s="132">
        <f t="shared" si="26"/>
        <v>1.8523695611888751E-2</v>
      </c>
      <c r="K13" s="132">
        <f t="shared" si="27"/>
        <v>0.32773970154741588</v>
      </c>
      <c r="L13" s="132">
        <f t="shared" si="28"/>
        <v>0.20868814852962875</v>
      </c>
      <c r="M13" s="133">
        <f t="shared" si="29"/>
        <v>14.364000000000001</v>
      </c>
      <c r="N13" s="134">
        <f t="shared" si="30"/>
        <v>6.4014769487616183E-2</v>
      </c>
      <c r="O13" s="134">
        <f t="shared" si="31"/>
        <v>1.4723396982151722</v>
      </c>
      <c r="P13" s="216">
        <f t="shared" si="32"/>
        <v>13</v>
      </c>
      <c r="Q13" s="217">
        <f t="shared" si="33"/>
        <v>2</v>
      </c>
      <c r="R13" s="217">
        <f t="shared" si="34"/>
        <v>46</v>
      </c>
      <c r="T13">
        <v>521</v>
      </c>
      <c r="U13">
        <v>7265</v>
      </c>
      <c r="V13" t="s">
        <v>254</v>
      </c>
      <c r="W13">
        <v>3124.279</v>
      </c>
      <c r="X13">
        <v>1707.8119999999999</v>
      </c>
      <c r="Y13">
        <v>1.829</v>
      </c>
      <c r="Z13">
        <v>14.364000000000001</v>
      </c>
      <c r="AA13">
        <v>161.398301</v>
      </c>
      <c r="AB13">
        <v>2.9896929999999999</v>
      </c>
      <c r="AC13">
        <v>52.896630999999999</v>
      </c>
      <c r="AD13" s="1">
        <v>652</v>
      </c>
      <c r="AE13">
        <v>2</v>
      </c>
      <c r="AF13">
        <v>46</v>
      </c>
      <c r="AG13">
        <v>67</v>
      </c>
      <c r="AH13">
        <v>19.357569999999999</v>
      </c>
      <c r="AI13">
        <v>178.1</v>
      </c>
      <c r="AJ13">
        <v>0</v>
      </c>
      <c r="AK13">
        <v>13</v>
      </c>
      <c r="AL13">
        <v>1289</v>
      </c>
      <c r="AM13" t="s">
        <v>255</v>
      </c>
      <c r="AN13" t="s">
        <v>559</v>
      </c>
      <c r="AO13">
        <v>3124.279</v>
      </c>
      <c r="AR13" t="s">
        <v>116</v>
      </c>
      <c r="AS13" t="s">
        <v>117</v>
      </c>
      <c r="AT13" t="s">
        <v>197</v>
      </c>
      <c r="AU13" t="s">
        <v>254</v>
      </c>
      <c r="AV13" t="s">
        <v>48</v>
      </c>
      <c r="AW13">
        <v>1</v>
      </c>
      <c r="BB13">
        <v>0.73160000000000003</v>
      </c>
      <c r="BC13" t="s">
        <v>70</v>
      </c>
      <c r="BF13" t="s">
        <v>116</v>
      </c>
      <c r="BG13" t="s">
        <v>117</v>
      </c>
      <c r="BH13" t="s">
        <v>254</v>
      </c>
      <c r="BI13">
        <v>7265</v>
      </c>
      <c r="BJ13">
        <v>1</v>
      </c>
      <c r="BK13" t="s">
        <v>197</v>
      </c>
      <c r="BL13" t="s">
        <v>171</v>
      </c>
      <c r="BM13">
        <v>0.73160000000000003</v>
      </c>
      <c r="BN13" t="s">
        <v>70</v>
      </c>
      <c r="BO13" t="s">
        <v>184</v>
      </c>
      <c r="BP13">
        <v>3124.279</v>
      </c>
    </row>
    <row r="14" spans="1:68" ht="16.5" x14ac:dyDescent="0.25">
      <c r="A14" s="224" t="str">
        <f t="shared" si="18"/>
        <v>송도버스</v>
      </c>
      <c r="B14" s="108" t="str">
        <f t="shared" si="1"/>
        <v>곽창환</v>
      </c>
      <c r="C14" s="109" t="str">
        <f t="shared" si="19"/>
        <v>C</v>
      </c>
      <c r="D14" s="110">
        <f t="shared" si="20"/>
        <v>0.8909628665811794</v>
      </c>
      <c r="E14" s="111">
        <f t="shared" si="21"/>
        <v>9210</v>
      </c>
      <c r="F14" s="112" t="str">
        <f t="shared" si="22"/>
        <v>8</v>
      </c>
      <c r="G14" s="113" t="str">
        <f t="shared" si="23"/>
        <v>70바2255</v>
      </c>
      <c r="H14" s="114">
        <f t="shared" si="24"/>
        <v>5</v>
      </c>
      <c r="I14" s="115">
        <f t="shared" si="25"/>
        <v>2046.9739999999997</v>
      </c>
      <c r="J14" s="116">
        <f t="shared" si="26"/>
        <v>8.4530330467973303E-3</v>
      </c>
      <c r="K14" s="116">
        <f t="shared" si="27"/>
        <v>0.35201032985358166</v>
      </c>
      <c r="L14" s="116">
        <f t="shared" si="28"/>
        <v>0.2686892945391588</v>
      </c>
      <c r="M14" s="117">
        <f t="shared" si="29"/>
        <v>14.532999999999999</v>
      </c>
      <c r="N14" s="118">
        <f t="shared" si="30"/>
        <v>0</v>
      </c>
      <c r="O14" s="118">
        <f t="shared" si="31"/>
        <v>48.803746408112659</v>
      </c>
      <c r="P14" s="218">
        <f t="shared" si="32"/>
        <v>15</v>
      </c>
      <c r="Q14" s="219">
        <f t="shared" si="33"/>
        <v>0</v>
      </c>
      <c r="R14" s="219">
        <f t="shared" si="34"/>
        <v>999</v>
      </c>
      <c r="T14">
        <v>521</v>
      </c>
      <c r="U14">
        <v>9210</v>
      </c>
      <c r="V14" t="s">
        <v>256</v>
      </c>
      <c r="W14">
        <v>2046.9739999999999</v>
      </c>
      <c r="X14">
        <v>1145.6869999999999</v>
      </c>
      <c r="Y14">
        <v>1.7869999999999999</v>
      </c>
      <c r="Z14">
        <v>14.532999999999999</v>
      </c>
      <c r="AA14">
        <v>117.905253</v>
      </c>
      <c r="AB14">
        <v>0.99665700000000002</v>
      </c>
      <c r="AC14">
        <v>41.503867</v>
      </c>
      <c r="AD14" s="1">
        <v>550</v>
      </c>
      <c r="AE14">
        <v>0</v>
      </c>
      <c r="AF14">
        <v>999</v>
      </c>
      <c r="AG14">
        <v>69</v>
      </c>
      <c r="AH14">
        <v>17.361177000000001</v>
      </c>
      <c r="AI14">
        <v>491</v>
      </c>
      <c r="AJ14">
        <v>0</v>
      </c>
      <c r="AK14">
        <v>15</v>
      </c>
      <c r="AL14">
        <v>3198</v>
      </c>
      <c r="AM14" t="s">
        <v>257</v>
      </c>
      <c r="AN14" t="s">
        <v>560</v>
      </c>
      <c r="AO14">
        <v>1477.588</v>
      </c>
      <c r="AR14" t="s">
        <v>116</v>
      </c>
      <c r="AS14" t="s">
        <v>118</v>
      </c>
      <c r="AT14" t="s">
        <v>228</v>
      </c>
      <c r="AU14" t="s">
        <v>256</v>
      </c>
      <c r="AV14" t="s">
        <v>48</v>
      </c>
      <c r="AW14">
        <v>5</v>
      </c>
      <c r="BB14">
        <v>0.8909628665811794</v>
      </c>
      <c r="BC14" t="s">
        <v>69</v>
      </c>
      <c r="BF14" t="s">
        <v>116</v>
      </c>
      <c r="BG14" t="s">
        <v>118</v>
      </c>
      <c r="BH14" t="s">
        <v>256</v>
      </c>
      <c r="BI14">
        <v>9210</v>
      </c>
      <c r="BJ14">
        <v>5</v>
      </c>
      <c r="BK14" t="s">
        <v>228</v>
      </c>
      <c r="BL14" t="s">
        <v>230</v>
      </c>
      <c r="BM14">
        <v>0.8909628665811794</v>
      </c>
      <c r="BN14" t="s">
        <v>69</v>
      </c>
      <c r="BO14" t="s">
        <v>174</v>
      </c>
      <c r="BP14">
        <v>2046.9739999999997</v>
      </c>
    </row>
    <row r="15" spans="1:68" ht="16.5" x14ac:dyDescent="0.25">
      <c r="A15" s="223" t="str">
        <f t="shared" si="18"/>
        <v>송도버스</v>
      </c>
      <c r="B15" s="124" t="str">
        <f t="shared" si="1"/>
        <v>권복수</v>
      </c>
      <c r="C15" s="125" t="str">
        <f t="shared" si="19"/>
        <v>B</v>
      </c>
      <c r="D15" s="126">
        <f t="shared" si="20"/>
        <v>0.94807692307692304</v>
      </c>
      <c r="E15" s="127">
        <f t="shared" si="21"/>
        <v>9410</v>
      </c>
      <c r="F15" s="128" t="str">
        <f t="shared" si="22"/>
        <v>16-1</v>
      </c>
      <c r="G15" s="129" t="str">
        <f t="shared" si="23"/>
        <v>70바2229</v>
      </c>
      <c r="H15" s="130">
        <f t="shared" si="24"/>
        <v>1</v>
      </c>
      <c r="I15" s="131">
        <f t="shared" si="25"/>
        <v>2978.8870000000002</v>
      </c>
      <c r="J15" s="132">
        <f t="shared" si="26"/>
        <v>9.368514263506638E-4</v>
      </c>
      <c r="K15" s="132">
        <f t="shared" si="27"/>
        <v>0.28709286747242607</v>
      </c>
      <c r="L15" s="132">
        <f t="shared" si="28"/>
        <v>0.1634838783747084</v>
      </c>
      <c r="M15" s="133">
        <f t="shared" si="29"/>
        <v>10.991</v>
      </c>
      <c r="N15" s="134">
        <f t="shared" si="30"/>
        <v>0</v>
      </c>
      <c r="O15" s="134">
        <f t="shared" si="31"/>
        <v>32.797484429587293</v>
      </c>
      <c r="P15" s="216">
        <f t="shared" si="32"/>
        <v>13</v>
      </c>
      <c r="Q15" s="217">
        <f t="shared" si="33"/>
        <v>0</v>
      </c>
      <c r="R15" s="217">
        <f t="shared" si="34"/>
        <v>977</v>
      </c>
      <c r="T15">
        <v>521</v>
      </c>
      <c r="U15">
        <v>9410</v>
      </c>
      <c r="V15" t="s">
        <v>258</v>
      </c>
      <c r="W15">
        <v>2978.8870000000002</v>
      </c>
      <c r="X15">
        <v>1208.366</v>
      </c>
      <c r="Y15">
        <v>2.4649999999999999</v>
      </c>
      <c r="Z15">
        <v>10.991</v>
      </c>
      <c r="AA15">
        <v>150.01524900000001</v>
      </c>
      <c r="AB15">
        <v>0.140542</v>
      </c>
      <c r="AC15">
        <v>43.068308000000002</v>
      </c>
      <c r="AD15" s="1">
        <v>487</v>
      </c>
      <c r="AE15">
        <v>0</v>
      </c>
      <c r="AF15">
        <v>977</v>
      </c>
      <c r="AG15">
        <v>90</v>
      </c>
      <c r="AH15">
        <v>19.857227000000002</v>
      </c>
      <c r="AI15">
        <v>613.1</v>
      </c>
      <c r="AJ15">
        <v>13.5</v>
      </c>
      <c r="AK15">
        <v>13</v>
      </c>
      <c r="AL15">
        <v>965</v>
      </c>
      <c r="AM15" t="s">
        <v>259</v>
      </c>
      <c r="AN15" t="s">
        <v>561</v>
      </c>
      <c r="AO15">
        <v>2978.8870000000002</v>
      </c>
      <c r="AR15" t="s">
        <v>116</v>
      </c>
      <c r="AS15" t="s">
        <v>117</v>
      </c>
      <c r="AT15" t="s">
        <v>192</v>
      </c>
      <c r="AU15" t="s">
        <v>258</v>
      </c>
      <c r="AV15" t="s">
        <v>48</v>
      </c>
      <c r="AW15">
        <v>1</v>
      </c>
      <c r="BB15">
        <v>0.94807692307692304</v>
      </c>
      <c r="BC15" t="s">
        <v>68</v>
      </c>
      <c r="BF15" t="s">
        <v>116</v>
      </c>
      <c r="BG15" t="s">
        <v>117</v>
      </c>
      <c r="BH15" t="s">
        <v>258</v>
      </c>
      <c r="BI15">
        <v>9410</v>
      </c>
      <c r="BJ15">
        <v>1</v>
      </c>
      <c r="BK15" t="s">
        <v>192</v>
      </c>
      <c r="BL15" t="s">
        <v>171</v>
      </c>
      <c r="BM15">
        <v>0.94807692307692304</v>
      </c>
      <c r="BN15" t="s">
        <v>68</v>
      </c>
      <c r="BO15" t="s">
        <v>172</v>
      </c>
      <c r="BP15">
        <v>2978.8870000000002</v>
      </c>
    </row>
    <row r="16" spans="1:68" ht="16.5" x14ac:dyDescent="0.25">
      <c r="A16" s="224" t="str">
        <f t="shared" si="18"/>
        <v>송도버스</v>
      </c>
      <c r="B16" s="108" t="str">
        <f t="shared" si="1"/>
        <v>권오선</v>
      </c>
      <c r="C16" s="109" t="str">
        <f t="shared" si="19"/>
        <v>B</v>
      </c>
      <c r="D16" s="110">
        <f t="shared" si="20"/>
        <v>0.9154512226132635</v>
      </c>
      <c r="E16" s="111">
        <f t="shared" si="21"/>
        <v>3855</v>
      </c>
      <c r="F16" s="112" t="str">
        <f t="shared" si="22"/>
        <v>16-1</v>
      </c>
      <c r="G16" s="113" t="str">
        <f t="shared" si="23"/>
        <v>70바2315</v>
      </c>
      <c r="H16" s="114">
        <f t="shared" si="24"/>
        <v>2</v>
      </c>
      <c r="I16" s="115">
        <f t="shared" si="25"/>
        <v>3010.7640000000001</v>
      </c>
      <c r="J16" s="116">
        <f t="shared" si="26"/>
        <v>1.042187511898772E-2</v>
      </c>
      <c r="K16" s="116">
        <f t="shared" si="27"/>
        <v>0.30024761526722538</v>
      </c>
      <c r="L16" s="116">
        <f t="shared" si="28"/>
        <v>0.15876368921642481</v>
      </c>
      <c r="M16" s="117">
        <f t="shared" si="29"/>
        <v>11.374000000000001</v>
      </c>
      <c r="N16" s="118">
        <f t="shared" si="30"/>
        <v>6.642832184787649E-2</v>
      </c>
      <c r="O16" s="118">
        <f t="shared" si="31"/>
        <v>5.6796215179934393</v>
      </c>
      <c r="P16" s="218">
        <f t="shared" si="32"/>
        <v>6</v>
      </c>
      <c r="Q16" s="219">
        <f t="shared" si="33"/>
        <v>2</v>
      </c>
      <c r="R16" s="219">
        <f t="shared" si="34"/>
        <v>171</v>
      </c>
      <c r="T16">
        <v>521</v>
      </c>
      <c r="U16">
        <v>3855</v>
      </c>
      <c r="V16" t="s">
        <v>260</v>
      </c>
      <c r="W16">
        <v>3010.7640000000001</v>
      </c>
      <c r="X16">
        <v>1315.9870000000001</v>
      </c>
      <c r="Y16">
        <v>2.2879999999999998</v>
      </c>
      <c r="Z16">
        <v>11.374000000000001</v>
      </c>
      <c r="AA16">
        <v>147.336634</v>
      </c>
      <c r="AB16">
        <v>1.5355240000000001</v>
      </c>
      <c r="AC16">
        <v>44.237473000000001</v>
      </c>
      <c r="AD16" s="1">
        <v>478</v>
      </c>
      <c r="AE16">
        <v>2</v>
      </c>
      <c r="AF16">
        <v>171</v>
      </c>
      <c r="AG16">
        <v>92</v>
      </c>
      <c r="AH16">
        <v>20.434591000000001</v>
      </c>
      <c r="AI16">
        <v>930.7</v>
      </c>
      <c r="AJ16">
        <v>46.4</v>
      </c>
      <c r="AK16">
        <v>6</v>
      </c>
      <c r="AL16">
        <v>526</v>
      </c>
      <c r="AM16" t="s">
        <v>261</v>
      </c>
      <c r="AN16" t="s">
        <v>562</v>
      </c>
      <c r="AO16">
        <v>2868.0329999999999</v>
      </c>
      <c r="AR16" t="s">
        <v>116</v>
      </c>
      <c r="AS16" t="s">
        <v>117</v>
      </c>
      <c r="AT16" t="s">
        <v>207</v>
      </c>
      <c r="AU16" t="s">
        <v>260</v>
      </c>
      <c r="AV16" t="s">
        <v>48</v>
      </c>
      <c r="AW16">
        <v>2</v>
      </c>
      <c r="BB16">
        <v>0.9154512226132635</v>
      </c>
      <c r="BC16" t="s">
        <v>68</v>
      </c>
      <c r="BF16" t="s">
        <v>116</v>
      </c>
      <c r="BG16" t="s">
        <v>117</v>
      </c>
      <c r="BH16" t="s">
        <v>260</v>
      </c>
      <c r="BI16">
        <v>3855</v>
      </c>
      <c r="BJ16">
        <v>2</v>
      </c>
      <c r="BK16" t="s">
        <v>207</v>
      </c>
      <c r="BL16" t="s">
        <v>190</v>
      </c>
      <c r="BM16">
        <v>0.9154512226132635</v>
      </c>
      <c r="BN16" t="s">
        <v>68</v>
      </c>
      <c r="BO16" t="s">
        <v>172</v>
      </c>
      <c r="BP16">
        <v>3010.7640000000001</v>
      </c>
    </row>
    <row r="17" spans="1:68" ht="16.5" x14ac:dyDescent="0.25">
      <c r="A17" s="223" t="str">
        <f t="shared" si="18"/>
        <v>송도버스</v>
      </c>
      <c r="B17" s="124" t="str">
        <f t="shared" si="1"/>
        <v>길기덕</v>
      </c>
      <c r="C17" s="125" t="str">
        <f t="shared" si="19"/>
        <v>D</v>
      </c>
      <c r="D17" s="126">
        <f t="shared" si="20"/>
        <v>0.84386863501928266</v>
      </c>
      <c r="E17" s="127">
        <f t="shared" si="21"/>
        <v>6882</v>
      </c>
      <c r="F17" s="128" t="str">
        <f t="shared" si="22"/>
        <v>8</v>
      </c>
      <c r="G17" s="129" t="str">
        <f t="shared" si="23"/>
        <v>70바2232</v>
      </c>
      <c r="H17" s="130">
        <f t="shared" si="24"/>
        <v>2</v>
      </c>
      <c r="I17" s="131">
        <f t="shared" si="25"/>
        <v>2000.3820000000001</v>
      </c>
      <c r="J17" s="132">
        <f t="shared" si="26"/>
        <v>5.8963759296130876E-3</v>
      </c>
      <c r="K17" s="132">
        <f t="shared" si="27"/>
        <v>0.3567929064089308</v>
      </c>
      <c r="L17" s="132">
        <f t="shared" si="28"/>
        <v>0.16996753620058569</v>
      </c>
      <c r="M17" s="133">
        <f t="shared" si="29"/>
        <v>12.138999999999999</v>
      </c>
      <c r="N17" s="134">
        <f t="shared" si="30"/>
        <v>0</v>
      </c>
      <c r="O17" s="134">
        <f t="shared" si="31"/>
        <v>14.64720238434459</v>
      </c>
      <c r="P17" s="216">
        <f t="shared" si="32"/>
        <v>10</v>
      </c>
      <c r="Q17" s="217">
        <f t="shared" si="33"/>
        <v>0</v>
      </c>
      <c r="R17" s="217">
        <f t="shared" si="34"/>
        <v>293</v>
      </c>
      <c r="T17">
        <v>521</v>
      </c>
      <c r="U17">
        <v>6882</v>
      </c>
      <c r="V17" t="s">
        <v>262</v>
      </c>
      <c r="W17">
        <v>2000.3820000000001</v>
      </c>
      <c r="X17">
        <v>1133.519</v>
      </c>
      <c r="Y17">
        <v>1.7649999999999999</v>
      </c>
      <c r="Z17">
        <v>12.138999999999999</v>
      </c>
      <c r="AA17">
        <v>118.149692</v>
      </c>
      <c r="AB17">
        <v>0.69665500000000002</v>
      </c>
      <c r="AC17">
        <v>42.154972000000001</v>
      </c>
      <c r="AD17" s="1">
        <v>340</v>
      </c>
      <c r="AE17">
        <v>0</v>
      </c>
      <c r="AF17">
        <v>293</v>
      </c>
      <c r="AG17">
        <v>88</v>
      </c>
      <c r="AH17">
        <v>16.930910999999998</v>
      </c>
      <c r="AI17">
        <v>335.8</v>
      </c>
      <c r="AJ17">
        <v>1.8</v>
      </c>
      <c r="AK17">
        <v>10</v>
      </c>
      <c r="AL17">
        <v>3495</v>
      </c>
      <c r="AM17" t="s">
        <v>263</v>
      </c>
      <c r="AN17" t="s">
        <v>563</v>
      </c>
      <c r="AO17">
        <v>1848.396</v>
      </c>
      <c r="AR17" t="s">
        <v>116</v>
      </c>
      <c r="AS17" t="s">
        <v>118</v>
      </c>
      <c r="AT17" t="s">
        <v>215</v>
      </c>
      <c r="AU17" t="s">
        <v>262</v>
      </c>
      <c r="AV17" t="s">
        <v>48</v>
      </c>
      <c r="AW17">
        <v>2</v>
      </c>
      <c r="BB17">
        <v>0.84386863501928266</v>
      </c>
      <c r="BC17" t="s">
        <v>67</v>
      </c>
      <c r="BF17" t="s">
        <v>116</v>
      </c>
      <c r="BG17" t="s">
        <v>118</v>
      </c>
      <c r="BH17" t="s">
        <v>262</v>
      </c>
      <c r="BI17">
        <v>6882</v>
      </c>
      <c r="BJ17">
        <v>2</v>
      </c>
      <c r="BK17" t="s">
        <v>215</v>
      </c>
      <c r="BL17" t="s">
        <v>248</v>
      </c>
      <c r="BM17">
        <v>0.84386863501928266</v>
      </c>
      <c r="BN17" t="s">
        <v>67</v>
      </c>
      <c r="BO17" t="s">
        <v>176</v>
      </c>
      <c r="BP17">
        <v>2000.3820000000001</v>
      </c>
    </row>
    <row r="18" spans="1:68" ht="16.5" x14ac:dyDescent="0.25">
      <c r="A18" s="224" t="str">
        <f t="shared" si="18"/>
        <v>송도버스</v>
      </c>
      <c r="B18" s="108" t="str">
        <f t="shared" si="1"/>
        <v>김광식</v>
      </c>
      <c r="C18" s="109" t="str">
        <f t="shared" si="19"/>
        <v>D</v>
      </c>
      <c r="D18" s="110">
        <f t="shared" si="20"/>
        <v>0.82834356281187183</v>
      </c>
      <c r="E18" s="111">
        <f t="shared" si="21"/>
        <v>9997</v>
      </c>
      <c r="F18" s="112" t="str">
        <f t="shared" si="22"/>
        <v>8</v>
      </c>
      <c r="G18" s="113" t="str">
        <f t="shared" si="23"/>
        <v>70바2289</v>
      </c>
      <c r="H18" s="114">
        <f t="shared" si="24"/>
        <v>3</v>
      </c>
      <c r="I18" s="115">
        <f t="shared" si="25"/>
        <v>3314.0519999999997</v>
      </c>
      <c r="J18" s="116">
        <f t="shared" si="26"/>
        <v>2.3554728200522363E-2</v>
      </c>
      <c r="K18" s="116">
        <f t="shared" si="27"/>
        <v>0.37999126118507132</v>
      </c>
      <c r="L18" s="116">
        <f t="shared" si="28"/>
        <v>0.1662617243181459</v>
      </c>
      <c r="M18" s="117">
        <f t="shared" si="29"/>
        <v>15.247999999999999</v>
      </c>
      <c r="N18" s="118">
        <f t="shared" si="30"/>
        <v>0.36209449942245925</v>
      </c>
      <c r="O18" s="118">
        <f t="shared" si="31"/>
        <v>32.226410448598877</v>
      </c>
      <c r="P18" s="218">
        <f t="shared" si="32"/>
        <v>73</v>
      </c>
      <c r="Q18" s="219">
        <f t="shared" si="33"/>
        <v>12</v>
      </c>
      <c r="R18" s="219">
        <f t="shared" si="34"/>
        <v>1068</v>
      </c>
      <c r="T18">
        <v>521</v>
      </c>
      <c r="U18">
        <v>9997</v>
      </c>
      <c r="V18" t="s">
        <v>264</v>
      </c>
      <c r="W18">
        <v>3314.0520000000001</v>
      </c>
      <c r="X18">
        <v>1908.942</v>
      </c>
      <c r="Y18">
        <v>1.736</v>
      </c>
      <c r="Z18">
        <v>15.247999999999999</v>
      </c>
      <c r="AA18">
        <v>204.805802</v>
      </c>
      <c r="AB18">
        <v>4.8241449999999997</v>
      </c>
      <c r="AC18">
        <v>77.824415000000002</v>
      </c>
      <c r="AD18" s="1">
        <v>551</v>
      </c>
      <c r="AE18">
        <v>12</v>
      </c>
      <c r="AF18">
        <v>1068</v>
      </c>
      <c r="AG18">
        <v>88</v>
      </c>
      <c r="AH18">
        <v>16.181436000000001</v>
      </c>
      <c r="AI18">
        <v>657.6</v>
      </c>
      <c r="AJ18">
        <v>15.5</v>
      </c>
      <c r="AK18">
        <v>73</v>
      </c>
      <c r="AL18">
        <v>42441</v>
      </c>
      <c r="AM18" t="s">
        <v>265</v>
      </c>
      <c r="AN18" t="s">
        <v>564</v>
      </c>
      <c r="AO18">
        <v>3038.3429999999998</v>
      </c>
      <c r="AR18" t="s">
        <v>116</v>
      </c>
      <c r="AS18" t="s">
        <v>118</v>
      </c>
      <c r="AT18" t="s">
        <v>237</v>
      </c>
      <c r="AU18" t="s">
        <v>264</v>
      </c>
      <c r="AV18" t="s">
        <v>48</v>
      </c>
      <c r="AW18">
        <v>3</v>
      </c>
      <c r="BB18">
        <v>0.82834356281187183</v>
      </c>
      <c r="BC18" t="s">
        <v>67</v>
      </c>
      <c r="BF18" t="s">
        <v>116</v>
      </c>
      <c r="BG18" t="s">
        <v>118</v>
      </c>
      <c r="BH18" t="s">
        <v>264</v>
      </c>
      <c r="BI18">
        <v>9997</v>
      </c>
      <c r="BJ18">
        <v>3</v>
      </c>
      <c r="BK18" t="s">
        <v>237</v>
      </c>
      <c r="BL18" t="s">
        <v>231</v>
      </c>
      <c r="BM18">
        <v>0.82834356281187183</v>
      </c>
      <c r="BN18" t="s">
        <v>67</v>
      </c>
      <c r="BO18" t="s">
        <v>176</v>
      </c>
      <c r="BP18">
        <v>3314.0519999999997</v>
      </c>
    </row>
    <row r="19" spans="1:68" ht="16.5" x14ac:dyDescent="0.25">
      <c r="A19" s="223" t="str">
        <f t="shared" si="18"/>
        <v>송도버스</v>
      </c>
      <c r="B19" s="124" t="str">
        <f t="shared" si="1"/>
        <v>김동균</v>
      </c>
      <c r="C19" s="125" t="str">
        <f t="shared" si="19"/>
        <v>A</v>
      </c>
      <c r="D19" s="126">
        <f t="shared" si="20"/>
        <v>0.98530838509965768</v>
      </c>
      <c r="E19" s="127">
        <f t="shared" si="21"/>
        <v>7185</v>
      </c>
      <c r="F19" s="128" t="str">
        <f t="shared" si="22"/>
        <v>16-1</v>
      </c>
      <c r="G19" s="129" t="str">
        <f t="shared" si="23"/>
        <v>70바2294</v>
      </c>
      <c r="H19" s="130">
        <f t="shared" si="24"/>
        <v>6</v>
      </c>
      <c r="I19" s="131">
        <f t="shared" si="25"/>
        <v>2966.8580000000002</v>
      </c>
      <c r="J19" s="132">
        <f t="shared" si="26"/>
        <v>2.2160246365819581E-2</v>
      </c>
      <c r="K19" s="132">
        <f t="shared" si="27"/>
        <v>0.30962847289530782</v>
      </c>
      <c r="L19" s="132">
        <f t="shared" si="28"/>
        <v>0.12538517178779704</v>
      </c>
      <c r="M19" s="133">
        <f t="shared" si="29"/>
        <v>9.9960000000000004</v>
      </c>
      <c r="N19" s="134">
        <f t="shared" si="30"/>
        <v>0</v>
      </c>
      <c r="O19" s="134">
        <f t="shared" si="31"/>
        <v>17.729193645263777</v>
      </c>
      <c r="P19" s="216">
        <f t="shared" si="32"/>
        <v>14</v>
      </c>
      <c r="Q19" s="217">
        <f t="shared" si="33"/>
        <v>0</v>
      </c>
      <c r="R19" s="217">
        <f t="shared" si="34"/>
        <v>526</v>
      </c>
      <c r="T19">
        <v>521</v>
      </c>
      <c r="U19">
        <v>7185</v>
      </c>
      <c r="V19" t="s">
        <v>565</v>
      </c>
      <c r="W19">
        <v>2966.8580000000002</v>
      </c>
      <c r="X19">
        <v>1206.7339999999999</v>
      </c>
      <c r="Y19">
        <v>2.4590000000000001</v>
      </c>
      <c r="Z19">
        <v>9.9960000000000004</v>
      </c>
      <c r="AA19">
        <v>149.41553200000001</v>
      </c>
      <c r="AB19">
        <v>3.3110849999999998</v>
      </c>
      <c r="AC19">
        <v>46.263303000000001</v>
      </c>
      <c r="AD19" s="1">
        <v>372</v>
      </c>
      <c r="AE19">
        <v>0</v>
      </c>
      <c r="AF19">
        <v>526</v>
      </c>
      <c r="AG19">
        <v>69</v>
      </c>
      <c r="AH19">
        <v>19.856421999999998</v>
      </c>
      <c r="AI19">
        <v>352.1</v>
      </c>
      <c r="AJ19">
        <v>0</v>
      </c>
      <c r="AK19">
        <v>14</v>
      </c>
      <c r="AL19">
        <v>1119</v>
      </c>
      <c r="AM19" t="s">
        <v>566</v>
      </c>
      <c r="AN19" t="s">
        <v>567</v>
      </c>
      <c r="AO19">
        <v>2124.9920000000002</v>
      </c>
      <c r="AR19" t="s">
        <v>116</v>
      </c>
      <c r="AS19" t="s">
        <v>117</v>
      </c>
      <c r="AT19" t="s">
        <v>204</v>
      </c>
      <c r="AU19" t="s">
        <v>565</v>
      </c>
      <c r="AV19" t="s">
        <v>48</v>
      </c>
      <c r="AW19">
        <v>6</v>
      </c>
      <c r="BB19">
        <v>0.98530838509965768</v>
      </c>
      <c r="BC19" t="s">
        <v>66</v>
      </c>
      <c r="BF19" t="s">
        <v>116</v>
      </c>
      <c r="BG19" t="s">
        <v>117</v>
      </c>
      <c r="BH19" t="s">
        <v>565</v>
      </c>
      <c r="BI19">
        <v>7185</v>
      </c>
      <c r="BJ19">
        <v>6</v>
      </c>
      <c r="BK19" t="s">
        <v>204</v>
      </c>
      <c r="BL19" t="s">
        <v>191</v>
      </c>
      <c r="BM19">
        <v>0.98530838509965768</v>
      </c>
      <c r="BN19" t="s">
        <v>66</v>
      </c>
      <c r="BO19" t="s">
        <v>175</v>
      </c>
      <c r="BP19">
        <v>2966.8580000000002</v>
      </c>
    </row>
    <row r="20" spans="1:68" ht="16.5" x14ac:dyDescent="0.25">
      <c r="A20" s="224" t="str">
        <f t="shared" si="18"/>
        <v>송도버스</v>
      </c>
      <c r="B20" s="108" t="str">
        <f t="shared" si="1"/>
        <v>김상민</v>
      </c>
      <c r="C20" s="109" t="str">
        <f t="shared" si="19"/>
        <v>C</v>
      </c>
      <c r="D20" s="110">
        <f t="shared" si="20"/>
        <v>0.86250000000000004</v>
      </c>
      <c r="E20" s="111">
        <f t="shared" si="21"/>
        <v>9244</v>
      </c>
      <c r="F20" s="112" t="str">
        <f t="shared" si="22"/>
        <v>8</v>
      </c>
      <c r="G20" s="113" t="str">
        <f t="shared" si="23"/>
        <v>70바2241</v>
      </c>
      <c r="H20" s="114">
        <f t="shared" si="24"/>
        <v>1</v>
      </c>
      <c r="I20" s="115">
        <f t="shared" si="25"/>
        <v>1519.2270000000001</v>
      </c>
      <c r="J20" s="116">
        <f t="shared" si="26"/>
        <v>2.5458097237787518E-2</v>
      </c>
      <c r="K20" s="116">
        <f t="shared" si="27"/>
        <v>0.43087820380550818</v>
      </c>
      <c r="L20" s="116">
        <f t="shared" si="28"/>
        <v>0.19417769694719747</v>
      </c>
      <c r="M20" s="117">
        <f t="shared" si="29"/>
        <v>16.032</v>
      </c>
      <c r="N20" s="118">
        <f t="shared" si="30"/>
        <v>0</v>
      </c>
      <c r="O20" s="118">
        <f t="shared" si="31"/>
        <v>14.452452077862585</v>
      </c>
      <c r="P20" s="218">
        <f t="shared" si="32"/>
        <v>49</v>
      </c>
      <c r="Q20" s="219">
        <f t="shared" si="33"/>
        <v>0</v>
      </c>
      <c r="R20" s="219">
        <f t="shared" si="34"/>
        <v>224</v>
      </c>
      <c r="T20">
        <v>521</v>
      </c>
      <c r="U20">
        <v>9244</v>
      </c>
      <c r="V20" t="s">
        <v>266</v>
      </c>
      <c r="W20">
        <v>1549.91</v>
      </c>
      <c r="X20">
        <v>893.52099999999996</v>
      </c>
      <c r="Y20">
        <v>1.7350000000000001</v>
      </c>
      <c r="Z20">
        <v>16.032</v>
      </c>
      <c r="AA20">
        <v>98.429429999999996</v>
      </c>
      <c r="AB20">
        <v>2.5058259999999999</v>
      </c>
      <c r="AC20">
        <v>42.411096000000001</v>
      </c>
      <c r="AD20" s="1">
        <v>295</v>
      </c>
      <c r="AE20">
        <v>0</v>
      </c>
      <c r="AF20">
        <v>224</v>
      </c>
      <c r="AG20">
        <v>88</v>
      </c>
      <c r="AH20">
        <v>15.746408000000001</v>
      </c>
      <c r="AI20">
        <v>388.5</v>
      </c>
      <c r="AJ20">
        <v>12.7</v>
      </c>
      <c r="AK20">
        <v>49</v>
      </c>
      <c r="AL20">
        <v>34355</v>
      </c>
      <c r="AM20" t="s">
        <v>267</v>
      </c>
      <c r="AN20" t="s">
        <v>568</v>
      </c>
      <c r="AO20">
        <v>1519.2270000000001</v>
      </c>
      <c r="AR20" t="s">
        <v>116</v>
      </c>
      <c r="AS20" t="s">
        <v>118</v>
      </c>
      <c r="AT20" t="s">
        <v>221</v>
      </c>
      <c r="AU20" t="s">
        <v>266</v>
      </c>
      <c r="AV20" t="s">
        <v>48</v>
      </c>
      <c r="AW20">
        <v>1</v>
      </c>
      <c r="BB20">
        <v>0.86250000000000004</v>
      </c>
      <c r="BC20" t="s">
        <v>69</v>
      </c>
      <c r="BF20" t="s">
        <v>116</v>
      </c>
      <c r="BG20" t="s">
        <v>118</v>
      </c>
      <c r="BH20" t="s">
        <v>266</v>
      </c>
      <c r="BI20">
        <v>9244</v>
      </c>
      <c r="BJ20">
        <v>1</v>
      </c>
      <c r="BK20" t="s">
        <v>221</v>
      </c>
      <c r="BL20" t="s">
        <v>171</v>
      </c>
      <c r="BM20">
        <v>0.86250000000000004</v>
      </c>
      <c r="BN20" t="s">
        <v>69</v>
      </c>
      <c r="BO20" t="s">
        <v>174</v>
      </c>
      <c r="BP20">
        <v>1519.2270000000001</v>
      </c>
    </row>
    <row r="21" spans="1:68" ht="16.5" x14ac:dyDescent="0.25">
      <c r="A21" s="223" t="str">
        <f t="shared" si="18"/>
        <v>송도버스</v>
      </c>
      <c r="B21" s="124" t="str">
        <f t="shared" si="1"/>
        <v>김상훈</v>
      </c>
      <c r="C21" s="125" t="str">
        <f t="shared" si="19"/>
        <v>C</v>
      </c>
      <c r="D21" s="126">
        <f t="shared" si="20"/>
        <v>0.89405910975574576</v>
      </c>
      <c r="E21" s="127">
        <f t="shared" si="21"/>
        <v>4795</v>
      </c>
      <c r="F21" s="128" t="str">
        <f t="shared" si="22"/>
        <v>16-1</v>
      </c>
      <c r="G21" s="129" t="str">
        <f t="shared" si="23"/>
        <v>70바2286</v>
      </c>
      <c r="H21" s="130">
        <f t="shared" si="24"/>
        <v>2</v>
      </c>
      <c r="I21" s="131">
        <f t="shared" si="25"/>
        <v>3014.5210000000002</v>
      </c>
      <c r="J21" s="132">
        <f t="shared" si="26"/>
        <v>3.0763833171835217E-2</v>
      </c>
      <c r="K21" s="132">
        <f t="shared" si="27"/>
        <v>0.32434793718458571</v>
      </c>
      <c r="L21" s="132">
        <f t="shared" si="28"/>
        <v>0.16055618786533582</v>
      </c>
      <c r="M21" s="133">
        <f t="shared" si="29"/>
        <v>13.898</v>
      </c>
      <c r="N21" s="134">
        <f t="shared" si="30"/>
        <v>0</v>
      </c>
      <c r="O21" s="134">
        <f t="shared" si="31"/>
        <v>5.7720612992909981</v>
      </c>
      <c r="P21" s="216">
        <f t="shared" si="32"/>
        <v>15</v>
      </c>
      <c r="Q21" s="217">
        <f t="shared" si="33"/>
        <v>0</v>
      </c>
      <c r="R21" s="217">
        <f t="shared" si="34"/>
        <v>174</v>
      </c>
      <c r="T21">
        <v>521</v>
      </c>
      <c r="U21">
        <v>4795</v>
      </c>
      <c r="V21" t="s">
        <v>268</v>
      </c>
      <c r="W21">
        <v>3014.5210000000002</v>
      </c>
      <c r="X21">
        <v>1348.5640000000001</v>
      </c>
      <c r="Y21">
        <v>2.2349999999999999</v>
      </c>
      <c r="Z21">
        <v>13.898</v>
      </c>
      <c r="AA21">
        <v>156.24330599999999</v>
      </c>
      <c r="AB21">
        <v>4.8066430000000002</v>
      </c>
      <c r="AC21">
        <v>50.677194</v>
      </c>
      <c r="AD21" s="1">
        <v>484</v>
      </c>
      <c r="AE21">
        <v>0</v>
      </c>
      <c r="AF21">
        <v>174</v>
      </c>
      <c r="AG21">
        <v>89</v>
      </c>
      <c r="AH21">
        <v>19.293759999999999</v>
      </c>
      <c r="AI21">
        <v>781.7</v>
      </c>
      <c r="AJ21">
        <v>5.9</v>
      </c>
      <c r="AK21">
        <v>15</v>
      </c>
      <c r="AL21">
        <v>2460</v>
      </c>
      <c r="AM21" t="s">
        <v>269</v>
      </c>
      <c r="AN21" t="s">
        <v>569</v>
      </c>
      <c r="AO21">
        <v>2846.393</v>
      </c>
      <c r="AR21" t="s">
        <v>116</v>
      </c>
      <c r="AS21" t="s">
        <v>117</v>
      </c>
      <c r="AT21" t="s">
        <v>203</v>
      </c>
      <c r="AU21" t="s">
        <v>268</v>
      </c>
      <c r="AV21" t="s">
        <v>48</v>
      </c>
      <c r="AW21">
        <v>2</v>
      </c>
      <c r="BB21">
        <v>0.89405910975574576</v>
      </c>
      <c r="BC21" t="s">
        <v>69</v>
      </c>
      <c r="BF21" t="s">
        <v>116</v>
      </c>
      <c r="BG21" t="s">
        <v>117</v>
      </c>
      <c r="BH21" t="s">
        <v>268</v>
      </c>
      <c r="BI21">
        <v>4795</v>
      </c>
      <c r="BJ21">
        <v>2</v>
      </c>
      <c r="BK21" t="s">
        <v>203</v>
      </c>
      <c r="BL21" t="s">
        <v>190</v>
      </c>
      <c r="BM21">
        <v>0.89405910975574576</v>
      </c>
      <c r="BN21" t="s">
        <v>69</v>
      </c>
      <c r="BO21" t="s">
        <v>174</v>
      </c>
      <c r="BP21">
        <v>3014.5210000000002</v>
      </c>
    </row>
    <row r="22" spans="1:68" ht="16.5" x14ac:dyDescent="0.25">
      <c r="A22" s="224" t="str">
        <f t="shared" si="18"/>
        <v>송도버스</v>
      </c>
      <c r="B22" s="108" t="str">
        <f t="shared" si="1"/>
        <v>김선일</v>
      </c>
      <c r="C22" s="109" t="str">
        <f t="shared" si="19"/>
        <v>C</v>
      </c>
      <c r="D22" s="110">
        <f t="shared" si="20"/>
        <v>0.85399999999999987</v>
      </c>
      <c r="E22" s="111">
        <f t="shared" si="21"/>
        <v>7741</v>
      </c>
      <c r="F22" s="112" t="str">
        <f t="shared" si="22"/>
        <v>16-1</v>
      </c>
      <c r="G22" s="113" t="str">
        <f t="shared" si="23"/>
        <v>70바2281</v>
      </c>
      <c r="H22" s="114">
        <f t="shared" si="24"/>
        <v>1</v>
      </c>
      <c r="I22" s="115">
        <f t="shared" si="25"/>
        <v>3226.0459999999998</v>
      </c>
      <c r="J22" s="116">
        <f t="shared" si="26"/>
        <v>3.6442679750839341E-2</v>
      </c>
      <c r="K22" s="116">
        <f t="shared" si="27"/>
        <v>0.33194961237023241</v>
      </c>
      <c r="L22" s="116">
        <f t="shared" si="28"/>
        <v>0.16366784602575413</v>
      </c>
      <c r="M22" s="117">
        <f t="shared" si="29"/>
        <v>13.39</v>
      </c>
      <c r="N22" s="118">
        <f t="shared" si="30"/>
        <v>3.0997698110938283E-2</v>
      </c>
      <c r="O22" s="118">
        <f t="shared" si="31"/>
        <v>7.0054797730720519</v>
      </c>
      <c r="P22" s="218">
        <f t="shared" si="32"/>
        <v>20</v>
      </c>
      <c r="Q22" s="219">
        <f t="shared" si="33"/>
        <v>1</v>
      </c>
      <c r="R22" s="219">
        <f t="shared" si="34"/>
        <v>226</v>
      </c>
      <c r="T22">
        <v>521</v>
      </c>
      <c r="U22">
        <v>7741</v>
      </c>
      <c r="V22" t="s">
        <v>270</v>
      </c>
      <c r="W22">
        <v>3226.0459999999998</v>
      </c>
      <c r="X22">
        <v>1511.088</v>
      </c>
      <c r="Y22">
        <v>2.1349999999999998</v>
      </c>
      <c r="Z22">
        <v>13.39</v>
      </c>
      <c r="AA22">
        <v>172.522741</v>
      </c>
      <c r="AB22">
        <v>6.287191</v>
      </c>
      <c r="AC22">
        <v>57.268856999999997</v>
      </c>
      <c r="AD22" s="1">
        <v>528</v>
      </c>
      <c r="AE22">
        <v>1</v>
      </c>
      <c r="AF22">
        <v>226</v>
      </c>
      <c r="AG22">
        <v>68</v>
      </c>
      <c r="AH22">
        <v>18.699249999999999</v>
      </c>
      <c r="AI22">
        <v>234.6</v>
      </c>
      <c r="AJ22">
        <v>0</v>
      </c>
      <c r="AK22">
        <v>20</v>
      </c>
      <c r="AL22">
        <v>3337</v>
      </c>
      <c r="AM22" t="s">
        <v>271</v>
      </c>
      <c r="AN22" t="s">
        <v>570</v>
      </c>
      <c r="AO22">
        <v>3226.0459999999998</v>
      </c>
      <c r="AR22" t="s">
        <v>116</v>
      </c>
      <c r="AS22" t="s">
        <v>117</v>
      </c>
      <c r="AT22" t="s">
        <v>201</v>
      </c>
      <c r="AU22" t="s">
        <v>270</v>
      </c>
      <c r="AV22" t="s">
        <v>48</v>
      </c>
      <c r="AW22">
        <v>1</v>
      </c>
      <c r="BB22">
        <v>0.85399999999999987</v>
      </c>
      <c r="BC22" t="s">
        <v>69</v>
      </c>
      <c r="BF22" t="s">
        <v>116</v>
      </c>
      <c r="BG22" t="s">
        <v>117</v>
      </c>
      <c r="BH22" t="s">
        <v>270</v>
      </c>
      <c r="BI22">
        <v>7741</v>
      </c>
      <c r="BJ22">
        <v>1</v>
      </c>
      <c r="BK22" t="s">
        <v>201</v>
      </c>
      <c r="BL22" t="s">
        <v>171</v>
      </c>
      <c r="BM22">
        <v>0.85399999999999987</v>
      </c>
      <c r="BN22" t="s">
        <v>69</v>
      </c>
      <c r="BO22" t="s">
        <v>174</v>
      </c>
      <c r="BP22">
        <v>3226.0459999999998</v>
      </c>
    </row>
    <row r="23" spans="1:68" ht="16.5" x14ac:dyDescent="0.25">
      <c r="A23" s="223" t="str">
        <f t="shared" si="18"/>
        <v>송도버스</v>
      </c>
      <c r="B23" s="124" t="str">
        <f t="shared" si="1"/>
        <v>김성태</v>
      </c>
      <c r="C23" s="125" t="str">
        <f t="shared" si="19"/>
        <v>D</v>
      </c>
      <c r="D23" s="126">
        <f t="shared" si="20"/>
        <v>0.84988381674391222</v>
      </c>
      <c r="E23" s="127">
        <f t="shared" si="21"/>
        <v>4501</v>
      </c>
      <c r="F23" s="128" t="str">
        <f t="shared" si="22"/>
        <v>16-1</v>
      </c>
      <c r="G23" s="129" t="str">
        <f t="shared" si="23"/>
        <v>70바2227</v>
      </c>
      <c r="H23" s="130">
        <f t="shared" si="24"/>
        <v>2</v>
      </c>
      <c r="I23" s="131">
        <f t="shared" si="25"/>
        <v>3205.7979999999998</v>
      </c>
      <c r="J23" s="132">
        <f t="shared" si="26"/>
        <v>8.1814932613570555E-3</v>
      </c>
      <c r="K23" s="132">
        <f t="shared" si="27"/>
        <v>0.34432199129787533</v>
      </c>
      <c r="L23" s="132">
        <f t="shared" si="28"/>
        <v>0.22958402244932466</v>
      </c>
      <c r="M23" s="133">
        <f t="shared" si="29"/>
        <v>16.207000000000001</v>
      </c>
      <c r="N23" s="134">
        <f t="shared" si="30"/>
        <v>6.2199189171369962E-2</v>
      </c>
      <c r="O23" s="134">
        <f t="shared" si="31"/>
        <v>24.039986614734488</v>
      </c>
      <c r="P23" s="216">
        <f t="shared" si="32"/>
        <v>19</v>
      </c>
      <c r="Q23" s="217">
        <f t="shared" si="33"/>
        <v>2</v>
      </c>
      <c r="R23" s="217">
        <f t="shared" si="34"/>
        <v>773</v>
      </c>
      <c r="T23">
        <v>521</v>
      </c>
      <c r="U23">
        <v>4501</v>
      </c>
      <c r="V23" t="s">
        <v>272</v>
      </c>
      <c r="W23">
        <v>3215.4760000000001</v>
      </c>
      <c r="X23">
        <v>1516.027</v>
      </c>
      <c r="Y23">
        <v>2.121</v>
      </c>
      <c r="Z23">
        <v>16.207000000000001</v>
      </c>
      <c r="AA23">
        <v>165.716081</v>
      </c>
      <c r="AB23">
        <v>1.3558049999999999</v>
      </c>
      <c r="AC23">
        <v>57.059691000000001</v>
      </c>
      <c r="AD23" s="1">
        <v>736</v>
      </c>
      <c r="AE23">
        <v>2</v>
      </c>
      <c r="AF23">
        <v>773</v>
      </c>
      <c r="AG23">
        <v>72</v>
      </c>
      <c r="AH23">
        <v>19.403524000000001</v>
      </c>
      <c r="AI23">
        <v>700.1</v>
      </c>
      <c r="AJ23">
        <v>0</v>
      </c>
      <c r="AK23">
        <v>19</v>
      </c>
      <c r="AL23">
        <v>2258</v>
      </c>
      <c r="AM23" t="s">
        <v>273</v>
      </c>
      <c r="AN23" t="s">
        <v>571</v>
      </c>
      <c r="AO23">
        <v>3141.4969999999998</v>
      </c>
      <c r="AR23" t="s">
        <v>116</v>
      </c>
      <c r="AS23" t="s">
        <v>117</v>
      </c>
      <c r="AT23" t="s">
        <v>191</v>
      </c>
      <c r="AU23" t="s">
        <v>272</v>
      </c>
      <c r="AV23" t="s">
        <v>48</v>
      </c>
      <c r="AW23">
        <v>2</v>
      </c>
      <c r="BB23">
        <v>0.84988381674391222</v>
      </c>
      <c r="BC23" t="s">
        <v>67</v>
      </c>
      <c r="BF23" t="s">
        <v>116</v>
      </c>
      <c r="BG23" t="s">
        <v>117</v>
      </c>
      <c r="BH23" t="s">
        <v>272</v>
      </c>
      <c r="BI23">
        <v>4501</v>
      </c>
      <c r="BJ23">
        <v>2</v>
      </c>
      <c r="BK23" t="s">
        <v>191</v>
      </c>
      <c r="BL23" t="s">
        <v>194</v>
      </c>
      <c r="BM23">
        <v>0.84988381674391222</v>
      </c>
      <c r="BN23" t="s">
        <v>67</v>
      </c>
      <c r="BO23" t="s">
        <v>176</v>
      </c>
      <c r="BP23">
        <v>3205.7979999999998</v>
      </c>
    </row>
    <row r="24" spans="1:68" ht="16.5" x14ac:dyDescent="0.25">
      <c r="A24" s="224" t="str">
        <f t="shared" si="18"/>
        <v>송도버스</v>
      </c>
      <c r="B24" s="108" t="str">
        <f t="shared" si="1"/>
        <v>김영민</v>
      </c>
      <c r="C24" s="109" t="str">
        <f t="shared" si="19"/>
        <v>C</v>
      </c>
      <c r="D24" s="110">
        <f t="shared" si="20"/>
        <v>0.85540372340142523</v>
      </c>
      <c r="E24" s="111">
        <f t="shared" si="21"/>
        <v>5154</v>
      </c>
      <c r="F24" s="112" t="str">
        <f t="shared" si="22"/>
        <v>8</v>
      </c>
      <c r="G24" s="113" t="str">
        <f t="shared" si="23"/>
        <v>70바2238</v>
      </c>
      <c r="H24" s="114">
        <f t="shared" si="24"/>
        <v>3</v>
      </c>
      <c r="I24" s="115">
        <f t="shared" si="25"/>
        <v>1825.796</v>
      </c>
      <c r="J24" s="116">
        <f t="shared" si="26"/>
        <v>9.8866380250453353E-3</v>
      </c>
      <c r="K24" s="116">
        <f t="shared" si="27"/>
        <v>0.4086029136967731</v>
      </c>
      <c r="L24" s="116">
        <f t="shared" si="28"/>
        <v>0.11337520730684041</v>
      </c>
      <c r="M24" s="117">
        <f t="shared" si="29"/>
        <v>16.288</v>
      </c>
      <c r="N24" s="118">
        <f t="shared" si="30"/>
        <v>0</v>
      </c>
      <c r="O24" s="118">
        <f t="shared" si="31"/>
        <v>18.841097252924204</v>
      </c>
      <c r="P24" s="218">
        <f t="shared" si="32"/>
        <v>66</v>
      </c>
      <c r="Q24" s="219">
        <f t="shared" si="33"/>
        <v>0</v>
      </c>
      <c r="R24" s="219">
        <f t="shared" si="34"/>
        <v>344</v>
      </c>
      <c r="T24">
        <v>521</v>
      </c>
      <c r="U24">
        <v>5154</v>
      </c>
      <c r="V24" t="s">
        <v>274</v>
      </c>
      <c r="W24">
        <v>1825.796</v>
      </c>
      <c r="X24">
        <v>1063.6859999999999</v>
      </c>
      <c r="Y24">
        <v>1.716</v>
      </c>
      <c r="Z24">
        <v>16.288</v>
      </c>
      <c r="AA24">
        <v>113.816648</v>
      </c>
      <c r="AB24">
        <v>1.125264</v>
      </c>
      <c r="AC24">
        <v>46.505814000000001</v>
      </c>
      <c r="AD24" s="1">
        <v>207</v>
      </c>
      <c r="AE24">
        <v>0</v>
      </c>
      <c r="AF24">
        <v>344</v>
      </c>
      <c r="AG24">
        <v>78</v>
      </c>
      <c r="AH24">
        <v>16.041554000000001</v>
      </c>
      <c r="AI24">
        <v>728.4</v>
      </c>
      <c r="AJ24">
        <v>0</v>
      </c>
      <c r="AK24">
        <v>66</v>
      </c>
      <c r="AL24">
        <v>28268</v>
      </c>
      <c r="AM24" t="s">
        <v>275</v>
      </c>
      <c r="AN24" t="s">
        <v>572</v>
      </c>
      <c r="AO24">
        <v>1674.192</v>
      </c>
      <c r="AR24" t="s">
        <v>116</v>
      </c>
      <c r="AS24" t="s">
        <v>118</v>
      </c>
      <c r="AT24" t="s">
        <v>219</v>
      </c>
      <c r="AU24" t="s">
        <v>274</v>
      </c>
      <c r="AV24" t="s">
        <v>48</v>
      </c>
      <c r="AW24">
        <v>3</v>
      </c>
      <c r="BB24">
        <v>0.85540372340142523</v>
      </c>
      <c r="BC24" t="s">
        <v>69</v>
      </c>
      <c r="BF24" t="s">
        <v>116</v>
      </c>
      <c r="BG24" t="s">
        <v>118</v>
      </c>
      <c r="BH24" t="s">
        <v>274</v>
      </c>
      <c r="BI24">
        <v>5154</v>
      </c>
      <c r="BJ24">
        <v>3</v>
      </c>
      <c r="BK24" t="s">
        <v>219</v>
      </c>
      <c r="BL24" t="s">
        <v>247</v>
      </c>
      <c r="BM24">
        <v>0.85540372340142523</v>
      </c>
      <c r="BN24" t="s">
        <v>69</v>
      </c>
      <c r="BO24" t="s">
        <v>174</v>
      </c>
      <c r="BP24">
        <v>1825.796</v>
      </c>
    </row>
    <row r="25" spans="1:68" ht="16.5" x14ac:dyDescent="0.25">
      <c r="A25" s="223" t="str">
        <f t="shared" si="18"/>
        <v>송도버스</v>
      </c>
      <c r="B25" s="124" t="str">
        <f t="shared" si="1"/>
        <v>김옥구</v>
      </c>
      <c r="C25" s="125" t="str">
        <f t="shared" si="19"/>
        <v>B</v>
      </c>
      <c r="D25" s="126">
        <f t="shared" si="20"/>
        <v>0.90472641984593161</v>
      </c>
      <c r="E25" s="127">
        <f t="shared" si="21"/>
        <v>7983</v>
      </c>
      <c r="F25" s="128" t="str">
        <f t="shared" si="22"/>
        <v>8</v>
      </c>
      <c r="G25" s="129" t="str">
        <f t="shared" si="23"/>
        <v>70바2287</v>
      </c>
      <c r="H25" s="130">
        <f t="shared" si="24"/>
        <v>2</v>
      </c>
      <c r="I25" s="131">
        <f t="shared" si="25"/>
        <v>1570.193</v>
      </c>
      <c r="J25" s="132">
        <f t="shared" si="26"/>
        <v>1.2506219057942426E-4</v>
      </c>
      <c r="K25" s="132">
        <f t="shared" si="27"/>
        <v>0.36384193390858338</v>
      </c>
      <c r="L25" s="132">
        <f t="shared" si="28"/>
        <v>8.024491256807284E-2</v>
      </c>
      <c r="M25" s="133">
        <f t="shared" si="29"/>
        <v>14.746</v>
      </c>
      <c r="N25" s="134">
        <f t="shared" si="30"/>
        <v>6.368643854608956E-2</v>
      </c>
      <c r="O25" s="134">
        <f t="shared" si="31"/>
        <v>12.355169077941374</v>
      </c>
      <c r="P25" s="216">
        <f t="shared" si="32"/>
        <v>18</v>
      </c>
      <c r="Q25" s="217">
        <f t="shared" si="33"/>
        <v>1</v>
      </c>
      <c r="R25" s="217">
        <f t="shared" si="34"/>
        <v>194</v>
      </c>
      <c r="T25">
        <v>521</v>
      </c>
      <c r="U25">
        <v>7983</v>
      </c>
      <c r="V25" t="s">
        <v>276</v>
      </c>
      <c r="W25">
        <v>1570.193</v>
      </c>
      <c r="X25">
        <v>829.98800000000006</v>
      </c>
      <c r="Y25">
        <v>1.8919999999999999</v>
      </c>
      <c r="Z25">
        <v>14.746</v>
      </c>
      <c r="AA25">
        <v>88.835802000000001</v>
      </c>
      <c r="AB25">
        <v>1.111E-2</v>
      </c>
      <c r="AC25">
        <v>32.322189999999999</v>
      </c>
      <c r="AD25" s="1">
        <v>126</v>
      </c>
      <c r="AE25">
        <v>1</v>
      </c>
      <c r="AF25">
        <v>194</v>
      </c>
      <c r="AG25">
        <v>80</v>
      </c>
      <c r="AH25">
        <v>17.675227</v>
      </c>
      <c r="AI25">
        <v>236.4</v>
      </c>
      <c r="AJ25">
        <v>0</v>
      </c>
      <c r="AK25">
        <v>18</v>
      </c>
      <c r="AL25">
        <v>5058</v>
      </c>
      <c r="AM25" t="s">
        <v>277</v>
      </c>
      <c r="AN25" t="s">
        <v>573</v>
      </c>
      <c r="AO25">
        <v>1440.566</v>
      </c>
      <c r="AR25" t="s">
        <v>116</v>
      </c>
      <c r="AS25" t="s">
        <v>118</v>
      </c>
      <c r="AT25" t="s">
        <v>236</v>
      </c>
      <c r="AU25" t="s">
        <v>276</v>
      </c>
      <c r="AV25" t="s">
        <v>48</v>
      </c>
      <c r="AW25">
        <v>2</v>
      </c>
      <c r="BB25">
        <v>0.90472641984593161</v>
      </c>
      <c r="BC25" t="s">
        <v>68</v>
      </c>
      <c r="BF25" t="s">
        <v>116</v>
      </c>
      <c r="BG25" t="s">
        <v>118</v>
      </c>
      <c r="BH25" t="s">
        <v>276</v>
      </c>
      <c r="BI25">
        <v>7983</v>
      </c>
      <c r="BJ25">
        <v>2</v>
      </c>
      <c r="BK25" t="s">
        <v>236</v>
      </c>
      <c r="BL25" t="s">
        <v>233</v>
      </c>
      <c r="BM25">
        <v>0.90472641984593161</v>
      </c>
      <c r="BN25" t="s">
        <v>68</v>
      </c>
      <c r="BO25" t="s">
        <v>172</v>
      </c>
      <c r="BP25">
        <v>1570.193</v>
      </c>
    </row>
    <row r="26" spans="1:68" ht="16.5" x14ac:dyDescent="0.25">
      <c r="A26" s="224" t="str">
        <f t="shared" si="18"/>
        <v>송도버스</v>
      </c>
      <c r="B26" s="108" t="str">
        <f t="shared" si="1"/>
        <v>김용남</v>
      </c>
      <c r="C26" s="109" t="str">
        <f t="shared" si="19"/>
        <v>C</v>
      </c>
      <c r="D26" s="110">
        <f t="shared" si="20"/>
        <v>0.8748915742943717</v>
      </c>
      <c r="E26" s="111">
        <f t="shared" si="21"/>
        <v>7917</v>
      </c>
      <c r="F26" s="112" t="str">
        <f t="shared" si="22"/>
        <v>16-1</v>
      </c>
      <c r="G26" s="113" t="str">
        <f t="shared" si="23"/>
        <v>70바2243</v>
      </c>
      <c r="H26" s="114">
        <f t="shared" si="24"/>
        <v>4</v>
      </c>
      <c r="I26" s="115">
        <f t="shared" si="25"/>
        <v>3128.1509999999998</v>
      </c>
      <c r="J26" s="116">
        <f t="shared" si="26"/>
        <v>3.2716254698056564E-2</v>
      </c>
      <c r="K26" s="116">
        <f t="shared" si="27"/>
        <v>0.27296601396745862</v>
      </c>
      <c r="L26" s="116">
        <f t="shared" si="28"/>
        <v>6.4894565511703237E-2</v>
      </c>
      <c r="M26" s="117">
        <f t="shared" si="29"/>
        <v>10.474</v>
      </c>
      <c r="N26" s="118">
        <f t="shared" si="30"/>
        <v>6.3935532523845554E-2</v>
      </c>
      <c r="O26" s="118">
        <f t="shared" si="31"/>
        <v>1.9180659757153669</v>
      </c>
      <c r="P26" s="218">
        <f t="shared" si="32"/>
        <v>12</v>
      </c>
      <c r="Q26" s="219">
        <f t="shared" si="33"/>
        <v>2</v>
      </c>
      <c r="R26" s="219">
        <f t="shared" si="34"/>
        <v>60</v>
      </c>
      <c r="T26">
        <v>521</v>
      </c>
      <c r="U26">
        <v>7917</v>
      </c>
      <c r="V26" t="s">
        <v>278</v>
      </c>
      <c r="W26">
        <v>3128.1509999999998</v>
      </c>
      <c r="X26">
        <v>1435.37</v>
      </c>
      <c r="Y26">
        <v>2.1789999999999998</v>
      </c>
      <c r="Z26">
        <v>10.474</v>
      </c>
      <c r="AA26">
        <v>163.84913399999999</v>
      </c>
      <c r="AB26">
        <v>5.3605299999999998</v>
      </c>
      <c r="AC26">
        <v>44.725245000000001</v>
      </c>
      <c r="AD26" s="1">
        <v>203</v>
      </c>
      <c r="AE26">
        <v>2</v>
      </c>
      <c r="AF26">
        <v>60</v>
      </c>
      <c r="AG26">
        <v>80</v>
      </c>
      <c r="AH26">
        <v>19.091653999999998</v>
      </c>
      <c r="AI26">
        <v>862.6</v>
      </c>
      <c r="AJ26">
        <v>0</v>
      </c>
      <c r="AK26">
        <v>12</v>
      </c>
      <c r="AL26">
        <v>2833</v>
      </c>
      <c r="AM26" t="s">
        <v>279</v>
      </c>
      <c r="AN26" t="s">
        <v>574</v>
      </c>
      <c r="AO26">
        <v>2644.35</v>
      </c>
      <c r="AR26" t="s">
        <v>116</v>
      </c>
      <c r="AS26" t="s">
        <v>117</v>
      </c>
      <c r="AT26" t="s">
        <v>196</v>
      </c>
      <c r="AU26" t="s">
        <v>278</v>
      </c>
      <c r="AV26" t="s">
        <v>48</v>
      </c>
      <c r="AW26">
        <v>4</v>
      </c>
      <c r="BB26">
        <v>0.8748915742943717</v>
      </c>
      <c r="BC26" t="s">
        <v>69</v>
      </c>
      <c r="BF26" t="s">
        <v>116</v>
      </c>
      <c r="BG26" t="s">
        <v>117</v>
      </c>
      <c r="BH26" t="s">
        <v>278</v>
      </c>
      <c r="BI26">
        <v>7917</v>
      </c>
      <c r="BJ26">
        <v>4</v>
      </c>
      <c r="BK26" t="s">
        <v>196</v>
      </c>
      <c r="BL26" t="s">
        <v>205</v>
      </c>
      <c r="BM26">
        <v>0.8748915742943717</v>
      </c>
      <c r="BN26" t="s">
        <v>69</v>
      </c>
      <c r="BO26" t="s">
        <v>174</v>
      </c>
      <c r="BP26">
        <v>3128.1509999999998</v>
      </c>
    </row>
    <row r="27" spans="1:68" ht="16.5" x14ac:dyDescent="0.25">
      <c r="A27" s="223" t="str">
        <f t="shared" si="18"/>
        <v>송도버스</v>
      </c>
      <c r="B27" s="124" t="str">
        <f t="shared" si="1"/>
        <v>김장권</v>
      </c>
      <c r="C27" s="125" t="str">
        <f t="shared" si="19"/>
        <v>F</v>
      </c>
      <c r="D27" s="126">
        <f t="shared" si="20"/>
        <v>0.78889472099806024</v>
      </c>
      <c r="E27" s="127">
        <f t="shared" si="21"/>
        <v>7096</v>
      </c>
      <c r="F27" s="128" t="str">
        <f t="shared" si="22"/>
        <v>16-1</v>
      </c>
      <c r="G27" s="129" t="str">
        <f t="shared" si="23"/>
        <v>70바2233</v>
      </c>
      <c r="H27" s="130">
        <f t="shared" si="24"/>
        <v>2</v>
      </c>
      <c r="I27" s="131">
        <f t="shared" si="25"/>
        <v>2975.0509999999999</v>
      </c>
      <c r="J27" s="132">
        <f t="shared" si="26"/>
        <v>2.4944529402431512E-2</v>
      </c>
      <c r="K27" s="132">
        <f t="shared" si="27"/>
        <v>0.3229730854369216</v>
      </c>
      <c r="L27" s="132">
        <f t="shared" si="28"/>
        <v>0.10218312223891288</v>
      </c>
      <c r="M27" s="133">
        <f t="shared" si="29"/>
        <v>14.984</v>
      </c>
      <c r="N27" s="134">
        <f t="shared" si="30"/>
        <v>3.3612869157537133E-2</v>
      </c>
      <c r="O27" s="134">
        <f t="shared" si="31"/>
        <v>28.537325914749026</v>
      </c>
      <c r="P27" s="216">
        <f t="shared" si="32"/>
        <v>25</v>
      </c>
      <c r="Q27" s="217">
        <f t="shared" si="33"/>
        <v>1</v>
      </c>
      <c r="R27" s="217">
        <f t="shared" si="34"/>
        <v>849</v>
      </c>
      <c r="T27">
        <v>521</v>
      </c>
      <c r="U27">
        <v>7096</v>
      </c>
      <c r="V27" t="s">
        <v>280</v>
      </c>
      <c r="W27">
        <v>2975.0509999999999</v>
      </c>
      <c r="X27">
        <v>1570.885</v>
      </c>
      <c r="Y27">
        <v>1.8939999999999999</v>
      </c>
      <c r="Z27">
        <v>14.984</v>
      </c>
      <c r="AA27">
        <v>147.77107799999999</v>
      </c>
      <c r="AB27">
        <v>3.68608</v>
      </c>
      <c r="AC27">
        <v>47.726081000000001</v>
      </c>
      <c r="AD27" s="1">
        <v>304</v>
      </c>
      <c r="AE27">
        <v>1</v>
      </c>
      <c r="AF27">
        <v>849</v>
      </c>
      <c r="AG27">
        <v>95</v>
      </c>
      <c r="AH27">
        <v>20.132836000000001</v>
      </c>
      <c r="AI27">
        <v>897</v>
      </c>
      <c r="AJ27">
        <v>9.1</v>
      </c>
      <c r="AK27">
        <v>25</v>
      </c>
      <c r="AL27">
        <v>4229</v>
      </c>
      <c r="AM27" t="s">
        <v>281</v>
      </c>
      <c r="AN27" t="s">
        <v>575</v>
      </c>
      <c r="AO27">
        <v>2885.5070000000001</v>
      </c>
      <c r="AR27" t="s">
        <v>116</v>
      </c>
      <c r="AS27" t="s">
        <v>117</v>
      </c>
      <c r="AT27" t="s">
        <v>194</v>
      </c>
      <c r="AU27" t="s">
        <v>280</v>
      </c>
      <c r="AV27" t="s">
        <v>48</v>
      </c>
      <c r="AW27">
        <v>2</v>
      </c>
      <c r="BB27">
        <v>0.78889472099806024</v>
      </c>
      <c r="BC27" t="s">
        <v>70</v>
      </c>
      <c r="BF27" t="s">
        <v>116</v>
      </c>
      <c r="BG27" t="s">
        <v>117</v>
      </c>
      <c r="BH27" t="s">
        <v>280</v>
      </c>
      <c r="BI27">
        <v>7096</v>
      </c>
      <c r="BJ27">
        <v>2</v>
      </c>
      <c r="BK27" t="s">
        <v>194</v>
      </c>
      <c r="BL27" t="s">
        <v>206</v>
      </c>
      <c r="BM27">
        <v>0.78889472099806024</v>
      </c>
      <c r="BN27" t="s">
        <v>70</v>
      </c>
      <c r="BO27" t="s">
        <v>184</v>
      </c>
      <c r="BP27">
        <v>2975.0509999999999</v>
      </c>
    </row>
    <row r="28" spans="1:68" ht="16.5" x14ac:dyDescent="0.25">
      <c r="A28" s="224" t="str">
        <f t="shared" si="18"/>
        <v>송도버스</v>
      </c>
      <c r="B28" s="108" t="str">
        <f t="shared" si="1"/>
        <v>김정식</v>
      </c>
      <c r="C28" s="109" t="str">
        <f t="shared" si="19"/>
        <v>F</v>
      </c>
      <c r="D28" s="110">
        <f t="shared" si="20"/>
        <v>0.78137511913138091</v>
      </c>
      <c r="E28" s="111">
        <f t="shared" si="21"/>
        <v>9490</v>
      </c>
      <c r="F28" s="112" t="str">
        <f t="shared" si="22"/>
        <v>16-1</v>
      </c>
      <c r="G28" s="113" t="str">
        <f t="shared" si="23"/>
        <v>70바2280</v>
      </c>
      <c r="H28" s="114">
        <f t="shared" si="24"/>
        <v>12</v>
      </c>
      <c r="I28" s="115">
        <f t="shared" si="25"/>
        <v>3255.348</v>
      </c>
      <c r="J28" s="116">
        <f t="shared" si="26"/>
        <v>1.6492566484243354E-2</v>
      </c>
      <c r="K28" s="116">
        <f t="shared" si="27"/>
        <v>0.30942513501032909</v>
      </c>
      <c r="L28" s="116">
        <f t="shared" si="28"/>
        <v>0.18154741059941978</v>
      </c>
      <c r="M28" s="117">
        <f t="shared" si="29"/>
        <v>14.646000000000001</v>
      </c>
      <c r="N28" s="118">
        <f t="shared" si="30"/>
        <v>0</v>
      </c>
      <c r="O28" s="118">
        <f t="shared" si="31"/>
        <v>30.442213858549071</v>
      </c>
      <c r="P28" s="218">
        <f t="shared" si="32"/>
        <v>8</v>
      </c>
      <c r="Q28" s="219">
        <f t="shared" si="33"/>
        <v>0</v>
      </c>
      <c r="R28" s="219">
        <f t="shared" si="34"/>
        <v>991</v>
      </c>
      <c r="T28">
        <v>521</v>
      </c>
      <c r="U28">
        <v>9490</v>
      </c>
      <c r="V28" t="s">
        <v>282</v>
      </c>
      <c r="W28">
        <v>3255.348</v>
      </c>
      <c r="X28">
        <v>1685.5640000000001</v>
      </c>
      <c r="Y28">
        <v>1.931</v>
      </c>
      <c r="Z28">
        <v>14.646000000000001</v>
      </c>
      <c r="AA28">
        <v>172.314964</v>
      </c>
      <c r="AB28">
        <v>2.8419159999999999</v>
      </c>
      <c r="AC28">
        <v>53.318581000000002</v>
      </c>
      <c r="AD28" s="1">
        <v>591</v>
      </c>
      <c r="AE28">
        <v>0</v>
      </c>
      <c r="AF28">
        <v>991</v>
      </c>
      <c r="AG28">
        <v>71</v>
      </c>
      <c r="AH28">
        <v>18.891846999999999</v>
      </c>
      <c r="AI28">
        <v>906.6</v>
      </c>
      <c r="AJ28">
        <v>0</v>
      </c>
      <c r="AK28">
        <v>8</v>
      </c>
      <c r="AL28">
        <v>2043</v>
      </c>
      <c r="AM28" t="s">
        <v>283</v>
      </c>
      <c r="AN28" t="s">
        <v>576</v>
      </c>
      <c r="AO28">
        <v>594.16700000000003</v>
      </c>
      <c r="AR28" t="s">
        <v>116</v>
      </c>
      <c r="AS28" t="s">
        <v>117</v>
      </c>
      <c r="AT28" t="s">
        <v>200</v>
      </c>
      <c r="AU28" t="s">
        <v>282</v>
      </c>
      <c r="AV28" t="s">
        <v>48</v>
      </c>
      <c r="AW28">
        <v>12</v>
      </c>
      <c r="BB28">
        <v>0.78137511913138091</v>
      </c>
      <c r="BC28" t="s">
        <v>70</v>
      </c>
      <c r="BF28" t="s">
        <v>116</v>
      </c>
      <c r="BG28" t="s">
        <v>117</v>
      </c>
      <c r="BH28" t="s">
        <v>282</v>
      </c>
      <c r="BI28">
        <v>9490</v>
      </c>
      <c r="BJ28">
        <v>12</v>
      </c>
      <c r="BK28" t="s">
        <v>200</v>
      </c>
      <c r="BL28" t="s">
        <v>189</v>
      </c>
      <c r="BM28">
        <v>0.78137511913138091</v>
      </c>
      <c r="BN28" t="s">
        <v>70</v>
      </c>
      <c r="BO28" t="s">
        <v>184</v>
      </c>
      <c r="BP28">
        <v>3255.348</v>
      </c>
    </row>
    <row r="29" spans="1:68" ht="16.5" x14ac:dyDescent="0.25">
      <c r="A29" s="223" t="str">
        <f t="shared" si="18"/>
        <v>송도버스</v>
      </c>
      <c r="B29" s="124" t="str">
        <f t="shared" si="1"/>
        <v>김정웅</v>
      </c>
      <c r="C29" s="125" t="str">
        <f t="shared" si="19"/>
        <v>C</v>
      </c>
      <c r="D29" s="126">
        <f t="shared" si="20"/>
        <v>0.86320040240345108</v>
      </c>
      <c r="E29" s="127">
        <f t="shared" si="21"/>
        <v>5720</v>
      </c>
      <c r="F29" s="128" t="str">
        <f t="shared" si="22"/>
        <v>8</v>
      </c>
      <c r="G29" s="129" t="str">
        <f t="shared" si="23"/>
        <v>70바2256</v>
      </c>
      <c r="H29" s="130">
        <f t="shared" si="24"/>
        <v>3</v>
      </c>
      <c r="I29" s="131">
        <f t="shared" si="25"/>
        <v>2133.1469999999999</v>
      </c>
      <c r="J29" s="132">
        <f t="shared" si="26"/>
        <v>2.3544018407545334E-2</v>
      </c>
      <c r="K29" s="132">
        <f t="shared" si="27"/>
        <v>0.39352917143626437</v>
      </c>
      <c r="L29" s="132">
        <f t="shared" si="28"/>
        <v>0.1626704582478376</v>
      </c>
      <c r="M29" s="133">
        <f t="shared" si="29"/>
        <v>13.901</v>
      </c>
      <c r="N29" s="134">
        <f t="shared" si="30"/>
        <v>4.6879094595918616E-2</v>
      </c>
      <c r="O29" s="134">
        <f t="shared" si="31"/>
        <v>6.1411613920653387</v>
      </c>
      <c r="P29" s="216">
        <f t="shared" si="32"/>
        <v>48</v>
      </c>
      <c r="Q29" s="217">
        <f t="shared" si="33"/>
        <v>1</v>
      </c>
      <c r="R29" s="217">
        <f t="shared" si="34"/>
        <v>131</v>
      </c>
      <c r="T29">
        <v>521</v>
      </c>
      <c r="U29">
        <v>5720</v>
      </c>
      <c r="V29" t="s">
        <v>284</v>
      </c>
      <c r="W29">
        <v>2133.1469999999999</v>
      </c>
      <c r="X29">
        <v>1227.5909999999999</v>
      </c>
      <c r="Y29">
        <v>1.738</v>
      </c>
      <c r="Z29">
        <v>13.901</v>
      </c>
      <c r="AA29">
        <v>137.82608999999999</v>
      </c>
      <c r="AB29">
        <v>3.24498</v>
      </c>
      <c r="AC29">
        <v>54.238587000000003</v>
      </c>
      <c r="AD29" s="1">
        <v>347</v>
      </c>
      <c r="AE29">
        <v>1</v>
      </c>
      <c r="AF29">
        <v>131</v>
      </c>
      <c r="AG29">
        <v>68</v>
      </c>
      <c r="AH29">
        <v>15.477091</v>
      </c>
      <c r="AI29">
        <v>187.2</v>
      </c>
      <c r="AJ29">
        <v>0</v>
      </c>
      <c r="AK29">
        <v>48</v>
      </c>
      <c r="AL29">
        <v>24789</v>
      </c>
      <c r="AM29" t="s">
        <v>285</v>
      </c>
      <c r="AN29" t="s">
        <v>577</v>
      </c>
      <c r="AO29">
        <v>1835.873</v>
      </c>
      <c r="AR29" t="s">
        <v>116</v>
      </c>
      <c r="AS29" t="s">
        <v>118</v>
      </c>
      <c r="AT29" t="s">
        <v>229</v>
      </c>
      <c r="AU29" t="s">
        <v>284</v>
      </c>
      <c r="AV29" t="s">
        <v>48</v>
      </c>
      <c r="AW29">
        <v>3</v>
      </c>
      <c r="BB29">
        <v>0.86320040240345108</v>
      </c>
      <c r="BC29" t="s">
        <v>69</v>
      </c>
      <c r="BF29" t="s">
        <v>116</v>
      </c>
      <c r="BG29" t="s">
        <v>118</v>
      </c>
      <c r="BH29" t="s">
        <v>284</v>
      </c>
      <c r="BI29">
        <v>5720</v>
      </c>
      <c r="BJ29">
        <v>3</v>
      </c>
      <c r="BK29" t="s">
        <v>229</v>
      </c>
      <c r="BL29" t="s">
        <v>244</v>
      </c>
      <c r="BM29">
        <v>0.86320040240345108</v>
      </c>
      <c r="BN29" t="s">
        <v>69</v>
      </c>
      <c r="BO29" t="s">
        <v>174</v>
      </c>
      <c r="BP29">
        <v>2133.1469999999999</v>
      </c>
    </row>
    <row r="30" spans="1:68" ht="16.5" x14ac:dyDescent="0.25">
      <c r="A30" s="224" t="str">
        <f t="shared" si="18"/>
        <v>송도버스</v>
      </c>
      <c r="B30" s="108" t="str">
        <f t="shared" si="1"/>
        <v>김종만</v>
      </c>
      <c r="C30" s="109" t="str">
        <f t="shared" si="19"/>
        <v>F</v>
      </c>
      <c r="D30" s="110">
        <f t="shared" si="20"/>
        <v>0.78612386130901346</v>
      </c>
      <c r="E30" s="111">
        <f t="shared" si="21"/>
        <v>2404</v>
      </c>
      <c r="F30" s="112" t="str">
        <f t="shared" si="22"/>
        <v>16-1</v>
      </c>
      <c r="G30" s="113" t="str">
        <f t="shared" si="23"/>
        <v>70바2280</v>
      </c>
      <c r="H30" s="114">
        <f t="shared" si="24"/>
        <v>3</v>
      </c>
      <c r="I30" s="115">
        <f t="shared" si="25"/>
        <v>2981.8720000000003</v>
      </c>
      <c r="J30" s="116">
        <f t="shared" si="26"/>
        <v>3.998280257633078E-2</v>
      </c>
      <c r="K30" s="116">
        <f t="shared" si="27"/>
        <v>0.32922679701474455</v>
      </c>
      <c r="L30" s="116">
        <f t="shared" si="28"/>
        <v>0.25621488782885382</v>
      </c>
      <c r="M30" s="117">
        <f t="shared" si="29"/>
        <v>15.446</v>
      </c>
      <c r="N30" s="118">
        <f t="shared" si="30"/>
        <v>0</v>
      </c>
      <c r="O30" s="118">
        <f t="shared" si="31"/>
        <v>24.51480144016913</v>
      </c>
      <c r="P30" s="218">
        <f t="shared" si="32"/>
        <v>12</v>
      </c>
      <c r="Q30" s="219">
        <f t="shared" si="33"/>
        <v>0</v>
      </c>
      <c r="R30" s="219">
        <f t="shared" si="34"/>
        <v>731</v>
      </c>
      <c r="T30">
        <v>521</v>
      </c>
      <c r="U30">
        <v>2404</v>
      </c>
      <c r="V30" t="s">
        <v>286</v>
      </c>
      <c r="W30">
        <v>2981.8719999999998</v>
      </c>
      <c r="X30">
        <v>1515.385</v>
      </c>
      <c r="Y30">
        <v>1.968</v>
      </c>
      <c r="Z30">
        <v>15.446</v>
      </c>
      <c r="AA30">
        <v>159.01219</v>
      </c>
      <c r="AB30">
        <v>6.3577529999999998</v>
      </c>
      <c r="AC30">
        <v>52.351073999999997</v>
      </c>
      <c r="AD30" s="1">
        <v>764</v>
      </c>
      <c r="AE30">
        <v>0</v>
      </c>
      <c r="AF30">
        <v>731</v>
      </c>
      <c r="AG30">
        <v>91</v>
      </c>
      <c r="AH30">
        <v>18.752473999999999</v>
      </c>
      <c r="AI30">
        <v>694.6</v>
      </c>
      <c r="AJ30">
        <v>3.6</v>
      </c>
      <c r="AK30">
        <v>12</v>
      </c>
      <c r="AL30">
        <v>1567</v>
      </c>
      <c r="AM30" t="s">
        <v>287</v>
      </c>
      <c r="AN30" t="s">
        <v>578</v>
      </c>
      <c r="AO30">
        <v>2498.634</v>
      </c>
      <c r="AR30" t="s">
        <v>116</v>
      </c>
      <c r="AS30" t="s">
        <v>117</v>
      </c>
      <c r="AT30" t="s">
        <v>200</v>
      </c>
      <c r="AU30" t="s">
        <v>286</v>
      </c>
      <c r="AV30" t="s">
        <v>48</v>
      </c>
      <c r="AW30">
        <v>3</v>
      </c>
      <c r="BB30">
        <v>0.78612386130901346</v>
      </c>
      <c r="BC30" t="s">
        <v>70</v>
      </c>
      <c r="BF30" t="s">
        <v>116</v>
      </c>
      <c r="BG30" t="s">
        <v>117</v>
      </c>
      <c r="BH30" t="s">
        <v>286</v>
      </c>
      <c r="BI30">
        <v>2404</v>
      </c>
      <c r="BJ30">
        <v>3</v>
      </c>
      <c r="BK30" t="s">
        <v>200</v>
      </c>
      <c r="BL30" t="s">
        <v>203</v>
      </c>
      <c r="BM30">
        <v>0.78612386130901346</v>
      </c>
      <c r="BN30" t="s">
        <v>70</v>
      </c>
      <c r="BO30" t="s">
        <v>184</v>
      </c>
      <c r="BP30">
        <v>2981.8720000000003</v>
      </c>
    </row>
    <row r="31" spans="1:68" ht="16.5" x14ac:dyDescent="0.25">
      <c r="A31" s="223" t="str">
        <f t="shared" si="18"/>
        <v>송도버스</v>
      </c>
      <c r="B31" s="124" t="str">
        <f t="shared" si="1"/>
        <v>김종진</v>
      </c>
      <c r="C31" s="125" t="str">
        <f t="shared" si="19"/>
        <v>B</v>
      </c>
      <c r="D31" s="126">
        <f t="shared" si="20"/>
        <v>0.90699816744828399</v>
      </c>
      <c r="E31" s="127">
        <f t="shared" si="21"/>
        <v>929</v>
      </c>
      <c r="F31" s="128" t="str">
        <f t="shared" si="22"/>
        <v>16-1</v>
      </c>
      <c r="G31" s="129" t="str">
        <f t="shared" si="23"/>
        <v>70바2299</v>
      </c>
      <c r="H31" s="130">
        <f t="shared" si="24"/>
        <v>2</v>
      </c>
      <c r="I31" s="131">
        <f t="shared" si="25"/>
        <v>3049.873</v>
      </c>
      <c r="J31" s="132">
        <f t="shared" si="26"/>
        <v>3.6872405962494657E-2</v>
      </c>
      <c r="K31" s="132">
        <f t="shared" si="27"/>
        <v>0.31413482647036817</v>
      </c>
      <c r="L31" s="132">
        <f t="shared" si="28"/>
        <v>0.14426830231947363</v>
      </c>
      <c r="M31" s="133">
        <f t="shared" si="29"/>
        <v>13.108000000000001</v>
      </c>
      <c r="N31" s="134">
        <f t="shared" si="30"/>
        <v>3.2788250527153097E-2</v>
      </c>
      <c r="O31" s="134">
        <f t="shared" si="31"/>
        <v>2.7542130442808603</v>
      </c>
      <c r="P31" s="216">
        <f t="shared" si="32"/>
        <v>16</v>
      </c>
      <c r="Q31" s="217">
        <f t="shared" si="33"/>
        <v>1</v>
      </c>
      <c r="R31" s="217">
        <f t="shared" si="34"/>
        <v>84</v>
      </c>
      <c r="T31">
        <v>521</v>
      </c>
      <c r="U31">
        <v>929</v>
      </c>
      <c r="V31" t="s">
        <v>288</v>
      </c>
      <c r="W31">
        <v>3049.873</v>
      </c>
      <c r="X31">
        <v>1401.231</v>
      </c>
      <c r="Y31">
        <v>2.177</v>
      </c>
      <c r="Z31">
        <v>13.108000000000001</v>
      </c>
      <c r="AA31">
        <v>168.81719100000001</v>
      </c>
      <c r="AB31">
        <v>6.2246959999999998</v>
      </c>
      <c r="AC31">
        <v>53.031359000000002</v>
      </c>
      <c r="AD31" s="1">
        <v>440</v>
      </c>
      <c r="AE31">
        <v>1</v>
      </c>
      <c r="AF31">
        <v>84</v>
      </c>
      <c r="AG31">
        <v>79</v>
      </c>
      <c r="AH31">
        <v>18.066127999999999</v>
      </c>
      <c r="AI31">
        <v>398.5</v>
      </c>
      <c r="AJ31">
        <v>0</v>
      </c>
      <c r="AK31">
        <v>16</v>
      </c>
      <c r="AL31">
        <v>13973</v>
      </c>
      <c r="AM31" t="s">
        <v>289</v>
      </c>
      <c r="AN31" t="s">
        <v>579</v>
      </c>
      <c r="AO31">
        <v>2902.7950000000001</v>
      </c>
      <c r="AR31" t="s">
        <v>116</v>
      </c>
      <c r="AS31" t="s">
        <v>117</v>
      </c>
      <c r="AT31" t="s">
        <v>205</v>
      </c>
      <c r="AU31" t="s">
        <v>288</v>
      </c>
      <c r="AV31" t="s">
        <v>48</v>
      </c>
      <c r="AW31">
        <v>2</v>
      </c>
      <c r="BB31">
        <v>0.90699816744828399</v>
      </c>
      <c r="BC31" t="s">
        <v>68</v>
      </c>
      <c r="BF31" t="s">
        <v>116</v>
      </c>
      <c r="BG31" t="s">
        <v>117</v>
      </c>
      <c r="BH31" t="s">
        <v>288</v>
      </c>
      <c r="BI31">
        <v>929</v>
      </c>
      <c r="BJ31">
        <v>2</v>
      </c>
      <c r="BK31" t="s">
        <v>205</v>
      </c>
      <c r="BL31" t="s">
        <v>206</v>
      </c>
      <c r="BM31">
        <v>0.90699816744828399</v>
      </c>
      <c r="BN31" t="s">
        <v>68</v>
      </c>
      <c r="BO31" t="s">
        <v>172</v>
      </c>
      <c r="BP31">
        <v>3049.873</v>
      </c>
    </row>
    <row r="32" spans="1:68" ht="16.5" x14ac:dyDescent="0.25">
      <c r="A32" s="224" t="str">
        <f t="shared" si="18"/>
        <v>송도버스</v>
      </c>
      <c r="B32" s="108" t="str">
        <f t="shared" si="1"/>
        <v>김준수</v>
      </c>
      <c r="C32" s="109" t="str">
        <f t="shared" si="19"/>
        <v>C</v>
      </c>
      <c r="D32" s="110">
        <f t="shared" si="20"/>
        <v>0.86244185062613365</v>
      </c>
      <c r="E32" s="111">
        <f t="shared" si="21"/>
        <v>1778</v>
      </c>
      <c r="F32" s="112" t="str">
        <f t="shared" si="22"/>
        <v>8</v>
      </c>
      <c r="G32" s="113" t="str">
        <f t="shared" si="23"/>
        <v>70바2217</v>
      </c>
      <c r="H32" s="114">
        <f t="shared" si="24"/>
        <v>2</v>
      </c>
      <c r="I32" s="115">
        <f t="shared" si="25"/>
        <v>1037.6379999999999</v>
      </c>
      <c r="J32" s="116">
        <f t="shared" si="26"/>
        <v>1.9844695342873083E-2</v>
      </c>
      <c r="K32" s="116">
        <f t="shared" si="27"/>
        <v>0.3856300091136366</v>
      </c>
      <c r="L32" s="116">
        <f t="shared" si="28"/>
        <v>0.21780235496386988</v>
      </c>
      <c r="M32" s="117">
        <f t="shared" si="29"/>
        <v>16.013999999999999</v>
      </c>
      <c r="N32" s="118">
        <f t="shared" si="30"/>
        <v>0</v>
      </c>
      <c r="O32" s="118">
        <f t="shared" si="31"/>
        <v>33.82682592580457</v>
      </c>
      <c r="P32" s="218">
        <f t="shared" si="32"/>
        <v>19</v>
      </c>
      <c r="Q32" s="219">
        <f t="shared" si="33"/>
        <v>0</v>
      </c>
      <c r="R32" s="219">
        <f t="shared" si="34"/>
        <v>351</v>
      </c>
      <c r="T32">
        <v>521</v>
      </c>
      <c r="U32">
        <v>1778</v>
      </c>
      <c r="V32" t="s">
        <v>290</v>
      </c>
      <c r="W32">
        <v>1037.6379999999999</v>
      </c>
      <c r="X32">
        <v>601.48400000000004</v>
      </c>
      <c r="Y32">
        <v>1.7250000000000001</v>
      </c>
      <c r="Z32">
        <v>16.013999999999999</v>
      </c>
      <c r="AA32">
        <v>58.873314999999998</v>
      </c>
      <c r="AB32">
        <v>1.168323</v>
      </c>
      <c r="AC32">
        <v>22.703316999999998</v>
      </c>
      <c r="AD32" s="1">
        <v>226</v>
      </c>
      <c r="AE32">
        <v>0</v>
      </c>
      <c r="AF32">
        <v>351</v>
      </c>
      <c r="AG32">
        <v>79</v>
      </c>
      <c r="AH32">
        <v>17.624929000000002</v>
      </c>
      <c r="AI32">
        <v>278.39999999999998</v>
      </c>
      <c r="AJ32">
        <v>0</v>
      </c>
      <c r="AK32">
        <v>19</v>
      </c>
      <c r="AL32">
        <v>8595</v>
      </c>
      <c r="AM32" t="s">
        <v>291</v>
      </c>
      <c r="AN32" t="s">
        <v>580</v>
      </c>
      <c r="AO32">
        <v>944.5</v>
      </c>
      <c r="AR32" t="s">
        <v>116</v>
      </c>
      <c r="AS32" t="s">
        <v>118</v>
      </c>
      <c r="AT32" t="s">
        <v>211</v>
      </c>
      <c r="AU32" t="s">
        <v>290</v>
      </c>
      <c r="AV32" t="s">
        <v>48</v>
      </c>
      <c r="AW32">
        <v>2</v>
      </c>
      <c r="BB32">
        <v>0.86244185062613365</v>
      </c>
      <c r="BC32" t="s">
        <v>69</v>
      </c>
      <c r="BF32" t="s">
        <v>116</v>
      </c>
      <c r="BG32" t="s">
        <v>118</v>
      </c>
      <c r="BH32" t="s">
        <v>290</v>
      </c>
      <c r="BI32">
        <v>1778</v>
      </c>
      <c r="BJ32">
        <v>2</v>
      </c>
      <c r="BK32" t="s">
        <v>211</v>
      </c>
      <c r="BL32" t="s">
        <v>213</v>
      </c>
      <c r="BM32">
        <v>0.86244185062613365</v>
      </c>
      <c r="BN32" t="s">
        <v>69</v>
      </c>
      <c r="BO32" t="s">
        <v>174</v>
      </c>
      <c r="BP32">
        <v>1037.6379999999999</v>
      </c>
    </row>
    <row r="33" spans="1:68" ht="16.5" x14ac:dyDescent="0.25">
      <c r="A33" s="223" t="str">
        <f t="shared" si="18"/>
        <v>송도버스</v>
      </c>
      <c r="B33" s="124" t="str">
        <f t="shared" si="1"/>
        <v>김철희</v>
      </c>
      <c r="C33" s="125" t="str">
        <f t="shared" si="19"/>
        <v>D</v>
      </c>
      <c r="D33" s="126">
        <f t="shared" si="20"/>
        <v>0.84688195517955112</v>
      </c>
      <c r="E33" s="127">
        <f t="shared" si="21"/>
        <v>9415</v>
      </c>
      <c r="F33" s="128" t="str">
        <f t="shared" si="22"/>
        <v>8</v>
      </c>
      <c r="G33" s="129" t="str">
        <f t="shared" si="23"/>
        <v>70바2242</v>
      </c>
      <c r="H33" s="130">
        <f t="shared" si="24"/>
        <v>2</v>
      </c>
      <c r="I33" s="131">
        <f t="shared" si="25"/>
        <v>717.58699999999999</v>
      </c>
      <c r="J33" s="132">
        <f t="shared" si="26"/>
        <v>7.3004193685876949E-3</v>
      </c>
      <c r="K33" s="132">
        <f t="shared" si="27"/>
        <v>0.39339572963284319</v>
      </c>
      <c r="L33" s="132">
        <f t="shared" si="28"/>
        <v>0.22296947965891245</v>
      </c>
      <c r="M33" s="133">
        <f t="shared" si="29"/>
        <v>14.25</v>
      </c>
      <c r="N33" s="134">
        <f t="shared" si="30"/>
        <v>0</v>
      </c>
      <c r="O33" s="134">
        <f t="shared" si="31"/>
        <v>21.878880191530783</v>
      </c>
      <c r="P33" s="216">
        <f t="shared" si="32"/>
        <v>18</v>
      </c>
      <c r="Q33" s="217">
        <f t="shared" si="33"/>
        <v>0</v>
      </c>
      <c r="R33" s="217">
        <f t="shared" si="34"/>
        <v>157</v>
      </c>
      <c r="T33">
        <v>521</v>
      </c>
      <c r="U33">
        <v>9415</v>
      </c>
      <c r="V33" t="s">
        <v>292</v>
      </c>
      <c r="W33">
        <v>717.58699999999999</v>
      </c>
      <c r="X33">
        <v>421.67500000000001</v>
      </c>
      <c r="Y33">
        <v>1.702</v>
      </c>
      <c r="Z33">
        <v>14.25</v>
      </c>
      <c r="AA33">
        <v>42.044159999999998</v>
      </c>
      <c r="AB33">
        <v>0.30693999999999999</v>
      </c>
      <c r="AC33">
        <v>16.539992999999999</v>
      </c>
      <c r="AD33" s="1">
        <v>160</v>
      </c>
      <c r="AE33">
        <v>0</v>
      </c>
      <c r="AF33">
        <v>157</v>
      </c>
      <c r="AG33">
        <v>87</v>
      </c>
      <c r="AH33">
        <v>17.067458999999999</v>
      </c>
      <c r="AI33">
        <v>761.1</v>
      </c>
      <c r="AJ33">
        <v>25.6</v>
      </c>
      <c r="AK33">
        <v>18</v>
      </c>
      <c r="AL33">
        <v>11797</v>
      </c>
      <c r="AM33" t="s">
        <v>293</v>
      </c>
      <c r="AN33" t="s">
        <v>581</v>
      </c>
      <c r="AO33">
        <v>641.07799999999997</v>
      </c>
      <c r="AR33" t="s">
        <v>116</v>
      </c>
      <c r="AS33" t="s">
        <v>118</v>
      </c>
      <c r="AT33" t="s">
        <v>222</v>
      </c>
      <c r="AU33" t="s">
        <v>292</v>
      </c>
      <c r="AV33" t="s">
        <v>48</v>
      </c>
      <c r="AW33">
        <v>2</v>
      </c>
      <c r="BB33">
        <v>0.84688195517955112</v>
      </c>
      <c r="BC33" t="s">
        <v>67</v>
      </c>
      <c r="BF33" t="s">
        <v>116</v>
      </c>
      <c r="BG33" t="s">
        <v>118</v>
      </c>
      <c r="BH33" t="s">
        <v>292</v>
      </c>
      <c r="BI33">
        <v>9415</v>
      </c>
      <c r="BJ33">
        <v>2</v>
      </c>
      <c r="BK33" t="s">
        <v>222</v>
      </c>
      <c r="BL33" t="s">
        <v>230</v>
      </c>
      <c r="BM33">
        <v>0.84688195517955112</v>
      </c>
      <c r="BN33" t="s">
        <v>67</v>
      </c>
      <c r="BO33" t="s">
        <v>176</v>
      </c>
      <c r="BP33">
        <v>717.58699999999999</v>
      </c>
    </row>
    <row r="34" spans="1:68" ht="16.5" x14ac:dyDescent="0.25">
      <c r="A34" s="224" t="str">
        <f t="shared" si="18"/>
        <v>송도버스</v>
      </c>
      <c r="B34" s="108" t="str">
        <f t="shared" si="1"/>
        <v>김춘식</v>
      </c>
      <c r="C34" s="109" t="str">
        <f t="shared" si="19"/>
        <v>F</v>
      </c>
      <c r="D34" s="110">
        <f t="shared" si="20"/>
        <v>0.71160000000000001</v>
      </c>
      <c r="E34" s="111">
        <f t="shared" si="21"/>
        <v>3215</v>
      </c>
      <c r="F34" s="112" t="str">
        <f t="shared" si="22"/>
        <v>16-1</v>
      </c>
      <c r="G34" s="113" t="str">
        <f t="shared" si="23"/>
        <v>70바2324</v>
      </c>
      <c r="H34" s="114">
        <f t="shared" si="24"/>
        <v>1</v>
      </c>
      <c r="I34" s="115">
        <f t="shared" si="25"/>
        <v>2926.9760000000001</v>
      </c>
      <c r="J34" s="116">
        <f t="shared" si="26"/>
        <v>3.1233964413758676E-2</v>
      </c>
      <c r="K34" s="116">
        <f t="shared" si="27"/>
        <v>0.3436886205986997</v>
      </c>
      <c r="L34" s="116">
        <f t="shared" si="28"/>
        <v>0.19098209209778283</v>
      </c>
      <c r="M34" s="117">
        <f t="shared" si="29"/>
        <v>15.311999999999999</v>
      </c>
      <c r="N34" s="118">
        <f t="shared" si="30"/>
        <v>0</v>
      </c>
      <c r="O34" s="118">
        <f t="shared" si="31"/>
        <v>44.072790484103727</v>
      </c>
      <c r="P34" s="218">
        <f t="shared" si="32"/>
        <v>16</v>
      </c>
      <c r="Q34" s="219">
        <f t="shared" si="33"/>
        <v>0</v>
      </c>
      <c r="R34" s="219">
        <f t="shared" si="34"/>
        <v>1290</v>
      </c>
      <c r="T34">
        <v>521</v>
      </c>
      <c r="U34">
        <v>3215</v>
      </c>
      <c r="V34" t="s">
        <v>294</v>
      </c>
      <c r="W34">
        <v>2926.9760000000001</v>
      </c>
      <c r="X34">
        <v>1645.491</v>
      </c>
      <c r="Y34">
        <v>1.7789999999999999</v>
      </c>
      <c r="Z34">
        <v>15.311999999999999</v>
      </c>
      <c r="AA34">
        <v>152.19275200000001</v>
      </c>
      <c r="AB34">
        <v>4.7535829999999999</v>
      </c>
      <c r="AC34">
        <v>52.306916999999999</v>
      </c>
      <c r="AD34" s="1">
        <v>559</v>
      </c>
      <c r="AE34">
        <v>0</v>
      </c>
      <c r="AF34">
        <v>1290</v>
      </c>
      <c r="AG34">
        <v>68</v>
      </c>
      <c r="AH34">
        <v>19.232032</v>
      </c>
      <c r="AI34">
        <v>520.20000000000005</v>
      </c>
      <c r="AJ34">
        <v>0</v>
      </c>
      <c r="AK34">
        <v>16</v>
      </c>
      <c r="AL34">
        <v>2060</v>
      </c>
      <c r="AM34" t="s">
        <v>295</v>
      </c>
      <c r="AN34" t="s">
        <v>582</v>
      </c>
      <c r="AO34">
        <v>2926.9760000000001</v>
      </c>
      <c r="AR34" t="s">
        <v>116</v>
      </c>
      <c r="AS34" t="s">
        <v>117</v>
      </c>
      <c r="AT34" t="s">
        <v>209</v>
      </c>
      <c r="AU34" t="s">
        <v>294</v>
      </c>
      <c r="AV34" t="s">
        <v>48</v>
      </c>
      <c r="AW34">
        <v>1</v>
      </c>
      <c r="BB34">
        <v>0.71160000000000001</v>
      </c>
      <c r="BC34" t="s">
        <v>70</v>
      </c>
      <c r="BF34" t="s">
        <v>116</v>
      </c>
      <c r="BG34" t="s">
        <v>117</v>
      </c>
      <c r="BH34" t="s">
        <v>294</v>
      </c>
      <c r="BI34">
        <v>3215</v>
      </c>
      <c r="BJ34">
        <v>1</v>
      </c>
      <c r="BK34" t="s">
        <v>209</v>
      </c>
      <c r="BL34" t="s">
        <v>171</v>
      </c>
      <c r="BM34">
        <v>0.71160000000000001</v>
      </c>
      <c r="BN34" t="s">
        <v>70</v>
      </c>
      <c r="BO34" t="s">
        <v>184</v>
      </c>
      <c r="BP34">
        <v>2926.9760000000001</v>
      </c>
    </row>
    <row r="35" spans="1:68" ht="16.5" x14ac:dyDescent="0.25">
      <c r="A35" s="223" t="str">
        <f t="shared" si="18"/>
        <v>송도버스</v>
      </c>
      <c r="B35" s="124" t="str">
        <f t="shared" si="1"/>
        <v>김충규</v>
      </c>
      <c r="C35" s="125" t="str">
        <f t="shared" si="19"/>
        <v>C</v>
      </c>
      <c r="D35" s="126">
        <f t="shared" si="20"/>
        <v>0.88829807951214634</v>
      </c>
      <c r="E35" s="127">
        <f t="shared" si="21"/>
        <v>7253</v>
      </c>
      <c r="F35" s="128" t="str">
        <f t="shared" si="22"/>
        <v>8</v>
      </c>
      <c r="G35" s="129" t="str">
        <f t="shared" si="23"/>
        <v>70바2313</v>
      </c>
      <c r="H35" s="130">
        <f t="shared" si="24"/>
        <v>3</v>
      </c>
      <c r="I35" s="131">
        <f t="shared" si="25"/>
        <v>1132.19</v>
      </c>
      <c r="J35" s="132">
        <f t="shared" si="26"/>
        <v>1.9227520798061937E-2</v>
      </c>
      <c r="K35" s="132">
        <f t="shared" si="27"/>
        <v>0.38944281086702848</v>
      </c>
      <c r="L35" s="132">
        <f t="shared" si="28"/>
        <v>0.1739990637613828</v>
      </c>
      <c r="M35" s="133">
        <f t="shared" si="29"/>
        <v>14.861000000000001</v>
      </c>
      <c r="N35" s="134">
        <f t="shared" si="30"/>
        <v>0</v>
      </c>
      <c r="O35" s="134">
        <f t="shared" si="31"/>
        <v>48.578418816629714</v>
      </c>
      <c r="P35" s="216">
        <f t="shared" si="32"/>
        <v>27</v>
      </c>
      <c r="Q35" s="217">
        <f t="shared" si="33"/>
        <v>0</v>
      </c>
      <c r="R35" s="217">
        <f t="shared" si="34"/>
        <v>550</v>
      </c>
      <c r="T35">
        <v>521</v>
      </c>
      <c r="U35">
        <v>7253</v>
      </c>
      <c r="V35" t="s">
        <v>296</v>
      </c>
      <c r="W35">
        <v>1132.19</v>
      </c>
      <c r="X35">
        <v>612.91499999999996</v>
      </c>
      <c r="Y35">
        <v>1.847</v>
      </c>
      <c r="Z35">
        <v>14.861000000000001</v>
      </c>
      <c r="AA35">
        <v>65.848322999999993</v>
      </c>
      <c r="AB35">
        <v>1.2661</v>
      </c>
      <c r="AC35">
        <v>25.644155999999999</v>
      </c>
      <c r="AD35" s="1">
        <v>197</v>
      </c>
      <c r="AE35">
        <v>0</v>
      </c>
      <c r="AF35">
        <v>550</v>
      </c>
      <c r="AG35">
        <v>75</v>
      </c>
      <c r="AH35">
        <v>17.193906999999999</v>
      </c>
      <c r="AI35">
        <v>118.2</v>
      </c>
      <c r="AJ35">
        <v>0</v>
      </c>
      <c r="AK35">
        <v>27</v>
      </c>
      <c r="AL35">
        <v>9422</v>
      </c>
      <c r="AM35" t="s">
        <v>297</v>
      </c>
      <c r="AN35" t="s">
        <v>583</v>
      </c>
      <c r="AO35">
        <v>924.25099999999998</v>
      </c>
      <c r="AR35" t="s">
        <v>116</v>
      </c>
      <c r="AS35" t="s">
        <v>118</v>
      </c>
      <c r="AT35" t="s">
        <v>247</v>
      </c>
      <c r="AU35" t="s">
        <v>296</v>
      </c>
      <c r="AV35" t="s">
        <v>48</v>
      </c>
      <c r="AW35">
        <v>3</v>
      </c>
      <c r="BB35">
        <v>0.88829807951214634</v>
      </c>
      <c r="BC35" t="s">
        <v>69</v>
      </c>
      <c r="BF35" t="s">
        <v>116</v>
      </c>
      <c r="BG35" t="s">
        <v>118</v>
      </c>
      <c r="BH35" t="s">
        <v>296</v>
      </c>
      <c r="BI35">
        <v>7253</v>
      </c>
      <c r="BJ35">
        <v>3</v>
      </c>
      <c r="BK35" t="s">
        <v>247</v>
      </c>
      <c r="BL35" t="s">
        <v>243</v>
      </c>
      <c r="BM35">
        <v>0.88829807951214634</v>
      </c>
      <c r="BN35" t="s">
        <v>69</v>
      </c>
      <c r="BO35" t="s">
        <v>174</v>
      </c>
      <c r="BP35">
        <v>1132.19</v>
      </c>
    </row>
    <row r="36" spans="1:68" ht="16.5" x14ac:dyDescent="0.25">
      <c r="A36" s="224" t="str">
        <f t="shared" si="18"/>
        <v>송도버스</v>
      </c>
      <c r="B36" s="108" t="str">
        <f t="shared" si="1"/>
        <v>김태연</v>
      </c>
      <c r="C36" s="109" t="str">
        <f t="shared" si="19"/>
        <v>C</v>
      </c>
      <c r="D36" s="110">
        <f t="shared" si="20"/>
        <v>0.87062655000539424</v>
      </c>
      <c r="E36" s="111">
        <f t="shared" si="21"/>
        <v>3625</v>
      </c>
      <c r="F36" s="112" t="str">
        <f t="shared" si="22"/>
        <v>8</v>
      </c>
      <c r="G36" s="113" t="str">
        <f t="shared" si="23"/>
        <v>70바2241</v>
      </c>
      <c r="H36" s="114">
        <f t="shared" si="24"/>
        <v>2</v>
      </c>
      <c r="I36" s="115">
        <f t="shared" si="25"/>
        <v>1881.6869999999999</v>
      </c>
      <c r="J36" s="116">
        <f t="shared" si="26"/>
        <v>3.1235966242097672E-2</v>
      </c>
      <c r="K36" s="116">
        <f t="shared" si="27"/>
        <v>0.36571396201624101</v>
      </c>
      <c r="L36" s="116">
        <f t="shared" si="28"/>
        <v>0.24818155197968633</v>
      </c>
      <c r="M36" s="117">
        <f t="shared" si="29"/>
        <v>14.978</v>
      </c>
      <c r="N36" s="118">
        <f t="shared" si="30"/>
        <v>0</v>
      </c>
      <c r="O36" s="118">
        <f t="shared" si="31"/>
        <v>17.64374202510832</v>
      </c>
      <c r="P36" s="218">
        <f t="shared" si="32"/>
        <v>22</v>
      </c>
      <c r="Q36" s="219">
        <f t="shared" si="33"/>
        <v>0</v>
      </c>
      <c r="R36" s="219">
        <f t="shared" si="34"/>
        <v>332</v>
      </c>
      <c r="T36">
        <v>521</v>
      </c>
      <c r="U36">
        <v>3625</v>
      </c>
      <c r="V36" t="s">
        <v>298</v>
      </c>
      <c r="W36">
        <v>1881.6869999999999</v>
      </c>
      <c r="X36">
        <v>1080.6020000000001</v>
      </c>
      <c r="Y36">
        <v>1.7410000000000001</v>
      </c>
      <c r="Z36">
        <v>14.978</v>
      </c>
      <c r="AA36">
        <v>112.521091</v>
      </c>
      <c r="AB36">
        <v>3.5147050000000002</v>
      </c>
      <c r="AC36">
        <v>41.150534</v>
      </c>
      <c r="AD36" s="1">
        <v>467</v>
      </c>
      <c r="AE36">
        <v>0</v>
      </c>
      <c r="AF36">
        <v>332</v>
      </c>
      <c r="AG36">
        <v>76</v>
      </c>
      <c r="AH36">
        <v>16.722971000000001</v>
      </c>
      <c r="AI36">
        <v>279.10000000000002</v>
      </c>
      <c r="AJ36">
        <v>0</v>
      </c>
      <c r="AK36">
        <v>22</v>
      </c>
      <c r="AL36">
        <v>7781</v>
      </c>
      <c r="AM36" t="s">
        <v>299</v>
      </c>
      <c r="AN36" t="s">
        <v>584</v>
      </c>
      <c r="AO36">
        <v>1801.694</v>
      </c>
      <c r="AR36" t="s">
        <v>116</v>
      </c>
      <c r="AS36" t="s">
        <v>118</v>
      </c>
      <c r="AT36" t="s">
        <v>221</v>
      </c>
      <c r="AU36" t="s">
        <v>298</v>
      </c>
      <c r="AV36" t="s">
        <v>48</v>
      </c>
      <c r="AW36">
        <v>2</v>
      </c>
      <c r="BB36">
        <v>0.87062655000539424</v>
      </c>
      <c r="BC36" t="s">
        <v>69</v>
      </c>
      <c r="BF36" t="s">
        <v>116</v>
      </c>
      <c r="BG36" t="s">
        <v>118</v>
      </c>
      <c r="BH36" t="s">
        <v>298</v>
      </c>
      <c r="BI36">
        <v>3625</v>
      </c>
      <c r="BJ36">
        <v>2</v>
      </c>
      <c r="BK36" t="s">
        <v>221</v>
      </c>
      <c r="BL36" t="s">
        <v>223</v>
      </c>
      <c r="BM36">
        <v>0.87062655000539424</v>
      </c>
      <c r="BN36" t="s">
        <v>69</v>
      </c>
      <c r="BO36" t="s">
        <v>174</v>
      </c>
      <c r="BP36">
        <v>1881.6869999999999</v>
      </c>
    </row>
    <row r="37" spans="1:68" ht="16.5" x14ac:dyDescent="0.25">
      <c r="A37" s="223" t="str">
        <f t="shared" si="18"/>
        <v>송도버스</v>
      </c>
      <c r="B37" s="124" t="str">
        <f t="shared" si="1"/>
        <v>김택문</v>
      </c>
      <c r="C37" s="125" t="str">
        <f t="shared" si="19"/>
        <v>C</v>
      </c>
      <c r="D37" s="126">
        <f t="shared" si="20"/>
        <v>0.88331598600507677</v>
      </c>
      <c r="E37" s="127">
        <f t="shared" si="21"/>
        <v>6518</v>
      </c>
      <c r="F37" s="128" t="str">
        <f t="shared" si="22"/>
        <v>16-1</v>
      </c>
      <c r="G37" s="129" t="str">
        <f t="shared" si="23"/>
        <v>70바2294</v>
      </c>
      <c r="H37" s="130">
        <f t="shared" si="24"/>
        <v>4</v>
      </c>
      <c r="I37" s="131">
        <f t="shared" si="25"/>
        <v>2613.8050000000003</v>
      </c>
      <c r="J37" s="132">
        <f t="shared" si="26"/>
        <v>2.6131430229204859E-3</v>
      </c>
      <c r="K37" s="132">
        <f t="shared" si="27"/>
        <v>0.33257723633759201</v>
      </c>
      <c r="L37" s="132">
        <f t="shared" si="28"/>
        <v>0.21539479800520694</v>
      </c>
      <c r="M37" s="133">
        <f t="shared" si="29"/>
        <v>11.992000000000001</v>
      </c>
      <c r="N37" s="134">
        <f t="shared" si="30"/>
        <v>0</v>
      </c>
      <c r="O37" s="134">
        <f t="shared" si="31"/>
        <v>10.268145279586927</v>
      </c>
      <c r="P37" s="216">
        <f t="shared" si="32"/>
        <v>9</v>
      </c>
      <c r="Q37" s="217">
        <f t="shared" si="33"/>
        <v>0</v>
      </c>
      <c r="R37" s="217">
        <f t="shared" si="34"/>
        <v>273</v>
      </c>
      <c r="T37">
        <v>521</v>
      </c>
      <c r="U37">
        <v>6518</v>
      </c>
      <c r="V37" t="s">
        <v>300</v>
      </c>
      <c r="W37">
        <v>2658.7080000000001</v>
      </c>
      <c r="X37">
        <v>1198.2940000000001</v>
      </c>
      <c r="Y37">
        <v>2.2189999999999999</v>
      </c>
      <c r="Z37">
        <v>11.992000000000001</v>
      </c>
      <c r="AA37">
        <v>131.91164699999999</v>
      </c>
      <c r="AB37">
        <v>0.34470400000000001</v>
      </c>
      <c r="AC37">
        <v>43.870811000000003</v>
      </c>
      <c r="AD37" s="1">
        <v>563</v>
      </c>
      <c r="AE37">
        <v>0</v>
      </c>
      <c r="AF37">
        <v>273</v>
      </c>
      <c r="AG37">
        <v>68</v>
      </c>
      <c r="AH37">
        <v>20.155217</v>
      </c>
      <c r="AI37">
        <v>468.6</v>
      </c>
      <c r="AJ37">
        <v>0</v>
      </c>
      <c r="AK37">
        <v>9</v>
      </c>
      <c r="AL37">
        <v>965</v>
      </c>
      <c r="AM37" t="s">
        <v>301</v>
      </c>
      <c r="AN37" t="s">
        <v>585</v>
      </c>
      <c r="AO37">
        <v>1849.721</v>
      </c>
      <c r="AR37" t="s">
        <v>116</v>
      </c>
      <c r="AS37" t="s">
        <v>117</v>
      </c>
      <c r="AT37" t="s">
        <v>204</v>
      </c>
      <c r="AU37" t="s">
        <v>300</v>
      </c>
      <c r="AV37" t="s">
        <v>48</v>
      </c>
      <c r="AW37">
        <v>4</v>
      </c>
      <c r="BB37">
        <v>0.88331598600507677</v>
      </c>
      <c r="BC37" t="s">
        <v>69</v>
      </c>
      <c r="BF37" t="s">
        <v>116</v>
      </c>
      <c r="BG37" t="s">
        <v>117</v>
      </c>
      <c r="BH37" t="s">
        <v>300</v>
      </c>
      <c r="BI37">
        <v>6518</v>
      </c>
      <c r="BJ37">
        <v>4</v>
      </c>
      <c r="BK37" t="s">
        <v>204</v>
      </c>
      <c r="BL37" t="s">
        <v>207</v>
      </c>
      <c r="BM37">
        <v>0.88331598600507677</v>
      </c>
      <c r="BN37" t="s">
        <v>69</v>
      </c>
      <c r="BO37" t="s">
        <v>174</v>
      </c>
      <c r="BP37">
        <v>2613.8050000000003</v>
      </c>
    </row>
    <row r="38" spans="1:68" ht="16.5" x14ac:dyDescent="0.25">
      <c r="A38" s="224" t="str">
        <f t="shared" si="18"/>
        <v>송도버스</v>
      </c>
      <c r="B38" s="108" t="str">
        <f t="shared" si="1"/>
        <v>김평환</v>
      </c>
      <c r="C38" s="109" t="str">
        <f t="shared" si="19"/>
        <v>F</v>
      </c>
      <c r="D38" s="110">
        <f t="shared" si="20"/>
        <v>0.75327032661288928</v>
      </c>
      <c r="E38" s="111">
        <f t="shared" si="21"/>
        <v>5010</v>
      </c>
      <c r="F38" s="112" t="str">
        <f t="shared" si="22"/>
        <v>16-1</v>
      </c>
      <c r="G38" s="113" t="str">
        <f t="shared" si="23"/>
        <v>70바2283</v>
      </c>
      <c r="H38" s="114">
        <f t="shared" si="24"/>
        <v>3</v>
      </c>
      <c r="I38" s="115">
        <f t="shared" si="25"/>
        <v>2319.6880000000001</v>
      </c>
      <c r="J38" s="116">
        <f t="shared" si="26"/>
        <v>5.084389759331813E-2</v>
      </c>
      <c r="K38" s="116">
        <f t="shared" si="27"/>
        <v>0.29143074169026884</v>
      </c>
      <c r="L38" s="116">
        <f t="shared" si="28"/>
        <v>0.1582109318149682</v>
      </c>
      <c r="M38" s="117">
        <f t="shared" si="29"/>
        <v>13.824</v>
      </c>
      <c r="N38" s="118">
        <f t="shared" si="30"/>
        <v>8.6218491452298748E-2</v>
      </c>
      <c r="O38" s="118">
        <f t="shared" si="31"/>
        <v>14.700252792616938</v>
      </c>
      <c r="P38" s="218">
        <f t="shared" si="32"/>
        <v>25</v>
      </c>
      <c r="Q38" s="219">
        <f t="shared" si="33"/>
        <v>2</v>
      </c>
      <c r="R38" s="219">
        <f t="shared" si="34"/>
        <v>341</v>
      </c>
      <c r="T38">
        <v>521</v>
      </c>
      <c r="U38">
        <v>5010</v>
      </c>
      <c r="V38" t="s">
        <v>302</v>
      </c>
      <c r="W38">
        <v>2319.6880000000001</v>
      </c>
      <c r="X38">
        <v>1279.077</v>
      </c>
      <c r="Y38">
        <v>1.8140000000000001</v>
      </c>
      <c r="Z38">
        <v>13.824</v>
      </c>
      <c r="AA38">
        <v>119.98553</v>
      </c>
      <c r="AB38">
        <v>6.1005320000000003</v>
      </c>
      <c r="AC38">
        <v>34.967472000000001</v>
      </c>
      <c r="AD38" s="1">
        <v>367</v>
      </c>
      <c r="AE38">
        <v>2</v>
      </c>
      <c r="AF38">
        <v>341</v>
      </c>
      <c r="AG38">
        <v>90</v>
      </c>
      <c r="AH38">
        <v>19.333064</v>
      </c>
      <c r="AI38">
        <v>937</v>
      </c>
      <c r="AJ38">
        <v>23.9</v>
      </c>
      <c r="AK38">
        <v>25</v>
      </c>
      <c r="AL38">
        <v>4327</v>
      </c>
      <c r="AM38" t="s">
        <v>303</v>
      </c>
      <c r="AN38" t="s">
        <v>586</v>
      </c>
      <c r="AO38">
        <v>1549.7429999999999</v>
      </c>
      <c r="AR38" t="s">
        <v>116</v>
      </c>
      <c r="AS38" t="s">
        <v>117</v>
      </c>
      <c r="AT38" t="s">
        <v>202</v>
      </c>
      <c r="AU38" t="s">
        <v>302</v>
      </c>
      <c r="AV38" t="s">
        <v>48</v>
      </c>
      <c r="AW38">
        <v>3</v>
      </c>
      <c r="BB38">
        <v>0.75327032661288928</v>
      </c>
      <c r="BC38" t="s">
        <v>70</v>
      </c>
      <c r="BF38" t="s">
        <v>116</v>
      </c>
      <c r="BG38" t="s">
        <v>117</v>
      </c>
      <c r="BH38" t="s">
        <v>302</v>
      </c>
      <c r="BI38">
        <v>5010</v>
      </c>
      <c r="BJ38">
        <v>3</v>
      </c>
      <c r="BK38" t="s">
        <v>202</v>
      </c>
      <c r="BL38" t="s">
        <v>208</v>
      </c>
      <c r="BM38">
        <v>0.75327032661288928</v>
      </c>
      <c r="BN38" t="s">
        <v>70</v>
      </c>
      <c r="BO38" t="s">
        <v>184</v>
      </c>
      <c r="BP38">
        <v>2319.6880000000001</v>
      </c>
    </row>
    <row r="39" spans="1:68" ht="16.5" x14ac:dyDescent="0.25">
      <c r="A39" s="223" t="str">
        <f t="shared" si="18"/>
        <v>송도버스</v>
      </c>
      <c r="B39" s="124" t="str">
        <f t="shared" si="1"/>
        <v>김학길</v>
      </c>
      <c r="C39" s="125" t="str">
        <f t="shared" si="19"/>
        <v>C</v>
      </c>
      <c r="D39" s="126">
        <f t="shared" si="20"/>
        <v>0.86302687008914414</v>
      </c>
      <c r="E39" s="127">
        <f t="shared" si="21"/>
        <v>539</v>
      </c>
      <c r="F39" s="128" t="str">
        <f t="shared" si="22"/>
        <v>16-1</v>
      </c>
      <c r="G39" s="129" t="str">
        <f t="shared" si="23"/>
        <v>70바2320</v>
      </c>
      <c r="H39" s="130">
        <f t="shared" si="24"/>
        <v>3</v>
      </c>
      <c r="I39" s="131">
        <f t="shared" si="25"/>
        <v>2866.4809999999998</v>
      </c>
      <c r="J39" s="132">
        <f t="shared" si="26"/>
        <v>3.4803585385930751E-2</v>
      </c>
      <c r="K39" s="132">
        <f t="shared" si="27"/>
        <v>0.32596372033608662</v>
      </c>
      <c r="L39" s="132">
        <f t="shared" si="28"/>
        <v>0.18663999517178032</v>
      </c>
      <c r="M39" s="133">
        <f t="shared" si="29"/>
        <v>13.686</v>
      </c>
      <c r="N39" s="134">
        <f t="shared" si="30"/>
        <v>0.10465794121782072</v>
      </c>
      <c r="O39" s="134">
        <f t="shared" si="31"/>
        <v>38.339692466128326</v>
      </c>
      <c r="P39" s="216">
        <f t="shared" si="32"/>
        <v>38</v>
      </c>
      <c r="Q39" s="217">
        <f t="shared" si="33"/>
        <v>3</v>
      </c>
      <c r="R39" s="217">
        <f t="shared" si="34"/>
        <v>1099</v>
      </c>
      <c r="T39">
        <v>521</v>
      </c>
      <c r="U39">
        <v>539</v>
      </c>
      <c r="V39" t="s">
        <v>304</v>
      </c>
      <c r="W39">
        <v>2866.4810000000002</v>
      </c>
      <c r="X39">
        <v>1332.788</v>
      </c>
      <c r="Y39">
        <v>2.1509999999999998</v>
      </c>
      <c r="Z39">
        <v>13.686</v>
      </c>
      <c r="AA39">
        <v>151.14913999999999</v>
      </c>
      <c r="AB39">
        <v>5.2605320000000004</v>
      </c>
      <c r="AC39">
        <v>49.269136000000003</v>
      </c>
      <c r="AD39" s="1">
        <v>535</v>
      </c>
      <c r="AE39">
        <v>3</v>
      </c>
      <c r="AF39">
        <v>1099</v>
      </c>
      <c r="AG39">
        <v>92</v>
      </c>
      <c r="AH39">
        <v>18.964586000000001</v>
      </c>
      <c r="AI39">
        <v>797.7</v>
      </c>
      <c r="AJ39">
        <v>20</v>
      </c>
      <c r="AK39">
        <v>38</v>
      </c>
      <c r="AL39">
        <v>4556</v>
      </c>
      <c r="AM39" t="s">
        <v>305</v>
      </c>
      <c r="AN39" t="s">
        <v>587</v>
      </c>
      <c r="AO39">
        <v>2605.1179999999999</v>
      </c>
      <c r="AR39" t="s">
        <v>116</v>
      </c>
      <c r="AS39" t="s">
        <v>117</v>
      </c>
      <c r="AT39" t="s">
        <v>208</v>
      </c>
      <c r="AU39" t="s">
        <v>304</v>
      </c>
      <c r="AV39" t="s">
        <v>48</v>
      </c>
      <c r="AW39">
        <v>3</v>
      </c>
      <c r="BB39">
        <v>0.86302687008914414</v>
      </c>
      <c r="BC39" t="s">
        <v>69</v>
      </c>
      <c r="BF39" t="s">
        <v>116</v>
      </c>
      <c r="BG39" t="s">
        <v>117</v>
      </c>
      <c r="BH39" t="s">
        <v>304</v>
      </c>
      <c r="BI39">
        <v>539</v>
      </c>
      <c r="BJ39">
        <v>3</v>
      </c>
      <c r="BK39" t="s">
        <v>208</v>
      </c>
      <c r="BL39" t="s">
        <v>199</v>
      </c>
      <c r="BM39">
        <v>0.86302687008914414</v>
      </c>
      <c r="BN39" t="s">
        <v>69</v>
      </c>
      <c r="BO39" t="s">
        <v>174</v>
      </c>
      <c r="BP39">
        <v>2866.4809999999998</v>
      </c>
    </row>
    <row r="40" spans="1:68" ht="16.5" x14ac:dyDescent="0.25">
      <c r="A40" s="224" t="str">
        <f t="shared" si="18"/>
        <v>송도버스</v>
      </c>
      <c r="B40" s="108" t="str">
        <f t="shared" si="1"/>
        <v>김현식</v>
      </c>
      <c r="C40" s="109" t="str">
        <f t="shared" si="19"/>
        <v>D</v>
      </c>
      <c r="D40" s="110">
        <f t="shared" si="20"/>
        <v>0.84592116096379888</v>
      </c>
      <c r="E40" s="111">
        <f t="shared" si="21"/>
        <v>7218</v>
      </c>
      <c r="F40" s="112" t="str">
        <f t="shared" si="22"/>
        <v>8</v>
      </c>
      <c r="G40" s="113" t="str">
        <f t="shared" si="23"/>
        <v>70바2253</v>
      </c>
      <c r="H40" s="114">
        <f t="shared" si="24"/>
        <v>3</v>
      </c>
      <c r="I40" s="115">
        <f t="shared" si="25"/>
        <v>536.99800000000005</v>
      </c>
      <c r="J40" s="116">
        <f t="shared" si="26"/>
        <v>2.7504110548403796E-2</v>
      </c>
      <c r="K40" s="116">
        <f t="shared" si="27"/>
        <v>0.3592935747616442</v>
      </c>
      <c r="L40" s="116">
        <f t="shared" si="28"/>
        <v>0.23277554106346762</v>
      </c>
      <c r="M40" s="117">
        <f t="shared" si="29"/>
        <v>17.672999999999998</v>
      </c>
      <c r="N40" s="118">
        <f t="shared" si="30"/>
        <v>0</v>
      </c>
      <c r="O40" s="118">
        <f t="shared" si="31"/>
        <v>33.639848418843023</v>
      </c>
      <c r="P40" s="218">
        <f t="shared" si="32"/>
        <v>8</v>
      </c>
      <c r="Q40" s="219">
        <f t="shared" si="33"/>
        <v>0</v>
      </c>
      <c r="R40" s="219">
        <f t="shared" si="34"/>
        <v>200</v>
      </c>
      <c r="T40">
        <v>521</v>
      </c>
      <c r="U40">
        <v>7218</v>
      </c>
      <c r="V40" t="s">
        <v>306</v>
      </c>
      <c r="W40">
        <v>594.53300000000002</v>
      </c>
      <c r="X40">
        <v>337.029</v>
      </c>
      <c r="Y40">
        <v>1.764</v>
      </c>
      <c r="Z40">
        <v>17.672999999999998</v>
      </c>
      <c r="AA40">
        <v>31.964713</v>
      </c>
      <c r="AB40">
        <v>0.87916099999999997</v>
      </c>
      <c r="AC40">
        <v>11.484716000000001</v>
      </c>
      <c r="AD40" s="1">
        <v>125</v>
      </c>
      <c r="AE40">
        <v>0</v>
      </c>
      <c r="AF40">
        <v>200</v>
      </c>
      <c r="AG40">
        <v>80</v>
      </c>
      <c r="AH40">
        <v>18.599665999999999</v>
      </c>
      <c r="AI40">
        <v>157.5</v>
      </c>
      <c r="AJ40">
        <v>0</v>
      </c>
      <c r="AK40">
        <v>8</v>
      </c>
      <c r="AL40">
        <v>2654</v>
      </c>
      <c r="AM40" t="s">
        <v>307</v>
      </c>
      <c r="AN40" t="s">
        <v>588</v>
      </c>
      <c r="AO40">
        <v>425.66399999999999</v>
      </c>
      <c r="AR40" t="s">
        <v>116</v>
      </c>
      <c r="AS40" t="s">
        <v>118</v>
      </c>
      <c r="AT40" t="s">
        <v>227</v>
      </c>
      <c r="AU40" t="s">
        <v>306</v>
      </c>
      <c r="AV40" t="s">
        <v>48</v>
      </c>
      <c r="AW40">
        <v>3</v>
      </c>
      <c r="BB40">
        <v>0.84592116096379888</v>
      </c>
      <c r="BC40" t="s">
        <v>67</v>
      </c>
      <c r="BF40" t="s">
        <v>116</v>
      </c>
      <c r="BG40" t="s">
        <v>118</v>
      </c>
      <c r="BH40" t="s">
        <v>306</v>
      </c>
      <c r="BI40">
        <v>7218</v>
      </c>
      <c r="BJ40">
        <v>3</v>
      </c>
      <c r="BK40" t="s">
        <v>227</v>
      </c>
      <c r="BL40" t="s">
        <v>233</v>
      </c>
      <c r="BM40">
        <v>0.84592116096379888</v>
      </c>
      <c r="BN40" t="s">
        <v>67</v>
      </c>
      <c r="BO40" t="s">
        <v>176</v>
      </c>
      <c r="BP40">
        <v>536.99800000000005</v>
      </c>
    </row>
    <row r="41" spans="1:68" ht="16.5" x14ac:dyDescent="0.25">
      <c r="A41" s="223" t="str">
        <f t="shared" si="18"/>
        <v>송도버스</v>
      </c>
      <c r="B41" s="124" t="str">
        <f t="shared" si="1"/>
        <v>김형규</v>
      </c>
      <c r="C41" s="125" t="str">
        <f t="shared" si="19"/>
        <v>F</v>
      </c>
      <c r="D41" s="126">
        <f t="shared" si="20"/>
        <v>0.72125980812567592</v>
      </c>
      <c r="E41" s="127">
        <f t="shared" si="21"/>
        <v>7145</v>
      </c>
      <c r="F41" s="128" t="str">
        <f t="shared" si="22"/>
        <v>16-1</v>
      </c>
      <c r="G41" s="129" t="str">
        <f t="shared" si="23"/>
        <v>70바2283</v>
      </c>
      <c r="H41" s="130">
        <f t="shared" si="24"/>
        <v>2</v>
      </c>
      <c r="I41" s="131">
        <f t="shared" si="25"/>
        <v>811.62099999999998</v>
      </c>
      <c r="J41" s="132">
        <f t="shared" si="26"/>
        <v>4.6042872007764309E-2</v>
      </c>
      <c r="K41" s="132">
        <f t="shared" si="27"/>
        <v>0.29978410717646148</v>
      </c>
      <c r="L41" s="132">
        <f t="shared" si="28"/>
        <v>0.22670680034153873</v>
      </c>
      <c r="M41" s="133">
        <f t="shared" si="29"/>
        <v>14.606999999999999</v>
      </c>
      <c r="N41" s="134">
        <f t="shared" si="30"/>
        <v>0</v>
      </c>
      <c r="O41" s="134">
        <f t="shared" si="31"/>
        <v>9.6103969710000108</v>
      </c>
      <c r="P41" s="216">
        <f t="shared" si="32"/>
        <v>7</v>
      </c>
      <c r="Q41" s="217">
        <f t="shared" si="33"/>
        <v>0</v>
      </c>
      <c r="R41" s="217">
        <f t="shared" si="34"/>
        <v>78</v>
      </c>
      <c r="T41">
        <v>521</v>
      </c>
      <c r="U41">
        <v>7145</v>
      </c>
      <c r="V41" t="s">
        <v>308</v>
      </c>
      <c r="W41">
        <v>811.62099999999998</v>
      </c>
      <c r="X41">
        <v>466.39699999999999</v>
      </c>
      <c r="Y41">
        <v>1.74</v>
      </c>
      <c r="Z41">
        <v>14.606999999999999</v>
      </c>
      <c r="AA41">
        <v>41.597492000000003</v>
      </c>
      <c r="AB41">
        <v>1.915268</v>
      </c>
      <c r="AC41">
        <v>12.470267</v>
      </c>
      <c r="AD41" s="1">
        <v>184</v>
      </c>
      <c r="AE41">
        <v>0</v>
      </c>
      <c r="AF41">
        <v>78</v>
      </c>
      <c r="AG41">
        <v>91</v>
      </c>
      <c r="AH41">
        <v>19.511296000000002</v>
      </c>
      <c r="AI41">
        <v>94.4</v>
      </c>
      <c r="AJ41">
        <v>30.6</v>
      </c>
      <c r="AK41">
        <v>7</v>
      </c>
      <c r="AL41">
        <v>1511</v>
      </c>
      <c r="AM41" t="s">
        <v>309</v>
      </c>
      <c r="AN41" t="s">
        <v>589</v>
      </c>
      <c r="AO41">
        <v>650.26099999999997</v>
      </c>
      <c r="AR41" t="s">
        <v>116</v>
      </c>
      <c r="AS41" t="s">
        <v>117</v>
      </c>
      <c r="AT41" t="s">
        <v>202</v>
      </c>
      <c r="AU41" t="s">
        <v>308</v>
      </c>
      <c r="AV41" t="s">
        <v>48</v>
      </c>
      <c r="AW41">
        <v>2</v>
      </c>
      <c r="BB41">
        <v>0.72125980812567592</v>
      </c>
      <c r="BC41" t="s">
        <v>70</v>
      </c>
      <c r="BF41" t="s">
        <v>116</v>
      </c>
      <c r="BG41" t="s">
        <v>117</v>
      </c>
      <c r="BH41" t="s">
        <v>308</v>
      </c>
      <c r="BI41">
        <v>7145</v>
      </c>
      <c r="BJ41">
        <v>2</v>
      </c>
      <c r="BK41" t="s">
        <v>202</v>
      </c>
      <c r="BL41" t="s">
        <v>192</v>
      </c>
      <c r="BM41">
        <v>0.72125980812567592</v>
      </c>
      <c r="BN41" t="s">
        <v>70</v>
      </c>
      <c r="BO41" t="s">
        <v>184</v>
      </c>
      <c r="BP41">
        <v>811.62099999999998</v>
      </c>
    </row>
    <row r="42" spans="1:68" ht="16.5" x14ac:dyDescent="0.25">
      <c r="A42" s="224" t="str">
        <f t="shared" si="18"/>
        <v>송도버스</v>
      </c>
      <c r="B42" s="108" t="str">
        <f t="shared" si="1"/>
        <v>김환석</v>
      </c>
      <c r="C42" s="109" t="str">
        <f t="shared" si="19"/>
        <v>C</v>
      </c>
      <c r="D42" s="110">
        <f t="shared" si="20"/>
        <v>0.85055234043728667</v>
      </c>
      <c r="E42" s="111">
        <f t="shared" si="21"/>
        <v>7641</v>
      </c>
      <c r="F42" s="112" t="str">
        <f t="shared" si="22"/>
        <v>8</v>
      </c>
      <c r="G42" s="113" t="str">
        <f t="shared" si="23"/>
        <v>70바2251</v>
      </c>
      <c r="H42" s="114">
        <f t="shared" si="24"/>
        <v>2</v>
      </c>
      <c r="I42" s="115">
        <f t="shared" si="25"/>
        <v>1448.0200000000002</v>
      </c>
      <c r="J42" s="116">
        <f t="shared" si="26"/>
        <v>2.3738297168473498E-2</v>
      </c>
      <c r="K42" s="116">
        <f t="shared" si="27"/>
        <v>0.34745735865818611</v>
      </c>
      <c r="L42" s="116">
        <f t="shared" si="28"/>
        <v>6.6297426831121109E-2</v>
      </c>
      <c r="M42" s="117">
        <f t="shared" si="29"/>
        <v>13.413</v>
      </c>
      <c r="N42" s="118">
        <f t="shared" si="30"/>
        <v>0</v>
      </c>
      <c r="O42" s="118">
        <f t="shared" si="31"/>
        <v>7.954559243265253</v>
      </c>
      <c r="P42" s="218">
        <f t="shared" si="32"/>
        <v>29</v>
      </c>
      <c r="Q42" s="219">
        <f t="shared" si="33"/>
        <v>0</v>
      </c>
      <c r="R42" s="219">
        <f t="shared" si="34"/>
        <v>118</v>
      </c>
      <c r="T42">
        <v>521</v>
      </c>
      <c r="U42">
        <v>7641</v>
      </c>
      <c r="V42" t="s">
        <v>310</v>
      </c>
      <c r="W42">
        <v>1483.4259999999999</v>
      </c>
      <c r="X42">
        <v>827.46400000000006</v>
      </c>
      <c r="Y42">
        <v>1.7929999999999999</v>
      </c>
      <c r="Z42">
        <v>13.413</v>
      </c>
      <c r="AA42">
        <v>86.147206999999995</v>
      </c>
      <c r="AB42">
        <v>2.044988</v>
      </c>
      <c r="AC42">
        <v>29.932480999999999</v>
      </c>
      <c r="AD42" s="1">
        <v>96</v>
      </c>
      <c r="AE42">
        <v>0</v>
      </c>
      <c r="AF42">
        <v>118</v>
      </c>
      <c r="AG42">
        <v>88</v>
      </c>
      <c r="AH42">
        <v>17.219664000000002</v>
      </c>
      <c r="AI42">
        <v>699.3</v>
      </c>
      <c r="AJ42">
        <v>41.2</v>
      </c>
      <c r="AK42">
        <v>29</v>
      </c>
      <c r="AL42">
        <v>6854</v>
      </c>
      <c r="AM42" t="s">
        <v>311</v>
      </c>
      <c r="AN42" t="s">
        <v>590</v>
      </c>
      <c r="AO42">
        <v>1392.0340000000001</v>
      </c>
      <c r="AR42" t="s">
        <v>116</v>
      </c>
      <c r="AS42" t="s">
        <v>118</v>
      </c>
      <c r="AT42" t="s">
        <v>225</v>
      </c>
      <c r="AU42" t="s">
        <v>310</v>
      </c>
      <c r="AV42" t="s">
        <v>48</v>
      </c>
      <c r="AW42">
        <v>2</v>
      </c>
      <c r="BB42">
        <v>0.85055234043728667</v>
      </c>
      <c r="BC42" t="s">
        <v>69</v>
      </c>
      <c r="BF42" t="s">
        <v>116</v>
      </c>
      <c r="BG42" t="s">
        <v>118</v>
      </c>
      <c r="BH42" t="s">
        <v>310</v>
      </c>
      <c r="BI42">
        <v>7641</v>
      </c>
      <c r="BJ42">
        <v>2</v>
      </c>
      <c r="BK42" t="s">
        <v>225</v>
      </c>
      <c r="BL42" t="s">
        <v>231</v>
      </c>
      <c r="BM42">
        <v>0.85055234043728667</v>
      </c>
      <c r="BN42" t="s">
        <v>69</v>
      </c>
      <c r="BO42" t="s">
        <v>174</v>
      </c>
      <c r="BP42">
        <v>1448.0200000000002</v>
      </c>
    </row>
    <row r="43" spans="1:68" ht="16.5" x14ac:dyDescent="0.25">
      <c r="A43" s="223" t="str">
        <f t="shared" si="18"/>
        <v>송도버스</v>
      </c>
      <c r="B43" s="124" t="str">
        <f t="shared" si="1"/>
        <v>나경구</v>
      </c>
      <c r="C43" s="125" t="str">
        <f t="shared" si="19"/>
        <v>F</v>
      </c>
      <c r="D43" s="126">
        <f t="shared" si="20"/>
        <v>0.76859913372063771</v>
      </c>
      <c r="E43" s="127">
        <f t="shared" si="21"/>
        <v>3121</v>
      </c>
      <c r="F43" s="128" t="str">
        <f t="shared" si="22"/>
        <v>16-1</v>
      </c>
      <c r="G43" s="129" t="str">
        <f t="shared" si="23"/>
        <v>70바2236</v>
      </c>
      <c r="H43" s="130">
        <f t="shared" si="24"/>
        <v>2</v>
      </c>
      <c r="I43" s="131">
        <f t="shared" si="25"/>
        <v>3013.1349999999998</v>
      </c>
      <c r="J43" s="132">
        <f t="shared" si="26"/>
        <v>7.001382215364056E-3</v>
      </c>
      <c r="K43" s="132">
        <f t="shared" si="27"/>
        <v>0.32645866236413679</v>
      </c>
      <c r="L43" s="132">
        <f t="shared" si="28"/>
        <v>0.17158208975037628</v>
      </c>
      <c r="M43" s="133">
        <f t="shared" si="29"/>
        <v>11.753</v>
      </c>
      <c r="N43" s="134">
        <f t="shared" si="30"/>
        <v>0</v>
      </c>
      <c r="O43" s="134">
        <f t="shared" si="31"/>
        <v>14.436790917101291</v>
      </c>
      <c r="P43" s="216">
        <f t="shared" si="32"/>
        <v>8</v>
      </c>
      <c r="Q43" s="217">
        <f t="shared" si="33"/>
        <v>0</v>
      </c>
      <c r="R43" s="217">
        <f t="shared" si="34"/>
        <v>435</v>
      </c>
      <c r="T43">
        <v>521</v>
      </c>
      <c r="U43">
        <v>3121</v>
      </c>
      <c r="V43" t="s">
        <v>312</v>
      </c>
      <c r="W43">
        <v>3013.1350000000002</v>
      </c>
      <c r="X43">
        <v>1636.97</v>
      </c>
      <c r="Y43">
        <v>1.841</v>
      </c>
      <c r="Z43">
        <v>11.753</v>
      </c>
      <c r="AA43">
        <v>156.03718900000001</v>
      </c>
      <c r="AB43">
        <v>1.092476</v>
      </c>
      <c r="AC43">
        <v>50.939692000000001</v>
      </c>
      <c r="AD43" s="1">
        <v>517</v>
      </c>
      <c r="AE43">
        <v>0</v>
      </c>
      <c r="AF43">
        <v>435</v>
      </c>
      <c r="AG43">
        <v>71</v>
      </c>
      <c r="AH43">
        <v>19.310364</v>
      </c>
      <c r="AI43">
        <v>578.20000000000005</v>
      </c>
      <c r="AJ43">
        <v>0</v>
      </c>
      <c r="AK43">
        <v>8</v>
      </c>
      <c r="AL43">
        <v>1699</v>
      </c>
      <c r="AM43" t="s">
        <v>313</v>
      </c>
      <c r="AN43" t="s">
        <v>591</v>
      </c>
      <c r="AO43">
        <v>2832.5169999999998</v>
      </c>
      <c r="AR43" t="s">
        <v>116</v>
      </c>
      <c r="AS43" t="s">
        <v>117</v>
      </c>
      <c r="AT43" t="s">
        <v>195</v>
      </c>
      <c r="AU43" t="s">
        <v>312</v>
      </c>
      <c r="AV43" t="s">
        <v>48</v>
      </c>
      <c r="AW43">
        <v>2</v>
      </c>
      <c r="BB43">
        <v>0.76859913372063771</v>
      </c>
      <c r="BC43" t="s">
        <v>70</v>
      </c>
      <c r="BF43" t="s">
        <v>116</v>
      </c>
      <c r="BG43" t="s">
        <v>117</v>
      </c>
      <c r="BH43" t="s">
        <v>312</v>
      </c>
      <c r="BI43">
        <v>3121</v>
      </c>
      <c r="BJ43">
        <v>2</v>
      </c>
      <c r="BK43" t="s">
        <v>195</v>
      </c>
      <c r="BL43" t="s">
        <v>199</v>
      </c>
      <c r="BM43">
        <v>0.76859913372063771</v>
      </c>
      <c r="BN43" t="s">
        <v>70</v>
      </c>
      <c r="BO43" t="s">
        <v>184</v>
      </c>
      <c r="BP43">
        <v>3013.1349999999998</v>
      </c>
    </row>
    <row r="44" spans="1:68" ht="16.5" x14ac:dyDescent="0.25">
      <c r="A44" s="224" t="str">
        <f t="shared" si="18"/>
        <v>송도버스</v>
      </c>
      <c r="B44" s="108" t="str">
        <f t="shared" si="1"/>
        <v>남기경</v>
      </c>
      <c r="C44" s="109" t="str">
        <f t="shared" si="19"/>
        <v>B</v>
      </c>
      <c r="D44" s="110">
        <f t="shared" si="20"/>
        <v>0.94708834859680613</v>
      </c>
      <c r="E44" s="111">
        <f t="shared" si="21"/>
        <v>3575</v>
      </c>
      <c r="F44" s="112" t="str">
        <f t="shared" si="22"/>
        <v>16-1</v>
      </c>
      <c r="G44" s="113" t="str">
        <f t="shared" si="23"/>
        <v>70바2279</v>
      </c>
      <c r="H44" s="114">
        <f t="shared" si="24"/>
        <v>2</v>
      </c>
      <c r="I44" s="115">
        <f t="shared" si="25"/>
        <v>2761.058</v>
      </c>
      <c r="J44" s="116">
        <f t="shared" si="26"/>
        <v>8.1903207817393617E-3</v>
      </c>
      <c r="K44" s="116">
        <f t="shared" si="27"/>
        <v>0.35245335001235201</v>
      </c>
      <c r="L44" s="116">
        <f t="shared" si="28"/>
        <v>0.25280164342799027</v>
      </c>
      <c r="M44" s="117">
        <f t="shared" si="29"/>
        <v>13.885999999999999</v>
      </c>
      <c r="N44" s="118">
        <f t="shared" si="30"/>
        <v>7.2436000982232171E-2</v>
      </c>
      <c r="O44" s="118">
        <f t="shared" si="31"/>
        <v>7.6782161041166104</v>
      </c>
      <c r="P44" s="218">
        <f t="shared" si="32"/>
        <v>1</v>
      </c>
      <c r="Q44" s="219">
        <f t="shared" si="33"/>
        <v>2</v>
      </c>
      <c r="R44" s="219">
        <f t="shared" si="34"/>
        <v>212</v>
      </c>
      <c r="T44">
        <v>521</v>
      </c>
      <c r="U44">
        <v>3575</v>
      </c>
      <c r="V44" t="s">
        <v>314</v>
      </c>
      <c r="W44">
        <v>2761.058</v>
      </c>
      <c r="X44">
        <v>1166.183</v>
      </c>
      <c r="Y44">
        <v>2.3679999999999999</v>
      </c>
      <c r="Z44">
        <v>13.885999999999999</v>
      </c>
      <c r="AA44">
        <v>143.357755</v>
      </c>
      <c r="AB44">
        <v>1.1741459999999999</v>
      </c>
      <c r="AC44">
        <v>50.526921000000002</v>
      </c>
      <c r="AD44" s="1">
        <v>698</v>
      </c>
      <c r="AE44">
        <v>2</v>
      </c>
      <c r="AF44">
        <v>212</v>
      </c>
      <c r="AG44">
        <v>90</v>
      </c>
      <c r="AH44">
        <v>19.259913000000001</v>
      </c>
      <c r="AI44">
        <v>315.39999999999998</v>
      </c>
      <c r="AJ44">
        <v>8.6</v>
      </c>
      <c r="AK44">
        <v>1</v>
      </c>
      <c r="AL44">
        <v>463</v>
      </c>
      <c r="AM44" t="s">
        <v>315</v>
      </c>
      <c r="AN44" t="s">
        <v>592</v>
      </c>
      <c r="AO44">
        <v>2599.7040000000002</v>
      </c>
      <c r="AR44" t="s">
        <v>116</v>
      </c>
      <c r="AS44" t="s">
        <v>117</v>
      </c>
      <c r="AT44" t="s">
        <v>199</v>
      </c>
      <c r="AU44" t="s">
        <v>314</v>
      </c>
      <c r="AV44" t="s">
        <v>48</v>
      </c>
      <c r="AW44">
        <v>2</v>
      </c>
      <c r="BB44">
        <v>0.94708834859680613</v>
      </c>
      <c r="BC44" t="s">
        <v>68</v>
      </c>
      <c r="BF44" t="s">
        <v>116</v>
      </c>
      <c r="BG44" t="s">
        <v>117</v>
      </c>
      <c r="BH44" t="s">
        <v>314</v>
      </c>
      <c r="BI44">
        <v>3575</v>
      </c>
      <c r="BJ44">
        <v>2</v>
      </c>
      <c r="BK44" t="s">
        <v>199</v>
      </c>
      <c r="BL44" t="s">
        <v>208</v>
      </c>
      <c r="BM44">
        <v>0.94708834859680613</v>
      </c>
      <c r="BN44" t="s">
        <v>68</v>
      </c>
      <c r="BO44" t="s">
        <v>172</v>
      </c>
      <c r="BP44">
        <v>2761.058</v>
      </c>
    </row>
    <row r="45" spans="1:68" ht="16.5" x14ac:dyDescent="0.25">
      <c r="A45" s="223" t="str">
        <f t="shared" si="18"/>
        <v>송도버스</v>
      </c>
      <c r="B45" s="124" t="str">
        <f t="shared" si="1"/>
        <v>노진환</v>
      </c>
      <c r="C45" s="125" t="str">
        <f t="shared" si="19"/>
        <v>C</v>
      </c>
      <c r="D45" s="126">
        <f t="shared" si="20"/>
        <v>0.89800000000000002</v>
      </c>
      <c r="E45" s="127">
        <f t="shared" si="21"/>
        <v>3074</v>
      </c>
      <c r="F45" s="128" t="str">
        <f t="shared" si="22"/>
        <v>8</v>
      </c>
      <c r="G45" s="129" t="str">
        <f t="shared" si="23"/>
        <v>70바2238</v>
      </c>
      <c r="H45" s="130">
        <f t="shared" si="24"/>
        <v>1</v>
      </c>
      <c r="I45" s="131">
        <f t="shared" si="25"/>
        <v>1764.751</v>
      </c>
      <c r="J45" s="132">
        <f t="shared" si="26"/>
        <v>4.8950277471720323E-3</v>
      </c>
      <c r="K45" s="132">
        <f t="shared" si="27"/>
        <v>0.35583327386679431</v>
      </c>
      <c r="L45" s="132">
        <f t="shared" si="28"/>
        <v>0.19889491492000855</v>
      </c>
      <c r="M45" s="133">
        <f t="shared" si="29"/>
        <v>15.105</v>
      </c>
      <c r="N45" s="134">
        <f t="shared" si="30"/>
        <v>0</v>
      </c>
      <c r="O45" s="134">
        <f t="shared" si="31"/>
        <v>24.422708926075124</v>
      </c>
      <c r="P45" s="216">
        <f t="shared" si="32"/>
        <v>19</v>
      </c>
      <c r="Q45" s="217">
        <f t="shared" si="33"/>
        <v>0</v>
      </c>
      <c r="R45" s="217">
        <f t="shared" si="34"/>
        <v>431</v>
      </c>
      <c r="T45">
        <v>521</v>
      </c>
      <c r="U45">
        <v>3074</v>
      </c>
      <c r="V45" t="s">
        <v>316</v>
      </c>
      <c r="W45">
        <v>1764.751</v>
      </c>
      <c r="X45">
        <v>982.35199999999998</v>
      </c>
      <c r="Y45">
        <v>1.796</v>
      </c>
      <c r="Z45">
        <v>15.105</v>
      </c>
      <c r="AA45">
        <v>100.098309</v>
      </c>
      <c r="AB45">
        <v>0.48998399999999998</v>
      </c>
      <c r="AC45">
        <v>35.618309000000004</v>
      </c>
      <c r="AD45" s="1">
        <v>351</v>
      </c>
      <c r="AE45">
        <v>0</v>
      </c>
      <c r="AF45">
        <v>431</v>
      </c>
      <c r="AG45">
        <v>89</v>
      </c>
      <c r="AH45">
        <v>17.630177</v>
      </c>
      <c r="AI45">
        <v>261.3</v>
      </c>
      <c r="AJ45">
        <v>4.5999999999999996</v>
      </c>
      <c r="AK45">
        <v>19</v>
      </c>
      <c r="AL45">
        <v>9064</v>
      </c>
      <c r="AM45" t="s">
        <v>317</v>
      </c>
      <c r="AN45" t="s">
        <v>593</v>
      </c>
      <c r="AO45">
        <v>1764.751</v>
      </c>
      <c r="AR45" t="s">
        <v>116</v>
      </c>
      <c r="AS45" t="s">
        <v>118</v>
      </c>
      <c r="AT45" t="s">
        <v>219</v>
      </c>
      <c r="AU45" t="s">
        <v>316</v>
      </c>
      <c r="AV45" t="s">
        <v>48</v>
      </c>
      <c r="AW45">
        <v>1</v>
      </c>
      <c r="BB45">
        <v>0.89800000000000002</v>
      </c>
      <c r="BC45" t="s">
        <v>69</v>
      </c>
      <c r="BF45" t="s">
        <v>116</v>
      </c>
      <c r="BG45" t="s">
        <v>118</v>
      </c>
      <c r="BH45" t="s">
        <v>316</v>
      </c>
      <c r="BI45">
        <v>3074</v>
      </c>
      <c r="BJ45">
        <v>1</v>
      </c>
      <c r="BK45" t="s">
        <v>219</v>
      </c>
      <c r="BL45" t="s">
        <v>171</v>
      </c>
      <c r="BM45">
        <v>0.89800000000000002</v>
      </c>
      <c r="BN45" t="s">
        <v>69</v>
      </c>
      <c r="BO45" t="s">
        <v>174</v>
      </c>
      <c r="BP45">
        <v>1764.751</v>
      </c>
    </row>
    <row r="46" spans="1:68" ht="16.5" x14ac:dyDescent="0.25">
      <c r="A46" s="224" t="str">
        <f t="shared" si="18"/>
        <v>송도버스</v>
      </c>
      <c r="B46" s="108" t="str">
        <f t="shared" si="1"/>
        <v>문태수</v>
      </c>
      <c r="C46" s="109" t="str">
        <f t="shared" si="19"/>
        <v>D</v>
      </c>
      <c r="D46" s="110">
        <f t="shared" si="20"/>
        <v>0.80743522933318801</v>
      </c>
      <c r="E46" s="111">
        <f t="shared" si="21"/>
        <v>2955</v>
      </c>
      <c r="F46" s="112" t="str">
        <f t="shared" si="22"/>
        <v>8</v>
      </c>
      <c r="G46" s="113" t="str">
        <f t="shared" si="23"/>
        <v>70바2308</v>
      </c>
      <c r="H46" s="114">
        <f t="shared" si="24"/>
        <v>10</v>
      </c>
      <c r="I46" s="115">
        <f t="shared" si="25"/>
        <v>1090.308</v>
      </c>
      <c r="J46" s="116">
        <f t="shared" si="26"/>
        <v>3.5455715885507347E-2</v>
      </c>
      <c r="K46" s="116">
        <f t="shared" si="27"/>
        <v>0.44062666023110891</v>
      </c>
      <c r="L46" s="116">
        <f t="shared" si="28"/>
        <v>0.22654149102822321</v>
      </c>
      <c r="M46" s="117">
        <f t="shared" si="29"/>
        <v>19.329000000000001</v>
      </c>
      <c r="N46" s="118">
        <f t="shared" si="30"/>
        <v>0.15017517934670793</v>
      </c>
      <c r="O46" s="118">
        <f t="shared" si="31"/>
        <v>59.244108252276277</v>
      </c>
      <c r="P46" s="218">
        <f t="shared" si="32"/>
        <v>46</v>
      </c>
      <c r="Q46" s="219">
        <f t="shared" si="33"/>
        <v>2</v>
      </c>
      <c r="R46" s="219">
        <f t="shared" si="34"/>
        <v>789</v>
      </c>
      <c r="T46">
        <v>521</v>
      </c>
      <c r="U46">
        <v>2955</v>
      </c>
      <c r="V46" t="s">
        <v>476</v>
      </c>
      <c r="W46">
        <v>1331.778</v>
      </c>
      <c r="X46">
        <v>785.05700000000002</v>
      </c>
      <c r="Y46">
        <v>1.696</v>
      </c>
      <c r="Z46">
        <v>19.329000000000001</v>
      </c>
      <c r="AA46">
        <v>84.596655999999996</v>
      </c>
      <c r="AB46">
        <v>2.9994350000000001</v>
      </c>
      <c r="AC46">
        <v>37.275542000000002</v>
      </c>
      <c r="AD46" s="1">
        <v>247</v>
      </c>
      <c r="AE46">
        <v>2</v>
      </c>
      <c r="AF46">
        <v>789</v>
      </c>
      <c r="AG46">
        <v>91</v>
      </c>
      <c r="AH46">
        <v>15.742679000000001</v>
      </c>
      <c r="AI46">
        <v>1082.5</v>
      </c>
      <c r="AJ46">
        <v>89.1</v>
      </c>
      <c r="AK46">
        <v>46</v>
      </c>
      <c r="AL46">
        <v>32975</v>
      </c>
      <c r="AM46" t="s">
        <v>477</v>
      </c>
      <c r="AN46" t="s">
        <v>594</v>
      </c>
      <c r="AO46">
        <v>297.55700000000002</v>
      </c>
      <c r="AR46" t="s">
        <v>116</v>
      </c>
      <c r="AS46" t="s">
        <v>118</v>
      </c>
      <c r="AT46" t="s">
        <v>244</v>
      </c>
      <c r="AU46" t="s">
        <v>476</v>
      </c>
      <c r="AV46" t="s">
        <v>48</v>
      </c>
      <c r="AW46">
        <v>10</v>
      </c>
      <c r="BB46">
        <v>0.80743522933318801</v>
      </c>
      <c r="BC46" t="s">
        <v>67</v>
      </c>
      <c r="BF46" t="s">
        <v>116</v>
      </c>
      <c r="BG46" t="s">
        <v>118</v>
      </c>
      <c r="BH46" t="s">
        <v>476</v>
      </c>
      <c r="BI46">
        <v>2955</v>
      </c>
      <c r="BJ46">
        <v>10</v>
      </c>
      <c r="BK46" t="s">
        <v>244</v>
      </c>
      <c r="BL46" t="s">
        <v>248</v>
      </c>
      <c r="BM46">
        <v>0.80743522933318801</v>
      </c>
      <c r="BN46" t="s">
        <v>67</v>
      </c>
      <c r="BO46" t="s">
        <v>176</v>
      </c>
      <c r="BP46">
        <v>1090.308</v>
      </c>
    </row>
    <row r="47" spans="1:68" ht="16.5" x14ac:dyDescent="0.25">
      <c r="A47" s="223" t="str">
        <f t="shared" si="18"/>
        <v>송도버스</v>
      </c>
      <c r="B47" s="124" t="str">
        <f t="shared" si="1"/>
        <v>박규준</v>
      </c>
      <c r="C47" s="125" t="str">
        <f t="shared" si="19"/>
        <v>S</v>
      </c>
      <c r="D47" s="126">
        <f t="shared" si="20"/>
        <v>1.0218558088354346</v>
      </c>
      <c r="E47" s="127">
        <f t="shared" si="21"/>
        <v>3069</v>
      </c>
      <c r="F47" s="128" t="str">
        <f t="shared" si="22"/>
        <v>8</v>
      </c>
      <c r="G47" s="129" t="str">
        <f t="shared" si="23"/>
        <v>70바2271</v>
      </c>
      <c r="H47" s="130">
        <f t="shared" si="24"/>
        <v>3</v>
      </c>
      <c r="I47" s="131">
        <f t="shared" si="25"/>
        <v>1449.93</v>
      </c>
      <c r="J47" s="132">
        <f t="shared" si="26"/>
        <v>1.3859142969246957E-2</v>
      </c>
      <c r="K47" s="132">
        <f t="shared" si="27"/>
        <v>0.34032782539540246</v>
      </c>
      <c r="L47" s="132">
        <f t="shared" si="28"/>
        <v>0.26553006007186553</v>
      </c>
      <c r="M47" s="133">
        <f t="shared" si="29"/>
        <v>12.518000000000001</v>
      </c>
      <c r="N47" s="134">
        <f t="shared" si="30"/>
        <v>0</v>
      </c>
      <c r="O47" s="134">
        <f t="shared" si="31"/>
        <v>3.6553488789113957</v>
      </c>
      <c r="P47" s="216">
        <f t="shared" si="32"/>
        <v>3</v>
      </c>
      <c r="Q47" s="217">
        <f t="shared" si="33"/>
        <v>0</v>
      </c>
      <c r="R47" s="217">
        <f t="shared" si="34"/>
        <v>53</v>
      </c>
      <c r="T47">
        <v>521</v>
      </c>
      <c r="U47">
        <v>3069</v>
      </c>
      <c r="V47" t="s">
        <v>318</v>
      </c>
      <c r="W47">
        <v>1449.93</v>
      </c>
      <c r="X47">
        <v>704.53599999999994</v>
      </c>
      <c r="Y47">
        <v>2.0579999999999998</v>
      </c>
      <c r="Z47">
        <v>12.518000000000001</v>
      </c>
      <c r="AA47">
        <v>86.944698000000002</v>
      </c>
      <c r="AB47">
        <v>1.204979</v>
      </c>
      <c r="AC47">
        <v>29.589700000000001</v>
      </c>
      <c r="AD47" s="1">
        <v>385</v>
      </c>
      <c r="AE47">
        <v>0</v>
      </c>
      <c r="AF47">
        <v>53</v>
      </c>
      <c r="AG47">
        <v>69</v>
      </c>
      <c r="AH47">
        <v>16.676462000000001</v>
      </c>
      <c r="AI47">
        <v>133.69999999999999</v>
      </c>
      <c r="AJ47">
        <v>0</v>
      </c>
      <c r="AK47">
        <v>3</v>
      </c>
      <c r="AL47">
        <v>329</v>
      </c>
      <c r="AM47" t="s">
        <v>319</v>
      </c>
      <c r="AN47" t="s">
        <v>595</v>
      </c>
      <c r="AO47">
        <v>1188.4369999999999</v>
      </c>
      <c r="AR47" t="s">
        <v>116</v>
      </c>
      <c r="AS47" t="s">
        <v>118</v>
      </c>
      <c r="AT47" t="s">
        <v>233</v>
      </c>
      <c r="AU47" t="s">
        <v>318</v>
      </c>
      <c r="AV47" t="s">
        <v>48</v>
      </c>
      <c r="AW47">
        <v>3</v>
      </c>
      <c r="BB47">
        <v>1.0218558088354346</v>
      </c>
      <c r="BC47" t="s">
        <v>71</v>
      </c>
      <c r="BF47" t="s">
        <v>116</v>
      </c>
      <c r="BG47" t="s">
        <v>118</v>
      </c>
      <c r="BH47" t="s">
        <v>318</v>
      </c>
      <c r="BI47">
        <v>3069</v>
      </c>
      <c r="BJ47">
        <v>3</v>
      </c>
      <c r="BK47" t="s">
        <v>233</v>
      </c>
      <c r="BL47" t="s">
        <v>227</v>
      </c>
      <c r="BM47">
        <v>1.0218558088354346</v>
      </c>
      <c r="BN47" t="s">
        <v>71</v>
      </c>
      <c r="BO47" t="s">
        <v>173</v>
      </c>
      <c r="BP47">
        <v>1449.93</v>
      </c>
    </row>
    <row r="48" spans="1:68" ht="16.5" x14ac:dyDescent="0.25">
      <c r="A48" s="224" t="str">
        <f t="shared" si="18"/>
        <v>송도버스</v>
      </c>
      <c r="B48" s="108" t="str">
        <f t="shared" si="1"/>
        <v>박명식</v>
      </c>
      <c r="C48" s="109" t="str">
        <f t="shared" si="19"/>
        <v>C</v>
      </c>
      <c r="D48" s="110">
        <f t="shared" si="20"/>
        <v>0.89286311067339363</v>
      </c>
      <c r="E48" s="111">
        <f t="shared" si="21"/>
        <v>2533</v>
      </c>
      <c r="F48" s="112" t="str">
        <f t="shared" si="22"/>
        <v>16-1</v>
      </c>
      <c r="G48" s="113" t="str">
        <f t="shared" si="23"/>
        <v>70바2225</v>
      </c>
      <c r="H48" s="114">
        <f t="shared" si="24"/>
        <v>2</v>
      </c>
      <c r="I48" s="115">
        <f t="shared" si="25"/>
        <v>3084.6890000000003</v>
      </c>
      <c r="J48" s="116">
        <f t="shared" si="26"/>
        <v>3.4523644469059582E-2</v>
      </c>
      <c r="K48" s="116">
        <f t="shared" si="27"/>
        <v>0.31089666413287714</v>
      </c>
      <c r="L48" s="116">
        <f t="shared" si="28"/>
        <v>0.15204125926471029</v>
      </c>
      <c r="M48" s="117">
        <f t="shared" si="29"/>
        <v>13.840999999999999</v>
      </c>
      <c r="N48" s="118">
        <f t="shared" si="30"/>
        <v>0</v>
      </c>
      <c r="O48" s="118">
        <f t="shared" si="31"/>
        <v>6.3215448948013888</v>
      </c>
      <c r="P48" s="218">
        <f t="shared" si="32"/>
        <v>24</v>
      </c>
      <c r="Q48" s="219">
        <f t="shared" si="33"/>
        <v>0</v>
      </c>
      <c r="R48" s="219">
        <f t="shared" si="34"/>
        <v>195</v>
      </c>
      <c r="T48">
        <v>521</v>
      </c>
      <c r="U48">
        <v>2533</v>
      </c>
      <c r="V48" t="s">
        <v>320</v>
      </c>
      <c r="W48">
        <v>3084.6889999999999</v>
      </c>
      <c r="X48">
        <v>1382.4580000000001</v>
      </c>
      <c r="Y48">
        <v>2.2309999999999999</v>
      </c>
      <c r="Z48">
        <v>13.840999999999999</v>
      </c>
      <c r="AA48">
        <v>161.41829999999999</v>
      </c>
      <c r="AB48">
        <v>5.5727479999999998</v>
      </c>
      <c r="AC48">
        <v>50.184410999999997</v>
      </c>
      <c r="AD48" s="1">
        <v>469</v>
      </c>
      <c r="AE48">
        <v>0</v>
      </c>
      <c r="AF48">
        <v>195</v>
      </c>
      <c r="AG48">
        <v>83</v>
      </c>
      <c r="AH48">
        <v>19.109908000000001</v>
      </c>
      <c r="AI48">
        <v>275.2</v>
      </c>
      <c r="AJ48">
        <v>0</v>
      </c>
      <c r="AK48">
        <v>24</v>
      </c>
      <c r="AL48">
        <v>2190</v>
      </c>
      <c r="AM48" t="s">
        <v>321</v>
      </c>
      <c r="AN48" t="s">
        <v>596</v>
      </c>
      <c r="AO48">
        <v>2923.38</v>
      </c>
      <c r="AR48" t="s">
        <v>116</v>
      </c>
      <c r="AS48" t="s">
        <v>117</v>
      </c>
      <c r="AT48" t="s">
        <v>190</v>
      </c>
      <c r="AU48" t="s">
        <v>320</v>
      </c>
      <c r="AV48" t="s">
        <v>48</v>
      </c>
      <c r="AW48">
        <v>2</v>
      </c>
      <c r="BB48">
        <v>0.89286311067339363</v>
      </c>
      <c r="BC48" t="s">
        <v>69</v>
      </c>
      <c r="BF48" t="s">
        <v>116</v>
      </c>
      <c r="BG48" t="s">
        <v>117</v>
      </c>
      <c r="BH48" t="s">
        <v>320</v>
      </c>
      <c r="BI48">
        <v>2533</v>
      </c>
      <c r="BJ48">
        <v>2</v>
      </c>
      <c r="BK48" t="s">
        <v>190</v>
      </c>
      <c r="BL48" t="s">
        <v>199</v>
      </c>
      <c r="BM48">
        <v>0.89286311067339363</v>
      </c>
      <c r="BN48" t="s">
        <v>69</v>
      </c>
      <c r="BO48" t="s">
        <v>174</v>
      </c>
      <c r="BP48">
        <v>3084.6890000000003</v>
      </c>
    </row>
    <row r="49" spans="1:68" ht="16.5" x14ac:dyDescent="0.25">
      <c r="A49" s="223" t="str">
        <f t="shared" si="18"/>
        <v>송도버스</v>
      </c>
      <c r="B49" s="124" t="str">
        <f t="shared" si="1"/>
        <v>박삼규</v>
      </c>
      <c r="C49" s="125" t="str">
        <f t="shared" si="19"/>
        <v>C</v>
      </c>
      <c r="D49" s="126">
        <f t="shared" si="20"/>
        <v>0.85350000000000004</v>
      </c>
      <c r="E49" s="127">
        <f t="shared" si="21"/>
        <v>2831</v>
      </c>
      <c r="F49" s="128" t="str">
        <f t="shared" si="22"/>
        <v>8</v>
      </c>
      <c r="G49" s="129" t="str">
        <f t="shared" si="23"/>
        <v>70바2296</v>
      </c>
      <c r="H49" s="130">
        <f t="shared" si="24"/>
        <v>1</v>
      </c>
      <c r="I49" s="131">
        <f t="shared" si="25"/>
        <v>995.52700000000004</v>
      </c>
      <c r="J49" s="132">
        <f t="shared" si="26"/>
        <v>1.3327828958499164E-2</v>
      </c>
      <c r="K49" s="132">
        <f t="shared" si="27"/>
        <v>0.37517712557532262</v>
      </c>
      <c r="L49" s="132">
        <f t="shared" si="28"/>
        <v>0.25112327440641991</v>
      </c>
      <c r="M49" s="133">
        <f t="shared" si="29"/>
        <v>14.582000000000001</v>
      </c>
      <c r="N49" s="134">
        <f t="shared" si="30"/>
        <v>0</v>
      </c>
      <c r="O49" s="134">
        <f t="shared" si="31"/>
        <v>15.368744393672898</v>
      </c>
      <c r="P49" s="216">
        <f t="shared" si="32"/>
        <v>17</v>
      </c>
      <c r="Q49" s="217">
        <f t="shared" si="33"/>
        <v>0</v>
      </c>
      <c r="R49" s="217">
        <f t="shared" si="34"/>
        <v>153</v>
      </c>
      <c r="T49">
        <v>521</v>
      </c>
      <c r="U49">
        <v>2831</v>
      </c>
      <c r="V49" t="s">
        <v>322</v>
      </c>
      <c r="W49">
        <v>995.52700000000004</v>
      </c>
      <c r="X49">
        <v>583.17899999999997</v>
      </c>
      <c r="Y49">
        <v>1.7070000000000001</v>
      </c>
      <c r="Z49">
        <v>14.582000000000001</v>
      </c>
      <c r="AA49">
        <v>57.001931999999996</v>
      </c>
      <c r="AB49">
        <v>0.75971200000000005</v>
      </c>
      <c r="AC49">
        <v>21.385821</v>
      </c>
      <c r="AD49" s="1">
        <v>250</v>
      </c>
      <c r="AE49">
        <v>0</v>
      </c>
      <c r="AF49">
        <v>153</v>
      </c>
      <c r="AG49">
        <v>80</v>
      </c>
      <c r="AH49">
        <v>17.464794000000001</v>
      </c>
      <c r="AI49">
        <v>256.10000000000002</v>
      </c>
      <c r="AJ49">
        <v>0</v>
      </c>
      <c r="AK49">
        <v>17</v>
      </c>
      <c r="AL49">
        <v>9597</v>
      </c>
      <c r="AM49" t="s">
        <v>323</v>
      </c>
      <c r="AN49" t="s">
        <v>597</v>
      </c>
      <c r="AO49">
        <v>995.52700000000004</v>
      </c>
      <c r="AR49" t="s">
        <v>116</v>
      </c>
      <c r="AS49" t="s">
        <v>118</v>
      </c>
      <c r="AT49" t="s">
        <v>242</v>
      </c>
      <c r="AU49" t="s">
        <v>322</v>
      </c>
      <c r="AV49" t="s">
        <v>48</v>
      </c>
      <c r="AW49">
        <v>1</v>
      </c>
      <c r="BB49">
        <v>0.85350000000000004</v>
      </c>
      <c r="BC49" t="s">
        <v>69</v>
      </c>
      <c r="BF49" t="s">
        <v>116</v>
      </c>
      <c r="BG49" t="s">
        <v>118</v>
      </c>
      <c r="BH49" t="s">
        <v>322</v>
      </c>
      <c r="BI49">
        <v>2831</v>
      </c>
      <c r="BJ49">
        <v>1</v>
      </c>
      <c r="BK49" t="s">
        <v>242</v>
      </c>
      <c r="BL49" t="s">
        <v>171</v>
      </c>
      <c r="BM49">
        <v>0.85350000000000004</v>
      </c>
      <c r="BN49" t="s">
        <v>69</v>
      </c>
      <c r="BO49" t="s">
        <v>174</v>
      </c>
      <c r="BP49">
        <v>995.52700000000004</v>
      </c>
    </row>
    <row r="50" spans="1:68" ht="16.5" x14ac:dyDescent="0.25">
      <c r="A50" s="224" t="str">
        <f t="shared" si="18"/>
        <v>송도버스</v>
      </c>
      <c r="B50" s="108" t="str">
        <f t="shared" si="1"/>
        <v>박영식</v>
      </c>
      <c r="C50" s="109" t="str">
        <f t="shared" si="19"/>
        <v>D</v>
      </c>
      <c r="D50" s="110">
        <f t="shared" si="20"/>
        <v>0.82518079191213856</v>
      </c>
      <c r="E50" s="111">
        <f t="shared" si="21"/>
        <v>4060</v>
      </c>
      <c r="F50" s="112" t="str">
        <f t="shared" si="22"/>
        <v>8</v>
      </c>
      <c r="G50" s="113" t="str">
        <f t="shared" si="23"/>
        <v>70바2308</v>
      </c>
      <c r="H50" s="114">
        <f t="shared" si="24"/>
        <v>2</v>
      </c>
      <c r="I50" s="115">
        <f t="shared" si="25"/>
        <v>1944.2140000000002</v>
      </c>
      <c r="J50" s="116">
        <f t="shared" si="26"/>
        <v>2.1384826796406128E-2</v>
      </c>
      <c r="K50" s="116">
        <f t="shared" si="27"/>
        <v>0.39290245376586103</v>
      </c>
      <c r="L50" s="116">
        <f t="shared" si="28"/>
        <v>0.19802346860993694</v>
      </c>
      <c r="M50" s="117">
        <f t="shared" si="29"/>
        <v>18.337</v>
      </c>
      <c r="N50" s="118">
        <f t="shared" si="30"/>
        <v>0</v>
      </c>
      <c r="O50" s="118">
        <f t="shared" si="31"/>
        <v>57.092480560267546</v>
      </c>
      <c r="P50" s="218">
        <f t="shared" si="32"/>
        <v>50</v>
      </c>
      <c r="Q50" s="219">
        <f t="shared" si="33"/>
        <v>0</v>
      </c>
      <c r="R50" s="219">
        <f t="shared" si="34"/>
        <v>1110</v>
      </c>
      <c r="T50">
        <v>521</v>
      </c>
      <c r="U50">
        <v>4060</v>
      </c>
      <c r="V50" t="s">
        <v>324</v>
      </c>
      <c r="W50">
        <v>1944.2139999999999</v>
      </c>
      <c r="X50">
        <v>1124.5630000000001</v>
      </c>
      <c r="Y50">
        <v>1.7290000000000001</v>
      </c>
      <c r="Z50">
        <v>18.337</v>
      </c>
      <c r="AA50">
        <v>119.95692200000001</v>
      </c>
      <c r="AB50">
        <v>2.565258</v>
      </c>
      <c r="AC50">
        <v>47.131368999999999</v>
      </c>
      <c r="AD50" s="1">
        <v>385</v>
      </c>
      <c r="AE50">
        <v>0</v>
      </c>
      <c r="AF50">
        <v>1110</v>
      </c>
      <c r="AG50">
        <v>79</v>
      </c>
      <c r="AH50">
        <v>16.207601</v>
      </c>
      <c r="AI50">
        <v>714.5</v>
      </c>
      <c r="AJ50">
        <v>0</v>
      </c>
      <c r="AK50">
        <v>50</v>
      </c>
      <c r="AL50">
        <v>24545</v>
      </c>
      <c r="AM50" t="s">
        <v>325</v>
      </c>
      <c r="AN50" t="s">
        <v>598</v>
      </c>
      <c r="AO50">
        <v>1867.9010000000001</v>
      </c>
      <c r="AR50" t="s">
        <v>116</v>
      </c>
      <c r="AS50" t="s">
        <v>118</v>
      </c>
      <c r="AT50" t="s">
        <v>244</v>
      </c>
      <c r="AU50" t="s">
        <v>324</v>
      </c>
      <c r="AV50" t="s">
        <v>48</v>
      </c>
      <c r="AW50">
        <v>2</v>
      </c>
      <c r="BB50">
        <v>0.82518079191213856</v>
      </c>
      <c r="BC50" t="s">
        <v>67</v>
      </c>
      <c r="BF50" t="s">
        <v>116</v>
      </c>
      <c r="BG50" t="s">
        <v>118</v>
      </c>
      <c r="BH50" t="s">
        <v>324</v>
      </c>
      <c r="BI50">
        <v>4060</v>
      </c>
      <c r="BJ50">
        <v>2</v>
      </c>
      <c r="BK50" t="s">
        <v>244</v>
      </c>
      <c r="BL50" t="s">
        <v>219</v>
      </c>
      <c r="BM50">
        <v>0.82518079191213856</v>
      </c>
      <c r="BN50" t="s">
        <v>67</v>
      </c>
      <c r="BO50" t="s">
        <v>176</v>
      </c>
      <c r="BP50">
        <v>1944.2140000000002</v>
      </c>
    </row>
    <row r="51" spans="1:68" ht="16.5" x14ac:dyDescent="0.25">
      <c r="A51" s="223" t="str">
        <f t="shared" si="18"/>
        <v>송도버스</v>
      </c>
      <c r="B51" s="124" t="str">
        <f t="shared" si="1"/>
        <v>박요섭</v>
      </c>
      <c r="C51" s="125" t="str">
        <f t="shared" si="19"/>
        <v>B</v>
      </c>
      <c r="D51" s="126">
        <f t="shared" si="20"/>
        <v>0.90760380023668619</v>
      </c>
      <c r="E51" s="127">
        <f t="shared" si="21"/>
        <v>672</v>
      </c>
      <c r="F51" s="128" t="str">
        <f t="shared" si="22"/>
        <v>8</v>
      </c>
      <c r="G51" s="129" t="str">
        <f t="shared" si="23"/>
        <v>70바2265</v>
      </c>
      <c r="H51" s="130">
        <f t="shared" si="24"/>
        <v>14</v>
      </c>
      <c r="I51" s="131">
        <f t="shared" si="25"/>
        <v>2153.8270000000002</v>
      </c>
      <c r="J51" s="132">
        <f t="shared" si="26"/>
        <v>1.1640165830364724E-2</v>
      </c>
      <c r="K51" s="132">
        <f t="shared" si="27"/>
        <v>0.34078023715939354</v>
      </c>
      <c r="L51" s="132">
        <f t="shared" si="28"/>
        <v>0.10028660612017584</v>
      </c>
      <c r="M51" s="133">
        <f t="shared" si="29"/>
        <v>13.452999999999999</v>
      </c>
      <c r="N51" s="134">
        <f t="shared" si="30"/>
        <v>0.74276822288988842</v>
      </c>
      <c r="O51" s="134">
        <f t="shared" si="31"/>
        <v>9.0060647025398968</v>
      </c>
      <c r="P51" s="216">
        <f t="shared" si="32"/>
        <v>14</v>
      </c>
      <c r="Q51" s="217">
        <f t="shared" si="33"/>
        <v>16</v>
      </c>
      <c r="R51" s="217">
        <f t="shared" si="34"/>
        <v>194</v>
      </c>
      <c r="T51">
        <v>521</v>
      </c>
      <c r="U51">
        <v>672</v>
      </c>
      <c r="V51" t="s">
        <v>326</v>
      </c>
      <c r="W51">
        <v>2154.1039999999998</v>
      </c>
      <c r="X51">
        <v>1138.6610000000001</v>
      </c>
      <c r="Y51">
        <v>1.8919999999999999</v>
      </c>
      <c r="Z51">
        <v>13.452999999999999</v>
      </c>
      <c r="AA51">
        <v>124.231048</v>
      </c>
      <c r="AB51">
        <v>1.44607</v>
      </c>
      <c r="AC51">
        <v>42.335486000000003</v>
      </c>
      <c r="AD51" s="1">
        <v>216</v>
      </c>
      <c r="AE51">
        <v>16</v>
      </c>
      <c r="AF51">
        <v>194</v>
      </c>
      <c r="AG51">
        <v>89</v>
      </c>
      <c r="AH51">
        <v>17.339497000000001</v>
      </c>
      <c r="AI51">
        <v>199.4</v>
      </c>
      <c r="AJ51">
        <v>3.6</v>
      </c>
      <c r="AK51">
        <v>14</v>
      </c>
      <c r="AL51">
        <v>3835</v>
      </c>
      <c r="AM51" t="s">
        <v>327</v>
      </c>
      <c r="AN51" t="s">
        <v>599</v>
      </c>
      <c r="AO51">
        <v>334.58300000000003</v>
      </c>
      <c r="AR51" t="s">
        <v>116</v>
      </c>
      <c r="AS51" t="s">
        <v>118</v>
      </c>
      <c r="AT51" t="s">
        <v>231</v>
      </c>
      <c r="AU51" t="s">
        <v>326</v>
      </c>
      <c r="AV51" t="s">
        <v>48</v>
      </c>
      <c r="AW51">
        <v>14</v>
      </c>
      <c r="BB51">
        <v>0.90760380023668619</v>
      </c>
      <c r="BC51" t="s">
        <v>68</v>
      </c>
      <c r="BF51" t="s">
        <v>116</v>
      </c>
      <c r="BG51" t="s">
        <v>118</v>
      </c>
      <c r="BH51" t="s">
        <v>326</v>
      </c>
      <c r="BI51">
        <v>672</v>
      </c>
      <c r="BJ51">
        <v>14</v>
      </c>
      <c r="BK51" t="s">
        <v>231</v>
      </c>
      <c r="BL51" t="s">
        <v>238</v>
      </c>
      <c r="BM51">
        <v>0.90760380023668619</v>
      </c>
      <c r="BN51" t="s">
        <v>68</v>
      </c>
      <c r="BO51" t="s">
        <v>172</v>
      </c>
      <c r="BP51">
        <v>2153.8270000000002</v>
      </c>
    </row>
    <row r="52" spans="1:68" ht="16.5" x14ac:dyDescent="0.25">
      <c r="A52" s="224" t="str">
        <f t="shared" si="18"/>
        <v>송도버스</v>
      </c>
      <c r="B52" s="108" t="str">
        <f t="shared" si="1"/>
        <v>박정구</v>
      </c>
      <c r="C52" s="109" t="str">
        <f t="shared" si="19"/>
        <v>D</v>
      </c>
      <c r="D52" s="110">
        <f t="shared" si="20"/>
        <v>0.82835172803993962</v>
      </c>
      <c r="E52" s="111">
        <f t="shared" si="21"/>
        <v>3111</v>
      </c>
      <c r="F52" s="112" t="str">
        <f t="shared" si="22"/>
        <v>16-1</v>
      </c>
      <c r="G52" s="113" t="str">
        <f t="shared" si="23"/>
        <v>70바2225</v>
      </c>
      <c r="H52" s="114">
        <f t="shared" si="24"/>
        <v>5</v>
      </c>
      <c r="I52" s="115">
        <f t="shared" si="25"/>
        <v>3029.3859999999995</v>
      </c>
      <c r="J52" s="116">
        <f t="shared" si="26"/>
        <v>2.0275432803985634E-2</v>
      </c>
      <c r="K52" s="116">
        <f t="shared" si="27"/>
        <v>0.33353935898409615</v>
      </c>
      <c r="L52" s="116">
        <f t="shared" si="28"/>
        <v>0.19046763931701013</v>
      </c>
      <c r="M52" s="117">
        <f t="shared" si="29"/>
        <v>15.257</v>
      </c>
      <c r="N52" s="118">
        <f t="shared" si="30"/>
        <v>9.9029968449052055E-2</v>
      </c>
      <c r="O52" s="118">
        <f t="shared" si="31"/>
        <v>4.1262486853771687</v>
      </c>
      <c r="P52" s="218">
        <f t="shared" si="32"/>
        <v>22</v>
      </c>
      <c r="Q52" s="219">
        <f t="shared" si="33"/>
        <v>3</v>
      </c>
      <c r="R52" s="219">
        <f t="shared" si="34"/>
        <v>125</v>
      </c>
      <c r="T52">
        <v>521</v>
      </c>
      <c r="U52">
        <v>3111</v>
      </c>
      <c r="V52" t="s">
        <v>328</v>
      </c>
      <c r="W52">
        <v>3029.386</v>
      </c>
      <c r="X52">
        <v>1467.2950000000001</v>
      </c>
      <c r="Y52">
        <v>2.0649999999999999</v>
      </c>
      <c r="Z52">
        <v>15.257</v>
      </c>
      <c r="AA52">
        <v>157.20858000000001</v>
      </c>
      <c r="AB52">
        <v>3.1874720000000001</v>
      </c>
      <c r="AC52">
        <v>52.435248999999999</v>
      </c>
      <c r="AD52" s="1">
        <v>577</v>
      </c>
      <c r="AE52">
        <v>3</v>
      </c>
      <c r="AF52">
        <v>125</v>
      </c>
      <c r="AG52">
        <v>78</v>
      </c>
      <c r="AH52">
        <v>19.269850999999999</v>
      </c>
      <c r="AI52">
        <v>521</v>
      </c>
      <c r="AJ52">
        <v>0</v>
      </c>
      <c r="AK52">
        <v>22</v>
      </c>
      <c r="AL52">
        <v>4398</v>
      </c>
      <c r="AM52" t="s">
        <v>329</v>
      </c>
      <c r="AN52" t="s">
        <v>600</v>
      </c>
      <c r="AO52">
        <v>2412.5140000000001</v>
      </c>
      <c r="AR52" t="s">
        <v>116</v>
      </c>
      <c r="AS52" t="s">
        <v>117</v>
      </c>
      <c r="AT52" t="s">
        <v>190</v>
      </c>
      <c r="AU52" t="s">
        <v>328</v>
      </c>
      <c r="AV52" t="s">
        <v>48</v>
      </c>
      <c r="AW52">
        <v>5</v>
      </c>
      <c r="BB52">
        <v>0.82835172803993962</v>
      </c>
      <c r="BC52" t="s">
        <v>67</v>
      </c>
      <c r="BF52" t="s">
        <v>116</v>
      </c>
      <c r="BG52" t="s">
        <v>117</v>
      </c>
      <c r="BH52" t="s">
        <v>328</v>
      </c>
      <c r="BI52">
        <v>3111</v>
      </c>
      <c r="BJ52">
        <v>5</v>
      </c>
      <c r="BK52" t="s">
        <v>190</v>
      </c>
      <c r="BL52" t="s">
        <v>198</v>
      </c>
      <c r="BM52">
        <v>0.82835172803993962</v>
      </c>
      <c r="BN52" t="s">
        <v>67</v>
      </c>
      <c r="BO52" t="s">
        <v>176</v>
      </c>
      <c r="BP52">
        <v>3029.3859999999995</v>
      </c>
    </row>
    <row r="53" spans="1:68" ht="16.5" x14ac:dyDescent="0.25">
      <c r="A53" s="223" t="str">
        <f t="shared" si="18"/>
        <v>송도버스</v>
      </c>
      <c r="B53" s="124" t="str">
        <f t="shared" si="1"/>
        <v>박정혁</v>
      </c>
      <c r="C53" s="125" t="str">
        <f t="shared" si="19"/>
        <v>F</v>
      </c>
      <c r="D53" s="126">
        <f t="shared" si="20"/>
        <v>0.76441770396065478</v>
      </c>
      <c r="E53" s="127">
        <f t="shared" si="21"/>
        <v>5143</v>
      </c>
      <c r="F53" s="128" t="str">
        <f t="shared" si="22"/>
        <v>16-1</v>
      </c>
      <c r="G53" s="129" t="str">
        <f t="shared" si="23"/>
        <v>70바2279</v>
      </c>
      <c r="H53" s="130">
        <f t="shared" si="24"/>
        <v>13</v>
      </c>
      <c r="I53" s="131">
        <f t="shared" si="25"/>
        <v>2158.4050000000002</v>
      </c>
      <c r="J53" s="132">
        <f t="shared" si="26"/>
        <v>2.4320067310914767E-2</v>
      </c>
      <c r="K53" s="132">
        <f t="shared" si="27"/>
        <v>0.39918907755698663</v>
      </c>
      <c r="L53" s="132">
        <f t="shared" si="28"/>
        <v>0.21960660765704304</v>
      </c>
      <c r="M53" s="133">
        <f t="shared" si="29"/>
        <v>17.614999999999998</v>
      </c>
      <c r="N53" s="134">
        <f t="shared" si="30"/>
        <v>4.5170321472660889E-2</v>
      </c>
      <c r="O53" s="134">
        <f t="shared" si="31"/>
        <v>49.597012976981659</v>
      </c>
      <c r="P53" s="216">
        <f t="shared" si="32"/>
        <v>28</v>
      </c>
      <c r="Q53" s="217">
        <f t="shared" si="33"/>
        <v>1</v>
      </c>
      <c r="R53" s="217">
        <f t="shared" si="34"/>
        <v>1098</v>
      </c>
      <c r="T53">
        <v>521</v>
      </c>
      <c r="U53">
        <v>5143</v>
      </c>
      <c r="V53" t="s">
        <v>486</v>
      </c>
      <c r="W53">
        <v>2213.8429999999998</v>
      </c>
      <c r="X53">
        <v>1241.9639999999999</v>
      </c>
      <c r="Y53">
        <v>1.7829999999999999</v>
      </c>
      <c r="Z53">
        <v>17.614999999999998</v>
      </c>
      <c r="AA53">
        <v>124.77025500000001</v>
      </c>
      <c r="AB53">
        <v>3.034421</v>
      </c>
      <c r="AC53">
        <v>49.806922999999998</v>
      </c>
      <c r="AD53" s="1">
        <v>474</v>
      </c>
      <c r="AE53">
        <v>1</v>
      </c>
      <c r="AF53">
        <v>1098</v>
      </c>
      <c r="AG53">
        <v>91</v>
      </c>
      <c r="AH53">
        <v>17.743355000000001</v>
      </c>
      <c r="AI53">
        <v>829.3</v>
      </c>
      <c r="AJ53">
        <v>15</v>
      </c>
      <c r="AK53">
        <v>28</v>
      </c>
      <c r="AL53">
        <v>14454</v>
      </c>
      <c r="AM53" t="s">
        <v>487</v>
      </c>
      <c r="AN53" t="s">
        <v>601</v>
      </c>
      <c r="AO53">
        <v>343.35399999999998</v>
      </c>
      <c r="AR53" t="s">
        <v>116</v>
      </c>
      <c r="AS53" t="s">
        <v>117</v>
      </c>
      <c r="AT53" t="s">
        <v>199</v>
      </c>
      <c r="AU53" t="s">
        <v>486</v>
      </c>
      <c r="AV53" t="s">
        <v>48</v>
      </c>
      <c r="AW53">
        <v>13</v>
      </c>
      <c r="BB53">
        <v>0.76441770396065478</v>
      </c>
      <c r="BC53" t="s">
        <v>70</v>
      </c>
      <c r="BF53" t="s">
        <v>116</v>
      </c>
      <c r="BG53" t="s">
        <v>117</v>
      </c>
      <c r="BH53" t="s">
        <v>486</v>
      </c>
      <c r="BI53">
        <v>5143</v>
      </c>
      <c r="BJ53">
        <v>13</v>
      </c>
      <c r="BK53" t="s">
        <v>199</v>
      </c>
      <c r="BL53" t="s">
        <v>207</v>
      </c>
      <c r="BM53">
        <v>0.76441770396065478</v>
      </c>
      <c r="BN53" t="s">
        <v>70</v>
      </c>
      <c r="BO53" t="s">
        <v>184</v>
      </c>
      <c r="BP53">
        <v>2158.4050000000002</v>
      </c>
    </row>
    <row r="54" spans="1:68" ht="16.5" x14ac:dyDescent="0.25">
      <c r="A54" s="224" t="str">
        <f t="shared" si="18"/>
        <v>송도버스</v>
      </c>
      <c r="B54" s="108" t="str">
        <f t="shared" si="1"/>
        <v>박종대</v>
      </c>
      <c r="C54" s="109" t="str">
        <f t="shared" si="19"/>
        <v>F</v>
      </c>
      <c r="D54" s="110">
        <f t="shared" si="20"/>
        <v>0.75809092989752658</v>
      </c>
      <c r="E54" s="111">
        <f t="shared" si="21"/>
        <v>2242</v>
      </c>
      <c r="F54" s="112" t="str">
        <f t="shared" si="22"/>
        <v>16-1</v>
      </c>
      <c r="G54" s="113" t="str">
        <f t="shared" si="23"/>
        <v>70바2215</v>
      </c>
      <c r="H54" s="114">
        <f t="shared" si="24"/>
        <v>3</v>
      </c>
      <c r="I54" s="115">
        <f t="shared" si="25"/>
        <v>2696.6850000000004</v>
      </c>
      <c r="J54" s="116">
        <f t="shared" si="26"/>
        <v>4.2130887293150683E-2</v>
      </c>
      <c r="K54" s="116">
        <f t="shared" si="27"/>
        <v>0.32761129611163264</v>
      </c>
      <c r="L54" s="116">
        <f t="shared" si="28"/>
        <v>0.1401721001896773</v>
      </c>
      <c r="M54" s="117">
        <f t="shared" si="29"/>
        <v>17.486999999999998</v>
      </c>
      <c r="N54" s="118">
        <f t="shared" si="30"/>
        <v>0.11124769856323598</v>
      </c>
      <c r="O54" s="118">
        <f t="shared" si="31"/>
        <v>74.906783699245551</v>
      </c>
      <c r="P54" s="218">
        <f t="shared" si="32"/>
        <v>34</v>
      </c>
      <c r="Q54" s="219">
        <f t="shared" si="33"/>
        <v>3</v>
      </c>
      <c r="R54" s="219">
        <f t="shared" si="34"/>
        <v>2020</v>
      </c>
      <c r="T54">
        <v>521</v>
      </c>
      <c r="U54">
        <v>2242</v>
      </c>
      <c r="V54" t="s">
        <v>330</v>
      </c>
      <c r="W54">
        <v>2696.6849999999999</v>
      </c>
      <c r="X54">
        <v>1485.049</v>
      </c>
      <c r="Y54">
        <v>1.8160000000000001</v>
      </c>
      <c r="Z54">
        <v>17.486999999999998</v>
      </c>
      <c r="AA54">
        <v>141.81942000000001</v>
      </c>
      <c r="AB54">
        <v>5.9749780000000001</v>
      </c>
      <c r="AC54">
        <v>46.461644</v>
      </c>
      <c r="AD54" s="1">
        <v>378</v>
      </c>
      <c r="AE54">
        <v>3</v>
      </c>
      <c r="AF54">
        <v>2020</v>
      </c>
      <c r="AG54">
        <v>86</v>
      </c>
      <c r="AH54">
        <v>19.01492</v>
      </c>
      <c r="AI54">
        <v>975.6</v>
      </c>
      <c r="AJ54">
        <v>5</v>
      </c>
      <c r="AK54">
        <v>34</v>
      </c>
      <c r="AL54">
        <v>13811</v>
      </c>
      <c r="AM54" t="s">
        <v>331</v>
      </c>
      <c r="AN54" t="s">
        <v>602</v>
      </c>
      <c r="AO54">
        <v>2488.8090000000002</v>
      </c>
      <c r="AR54" t="s">
        <v>116</v>
      </c>
      <c r="AS54" t="s">
        <v>117</v>
      </c>
      <c r="AT54" t="s">
        <v>189</v>
      </c>
      <c r="AU54" t="s">
        <v>330</v>
      </c>
      <c r="AV54" t="s">
        <v>48</v>
      </c>
      <c r="AW54">
        <v>3</v>
      </c>
      <c r="BB54">
        <v>0.75809092989752658</v>
      </c>
      <c r="BC54" t="s">
        <v>70</v>
      </c>
      <c r="BF54" t="s">
        <v>116</v>
      </c>
      <c r="BG54" t="s">
        <v>117</v>
      </c>
      <c r="BH54" t="s">
        <v>330</v>
      </c>
      <c r="BI54">
        <v>2242</v>
      </c>
      <c r="BJ54">
        <v>3</v>
      </c>
      <c r="BK54" t="s">
        <v>189</v>
      </c>
      <c r="BL54" t="s">
        <v>199</v>
      </c>
      <c r="BM54">
        <v>0.75809092989752658</v>
      </c>
      <c r="BN54" t="s">
        <v>70</v>
      </c>
      <c r="BO54" t="s">
        <v>184</v>
      </c>
      <c r="BP54">
        <v>2696.6850000000004</v>
      </c>
    </row>
    <row r="55" spans="1:68" ht="16.5" x14ac:dyDescent="0.25">
      <c r="A55" s="223" t="str">
        <f t="shared" si="18"/>
        <v>송도버스</v>
      </c>
      <c r="B55" s="124" t="str">
        <f t="shared" si="1"/>
        <v>박종수</v>
      </c>
      <c r="C55" s="125" t="str">
        <f t="shared" si="19"/>
        <v>D</v>
      </c>
      <c r="D55" s="126">
        <f t="shared" si="20"/>
        <v>0.84340562144792808</v>
      </c>
      <c r="E55" s="127">
        <f t="shared" si="21"/>
        <v>5535</v>
      </c>
      <c r="F55" s="128" t="str">
        <f t="shared" si="22"/>
        <v>8</v>
      </c>
      <c r="G55" s="129" t="str">
        <f t="shared" si="23"/>
        <v>70바2309</v>
      </c>
      <c r="H55" s="130">
        <f t="shared" si="24"/>
        <v>3</v>
      </c>
      <c r="I55" s="131">
        <f t="shared" si="25"/>
        <v>2005.2180000000001</v>
      </c>
      <c r="J55" s="132">
        <f t="shared" si="26"/>
        <v>1.4796927737146331E-2</v>
      </c>
      <c r="K55" s="132">
        <f t="shared" si="27"/>
        <v>0.36418412990976667</v>
      </c>
      <c r="L55" s="132">
        <f t="shared" si="28"/>
        <v>0.23588457713824632</v>
      </c>
      <c r="M55" s="133">
        <f t="shared" si="29"/>
        <v>15.647</v>
      </c>
      <c r="N55" s="134">
        <f t="shared" si="30"/>
        <v>0</v>
      </c>
      <c r="O55" s="134">
        <f t="shared" si="31"/>
        <v>17.354721531524252</v>
      </c>
      <c r="P55" s="216">
        <f t="shared" si="32"/>
        <v>38</v>
      </c>
      <c r="Q55" s="217">
        <f t="shared" si="33"/>
        <v>0</v>
      </c>
      <c r="R55" s="217">
        <f t="shared" si="34"/>
        <v>348</v>
      </c>
      <c r="T55">
        <v>521</v>
      </c>
      <c r="U55">
        <v>5535</v>
      </c>
      <c r="V55" t="s">
        <v>332</v>
      </c>
      <c r="W55">
        <v>2005.2180000000001</v>
      </c>
      <c r="X55">
        <v>1136.9490000000001</v>
      </c>
      <c r="Y55">
        <v>1.764</v>
      </c>
      <c r="Z55">
        <v>15.647</v>
      </c>
      <c r="AA55">
        <v>125.832202</v>
      </c>
      <c r="AB55">
        <v>1.8619300000000001</v>
      </c>
      <c r="AC55">
        <v>45.826090999999998</v>
      </c>
      <c r="AD55" s="1">
        <v>473</v>
      </c>
      <c r="AE55">
        <v>0</v>
      </c>
      <c r="AF55">
        <v>348</v>
      </c>
      <c r="AG55">
        <v>86</v>
      </c>
      <c r="AH55">
        <v>15.935650000000001</v>
      </c>
      <c r="AI55">
        <v>828.8</v>
      </c>
      <c r="AJ55">
        <v>55.4</v>
      </c>
      <c r="AK55">
        <v>38</v>
      </c>
      <c r="AL55">
        <v>23867</v>
      </c>
      <c r="AM55" t="s">
        <v>333</v>
      </c>
      <c r="AN55" t="s">
        <v>603</v>
      </c>
      <c r="AO55">
        <v>1802.943</v>
      </c>
      <c r="AR55" t="s">
        <v>116</v>
      </c>
      <c r="AS55" t="s">
        <v>118</v>
      </c>
      <c r="AT55" t="s">
        <v>245</v>
      </c>
      <c r="AU55" t="s">
        <v>332</v>
      </c>
      <c r="AV55" t="s">
        <v>48</v>
      </c>
      <c r="AW55">
        <v>3</v>
      </c>
      <c r="BB55">
        <v>0.84340562144792808</v>
      </c>
      <c r="BC55" t="s">
        <v>67</v>
      </c>
      <c r="BF55" t="s">
        <v>116</v>
      </c>
      <c r="BG55" t="s">
        <v>118</v>
      </c>
      <c r="BH55" t="s">
        <v>332</v>
      </c>
      <c r="BI55">
        <v>5535</v>
      </c>
      <c r="BJ55">
        <v>3</v>
      </c>
      <c r="BK55" t="s">
        <v>245</v>
      </c>
      <c r="BL55" t="s">
        <v>214</v>
      </c>
      <c r="BM55">
        <v>0.84340562144792808</v>
      </c>
      <c r="BN55" t="s">
        <v>67</v>
      </c>
      <c r="BO55" t="s">
        <v>176</v>
      </c>
      <c r="BP55">
        <v>2005.2180000000001</v>
      </c>
    </row>
    <row r="56" spans="1:68" ht="16.5" x14ac:dyDescent="0.25">
      <c r="A56" s="224" t="str">
        <f t="shared" si="18"/>
        <v>송도버스</v>
      </c>
      <c r="B56" s="108" t="str">
        <f t="shared" si="1"/>
        <v>박찬두</v>
      </c>
      <c r="C56" s="109" t="str">
        <f t="shared" si="19"/>
        <v>C</v>
      </c>
      <c r="D56" s="110">
        <f t="shared" si="20"/>
        <v>0.89138463397407541</v>
      </c>
      <c r="E56" s="111">
        <f t="shared" si="21"/>
        <v>8331</v>
      </c>
      <c r="F56" s="112" t="str">
        <f t="shared" si="22"/>
        <v>8</v>
      </c>
      <c r="G56" s="113" t="str">
        <f t="shared" si="23"/>
        <v>70바2234</v>
      </c>
      <c r="H56" s="114">
        <f t="shared" si="24"/>
        <v>3</v>
      </c>
      <c r="I56" s="115">
        <f t="shared" si="25"/>
        <v>2139.3429999999998</v>
      </c>
      <c r="J56" s="116">
        <f t="shared" si="26"/>
        <v>1.6093222379965962E-2</v>
      </c>
      <c r="K56" s="116">
        <f t="shared" si="27"/>
        <v>0.34687571752739854</v>
      </c>
      <c r="L56" s="116">
        <f t="shared" si="28"/>
        <v>0.17528745974815635</v>
      </c>
      <c r="M56" s="117">
        <f t="shared" si="29"/>
        <v>14.573</v>
      </c>
      <c r="N56" s="118">
        <f t="shared" si="30"/>
        <v>0</v>
      </c>
      <c r="O56" s="118">
        <f t="shared" si="31"/>
        <v>17.285654427962381</v>
      </c>
      <c r="P56" s="218">
        <f t="shared" si="32"/>
        <v>14</v>
      </c>
      <c r="Q56" s="219">
        <f t="shared" si="33"/>
        <v>0</v>
      </c>
      <c r="R56" s="219">
        <f t="shared" si="34"/>
        <v>375</v>
      </c>
      <c r="T56">
        <v>521</v>
      </c>
      <c r="U56">
        <v>8331</v>
      </c>
      <c r="V56" t="s">
        <v>334</v>
      </c>
      <c r="W56">
        <v>2169.4290000000001</v>
      </c>
      <c r="X56">
        <v>1209.606</v>
      </c>
      <c r="Y56">
        <v>1.794</v>
      </c>
      <c r="Z56">
        <v>14.573</v>
      </c>
      <c r="AA56">
        <v>131.10997599999999</v>
      </c>
      <c r="AB56">
        <v>2.109982</v>
      </c>
      <c r="AC56">
        <v>45.478867000000001</v>
      </c>
      <c r="AD56" s="1">
        <v>375</v>
      </c>
      <c r="AE56">
        <v>0</v>
      </c>
      <c r="AF56">
        <v>375</v>
      </c>
      <c r="AG56">
        <v>76</v>
      </c>
      <c r="AH56">
        <v>16.546634999999998</v>
      </c>
      <c r="AI56">
        <v>456.1</v>
      </c>
      <c r="AJ56">
        <v>0</v>
      </c>
      <c r="AK56">
        <v>14</v>
      </c>
      <c r="AL56">
        <v>8371</v>
      </c>
      <c r="AM56" t="s">
        <v>335</v>
      </c>
      <c r="AN56" t="s">
        <v>604</v>
      </c>
      <c r="AO56">
        <v>1995.346</v>
      </c>
      <c r="AR56" t="s">
        <v>116</v>
      </c>
      <c r="AS56" t="s">
        <v>118</v>
      </c>
      <c r="AT56" t="s">
        <v>216</v>
      </c>
      <c r="AU56" t="s">
        <v>334</v>
      </c>
      <c r="AV56" t="s">
        <v>48</v>
      </c>
      <c r="AW56">
        <v>3</v>
      </c>
      <c r="BB56">
        <v>0.89138463397407541</v>
      </c>
      <c r="BC56" t="s">
        <v>69</v>
      </c>
      <c r="BF56" t="s">
        <v>116</v>
      </c>
      <c r="BG56" t="s">
        <v>118</v>
      </c>
      <c r="BH56" t="s">
        <v>334</v>
      </c>
      <c r="BI56">
        <v>8331</v>
      </c>
      <c r="BJ56">
        <v>3</v>
      </c>
      <c r="BK56" t="s">
        <v>216</v>
      </c>
      <c r="BL56" t="s">
        <v>223</v>
      </c>
      <c r="BM56">
        <v>0.89138463397407541</v>
      </c>
      <c r="BN56" t="s">
        <v>69</v>
      </c>
      <c r="BO56" t="s">
        <v>174</v>
      </c>
      <c r="BP56">
        <v>2139.3429999999998</v>
      </c>
    </row>
    <row r="57" spans="1:68" ht="16.5" x14ac:dyDescent="0.25">
      <c r="A57" s="223" t="str">
        <f t="shared" si="18"/>
        <v>송도버스</v>
      </c>
      <c r="B57" s="124" t="str">
        <f t="shared" si="1"/>
        <v>박해숙</v>
      </c>
      <c r="C57" s="125" t="str">
        <f t="shared" si="19"/>
        <v>C</v>
      </c>
      <c r="D57" s="126">
        <f t="shared" si="20"/>
        <v>0.86807604947236194</v>
      </c>
      <c r="E57" s="127">
        <f t="shared" si="21"/>
        <v>7149</v>
      </c>
      <c r="F57" s="128" t="str">
        <f t="shared" si="22"/>
        <v>8</v>
      </c>
      <c r="G57" s="129" t="str">
        <f t="shared" si="23"/>
        <v>70바2319</v>
      </c>
      <c r="H57" s="130">
        <f t="shared" si="24"/>
        <v>2</v>
      </c>
      <c r="I57" s="131">
        <f t="shared" si="25"/>
        <v>1718.6970000000001</v>
      </c>
      <c r="J57" s="132">
        <f t="shared" si="26"/>
        <v>2.8532401128902651E-2</v>
      </c>
      <c r="K57" s="132">
        <f t="shared" si="27"/>
        <v>0.37688545400271684</v>
      </c>
      <c r="L57" s="132">
        <f t="shared" si="28"/>
        <v>0.28451786440541876</v>
      </c>
      <c r="M57" s="133">
        <f t="shared" si="29"/>
        <v>14.090999999999999</v>
      </c>
      <c r="N57" s="134">
        <f t="shared" si="30"/>
        <v>0</v>
      </c>
      <c r="O57" s="134">
        <f t="shared" si="31"/>
        <v>6.5472188268408642</v>
      </c>
      <c r="P57" s="216">
        <f t="shared" si="32"/>
        <v>49</v>
      </c>
      <c r="Q57" s="217">
        <f t="shared" si="33"/>
        <v>0</v>
      </c>
      <c r="R57" s="217">
        <f t="shared" si="34"/>
        <v>115</v>
      </c>
      <c r="T57">
        <v>521</v>
      </c>
      <c r="U57">
        <v>7149</v>
      </c>
      <c r="V57" t="s">
        <v>336</v>
      </c>
      <c r="W57">
        <v>1756.471</v>
      </c>
      <c r="X57">
        <v>1008.667</v>
      </c>
      <c r="Y57">
        <v>1.7410000000000001</v>
      </c>
      <c r="Z57">
        <v>14.090999999999999</v>
      </c>
      <c r="AA57">
        <v>114.041366</v>
      </c>
      <c r="AB57">
        <v>3.2538740000000002</v>
      </c>
      <c r="AC57">
        <v>42.980531999999997</v>
      </c>
      <c r="AD57" s="1">
        <v>489</v>
      </c>
      <c r="AE57">
        <v>0</v>
      </c>
      <c r="AF57">
        <v>115</v>
      </c>
      <c r="AG57">
        <v>66</v>
      </c>
      <c r="AH57">
        <v>15.402051</v>
      </c>
      <c r="AI57">
        <v>128.19999999999999</v>
      </c>
      <c r="AJ57">
        <v>0</v>
      </c>
      <c r="AK57">
        <v>49</v>
      </c>
      <c r="AL57">
        <v>14185</v>
      </c>
      <c r="AM57" t="s">
        <v>337</v>
      </c>
      <c r="AN57" t="s">
        <v>605</v>
      </c>
      <c r="AO57">
        <v>1568.393</v>
      </c>
      <c r="AR57" t="s">
        <v>116</v>
      </c>
      <c r="AS57" t="s">
        <v>118</v>
      </c>
      <c r="AT57" t="s">
        <v>248</v>
      </c>
      <c r="AU57" t="s">
        <v>336</v>
      </c>
      <c r="AV57" t="s">
        <v>48</v>
      </c>
      <c r="AW57">
        <v>2</v>
      </c>
      <c r="BB57">
        <v>0.86807604947236194</v>
      </c>
      <c r="BC57" t="s">
        <v>69</v>
      </c>
      <c r="BF57" t="s">
        <v>116</v>
      </c>
      <c r="BG57" t="s">
        <v>118</v>
      </c>
      <c r="BH57" t="s">
        <v>336</v>
      </c>
      <c r="BI57">
        <v>7149</v>
      </c>
      <c r="BJ57">
        <v>2</v>
      </c>
      <c r="BK57" t="s">
        <v>248</v>
      </c>
      <c r="BL57" t="s">
        <v>216</v>
      </c>
      <c r="BM57">
        <v>0.86807604947236194</v>
      </c>
      <c r="BN57" t="s">
        <v>69</v>
      </c>
      <c r="BO57" t="s">
        <v>174</v>
      </c>
      <c r="BP57">
        <v>1718.6970000000001</v>
      </c>
    </row>
    <row r="58" spans="1:68" ht="16.5" x14ac:dyDescent="0.25">
      <c r="A58" s="224" t="str">
        <f t="shared" si="18"/>
        <v>송도버스</v>
      </c>
      <c r="B58" s="108" t="str">
        <f t="shared" si="1"/>
        <v>박환우</v>
      </c>
      <c r="C58" s="109" t="str">
        <f t="shared" si="19"/>
        <v>F</v>
      </c>
      <c r="D58" s="110">
        <f t="shared" si="20"/>
        <v>0.76281618932695305</v>
      </c>
      <c r="E58" s="111">
        <f t="shared" si="21"/>
        <v>2713</v>
      </c>
      <c r="F58" s="112" t="str">
        <f t="shared" si="22"/>
        <v>16-1</v>
      </c>
      <c r="G58" s="113" t="str">
        <f t="shared" si="23"/>
        <v>70바2231</v>
      </c>
      <c r="H58" s="114">
        <f t="shared" si="24"/>
        <v>3</v>
      </c>
      <c r="I58" s="115">
        <f t="shared" si="25"/>
        <v>2737.2190000000001</v>
      </c>
      <c r="J58" s="116">
        <f t="shared" si="26"/>
        <v>1.1079741826594488E-2</v>
      </c>
      <c r="K58" s="116">
        <f t="shared" si="27"/>
        <v>0.3080468389834945</v>
      </c>
      <c r="L58" s="116">
        <f t="shared" si="28"/>
        <v>0.21262456529784426</v>
      </c>
      <c r="M58" s="117">
        <f t="shared" si="29"/>
        <v>13.728</v>
      </c>
      <c r="N58" s="118">
        <f t="shared" si="30"/>
        <v>3.6533430463547123E-2</v>
      </c>
      <c r="O58" s="118">
        <f t="shared" si="31"/>
        <v>0.98640262251577238</v>
      </c>
      <c r="P58" s="218">
        <f t="shared" si="32"/>
        <v>7</v>
      </c>
      <c r="Q58" s="219">
        <f t="shared" si="33"/>
        <v>1</v>
      </c>
      <c r="R58" s="219">
        <f t="shared" si="34"/>
        <v>27</v>
      </c>
      <c r="T58">
        <v>521</v>
      </c>
      <c r="U58">
        <v>2713</v>
      </c>
      <c r="V58" t="s">
        <v>338</v>
      </c>
      <c r="W58">
        <v>2737.2190000000001</v>
      </c>
      <c r="X58">
        <v>1491.8309999999999</v>
      </c>
      <c r="Y58">
        <v>1.835</v>
      </c>
      <c r="Z58">
        <v>13.728</v>
      </c>
      <c r="AA58">
        <v>140.97052299999999</v>
      </c>
      <c r="AB58">
        <v>1.561917</v>
      </c>
      <c r="AC58">
        <v>43.425524000000003</v>
      </c>
      <c r="AD58" s="1">
        <v>582</v>
      </c>
      <c r="AE58">
        <v>1</v>
      </c>
      <c r="AF58">
        <v>27</v>
      </c>
      <c r="AG58">
        <v>66</v>
      </c>
      <c r="AH58">
        <v>19.416958999999999</v>
      </c>
      <c r="AI58">
        <v>236.9</v>
      </c>
      <c r="AJ58">
        <v>0</v>
      </c>
      <c r="AK58">
        <v>7</v>
      </c>
      <c r="AL58">
        <v>235</v>
      </c>
      <c r="AM58" t="s">
        <v>339</v>
      </c>
      <c r="AN58" t="s">
        <v>606</v>
      </c>
      <c r="AO58">
        <v>2508.6469999999999</v>
      </c>
      <c r="AR58" t="s">
        <v>116</v>
      </c>
      <c r="AS58" t="s">
        <v>117</v>
      </c>
      <c r="AT58" t="s">
        <v>193</v>
      </c>
      <c r="AU58" t="s">
        <v>338</v>
      </c>
      <c r="AV58" t="s">
        <v>48</v>
      </c>
      <c r="AW58">
        <v>3</v>
      </c>
      <c r="BB58">
        <v>0.76281618932695305</v>
      </c>
      <c r="BC58" t="s">
        <v>70</v>
      </c>
      <c r="BF58" t="s">
        <v>116</v>
      </c>
      <c r="BG58" t="s">
        <v>117</v>
      </c>
      <c r="BH58" t="s">
        <v>338</v>
      </c>
      <c r="BI58">
        <v>2713</v>
      </c>
      <c r="BJ58">
        <v>3</v>
      </c>
      <c r="BK58" t="s">
        <v>193</v>
      </c>
      <c r="BL58" t="s">
        <v>190</v>
      </c>
      <c r="BM58">
        <v>0.76281618932695305</v>
      </c>
      <c r="BN58" t="s">
        <v>70</v>
      </c>
      <c r="BO58" t="s">
        <v>184</v>
      </c>
      <c r="BP58">
        <v>2737.2190000000001</v>
      </c>
    </row>
    <row r="59" spans="1:68" ht="16.5" x14ac:dyDescent="0.25">
      <c r="A59" s="223" t="str">
        <f t="shared" si="18"/>
        <v>송도버스</v>
      </c>
      <c r="B59" s="124" t="str">
        <f t="shared" si="1"/>
        <v>박훈</v>
      </c>
      <c r="C59" s="125" t="str">
        <f t="shared" si="19"/>
        <v>A</v>
      </c>
      <c r="D59" s="126">
        <f t="shared" si="20"/>
        <v>0.95221452844761267</v>
      </c>
      <c r="E59" s="127">
        <f t="shared" si="21"/>
        <v>5772</v>
      </c>
      <c r="F59" s="128" t="str">
        <f t="shared" si="22"/>
        <v>8</v>
      </c>
      <c r="G59" s="129" t="str">
        <f t="shared" si="23"/>
        <v>70바2276</v>
      </c>
      <c r="H59" s="130">
        <f t="shared" si="24"/>
        <v>5</v>
      </c>
      <c r="I59" s="131">
        <f t="shared" si="25"/>
        <v>1889.787</v>
      </c>
      <c r="J59" s="132">
        <f t="shared" si="26"/>
        <v>1.8234517804149482E-2</v>
      </c>
      <c r="K59" s="132">
        <f t="shared" si="27"/>
        <v>0.36609207273195687</v>
      </c>
      <c r="L59" s="132">
        <f t="shared" si="28"/>
        <v>3.9687012345835798E-2</v>
      </c>
      <c r="M59" s="133">
        <f t="shared" si="29"/>
        <v>12.295</v>
      </c>
      <c r="N59" s="134">
        <f t="shared" si="30"/>
        <v>0.1058320329222288</v>
      </c>
      <c r="O59" s="134">
        <f t="shared" si="31"/>
        <v>25.452603917796026</v>
      </c>
      <c r="P59" s="216">
        <f t="shared" si="32"/>
        <v>17</v>
      </c>
      <c r="Q59" s="217">
        <f t="shared" si="33"/>
        <v>2</v>
      </c>
      <c r="R59" s="217">
        <f t="shared" si="34"/>
        <v>481</v>
      </c>
      <c r="T59">
        <v>521</v>
      </c>
      <c r="U59">
        <v>5772</v>
      </c>
      <c r="V59" t="s">
        <v>340</v>
      </c>
      <c r="W59">
        <v>1889.787</v>
      </c>
      <c r="X59">
        <v>956.09400000000005</v>
      </c>
      <c r="Y59">
        <v>1.9770000000000001</v>
      </c>
      <c r="Z59">
        <v>12.295</v>
      </c>
      <c r="AA59">
        <v>113.839698</v>
      </c>
      <c r="AB59">
        <v>2.075812</v>
      </c>
      <c r="AC59">
        <v>41.675811000000003</v>
      </c>
      <c r="AD59" s="1">
        <v>75</v>
      </c>
      <c r="AE59">
        <v>2</v>
      </c>
      <c r="AF59">
        <v>481</v>
      </c>
      <c r="AG59">
        <v>92</v>
      </c>
      <c r="AH59">
        <v>16.600421000000001</v>
      </c>
      <c r="AI59">
        <v>526.6</v>
      </c>
      <c r="AJ59">
        <v>11.2</v>
      </c>
      <c r="AK59">
        <v>17</v>
      </c>
      <c r="AL59">
        <v>26456</v>
      </c>
      <c r="AM59" t="s">
        <v>341</v>
      </c>
      <c r="AN59" t="s">
        <v>607</v>
      </c>
      <c r="AO59">
        <v>1435.0740000000001</v>
      </c>
      <c r="AR59" t="s">
        <v>116</v>
      </c>
      <c r="AS59" t="s">
        <v>118</v>
      </c>
      <c r="AT59" t="s">
        <v>234</v>
      </c>
      <c r="AU59" t="s">
        <v>340</v>
      </c>
      <c r="AV59" t="s">
        <v>48</v>
      </c>
      <c r="AW59">
        <v>5</v>
      </c>
      <c r="BB59">
        <v>0.95221452844761267</v>
      </c>
      <c r="BC59" t="s">
        <v>66</v>
      </c>
      <c r="BF59" t="s">
        <v>116</v>
      </c>
      <c r="BG59" t="s">
        <v>118</v>
      </c>
      <c r="BH59" t="s">
        <v>340</v>
      </c>
      <c r="BI59">
        <v>5772</v>
      </c>
      <c r="BJ59">
        <v>5</v>
      </c>
      <c r="BK59" t="s">
        <v>234</v>
      </c>
      <c r="BL59" t="s">
        <v>238</v>
      </c>
      <c r="BM59">
        <v>0.95221452844761267</v>
      </c>
      <c r="BN59" t="s">
        <v>66</v>
      </c>
      <c r="BO59" t="s">
        <v>175</v>
      </c>
      <c r="BP59">
        <v>1889.787</v>
      </c>
    </row>
    <row r="60" spans="1:68" ht="16.5" x14ac:dyDescent="0.25">
      <c r="A60" s="224" t="str">
        <f t="shared" si="18"/>
        <v>송도버스</v>
      </c>
      <c r="B60" s="108" t="str">
        <f t="shared" si="1"/>
        <v>서대원</v>
      </c>
      <c r="C60" s="109" t="str">
        <f t="shared" si="19"/>
        <v>C</v>
      </c>
      <c r="D60" s="110">
        <f t="shared" si="20"/>
        <v>0.88979516597090991</v>
      </c>
      <c r="E60" s="111">
        <f t="shared" si="21"/>
        <v>699</v>
      </c>
      <c r="F60" s="112" t="str">
        <f t="shared" si="22"/>
        <v>8</v>
      </c>
      <c r="G60" s="113" t="str">
        <f t="shared" si="23"/>
        <v>70바2240</v>
      </c>
      <c r="H60" s="114">
        <f t="shared" si="24"/>
        <v>14</v>
      </c>
      <c r="I60" s="115">
        <f t="shared" si="25"/>
        <v>2569.7740000000003</v>
      </c>
      <c r="J60" s="116">
        <f t="shared" si="26"/>
        <v>3.3873791150902291E-2</v>
      </c>
      <c r="K60" s="116">
        <f t="shared" si="27"/>
        <v>0.36779946400419139</v>
      </c>
      <c r="L60" s="116">
        <f t="shared" si="28"/>
        <v>0.17822578950522494</v>
      </c>
      <c r="M60" s="117">
        <f t="shared" si="29"/>
        <v>12.986000000000001</v>
      </c>
      <c r="N60" s="118">
        <f t="shared" si="30"/>
        <v>0</v>
      </c>
      <c r="O60" s="118">
        <f t="shared" si="31"/>
        <v>11.931388685390267</v>
      </c>
      <c r="P60" s="218">
        <f t="shared" si="32"/>
        <v>36</v>
      </c>
      <c r="Q60" s="219">
        <f t="shared" si="33"/>
        <v>0</v>
      </c>
      <c r="R60" s="219">
        <f t="shared" si="34"/>
        <v>307</v>
      </c>
      <c r="T60">
        <v>521</v>
      </c>
      <c r="U60">
        <v>699</v>
      </c>
      <c r="V60" t="s">
        <v>342</v>
      </c>
      <c r="W60">
        <v>2573.0450000000001</v>
      </c>
      <c r="X60">
        <v>1372.444</v>
      </c>
      <c r="Y60">
        <v>1.875</v>
      </c>
      <c r="Z60">
        <v>12.986000000000001</v>
      </c>
      <c r="AA60">
        <v>164.76136299999999</v>
      </c>
      <c r="AB60">
        <v>5.5810919999999999</v>
      </c>
      <c r="AC60">
        <v>60.599141000000003</v>
      </c>
      <c r="AD60" s="1">
        <v>458</v>
      </c>
      <c r="AE60">
        <v>0</v>
      </c>
      <c r="AF60">
        <v>307</v>
      </c>
      <c r="AG60">
        <v>68</v>
      </c>
      <c r="AH60">
        <v>15.616797999999999</v>
      </c>
      <c r="AI60">
        <v>222.1</v>
      </c>
      <c r="AJ60">
        <v>0</v>
      </c>
      <c r="AK60">
        <v>36</v>
      </c>
      <c r="AL60">
        <v>32838</v>
      </c>
      <c r="AM60" t="s">
        <v>343</v>
      </c>
      <c r="AN60" t="s">
        <v>608</v>
      </c>
      <c r="AO60">
        <v>316.20100000000002</v>
      </c>
      <c r="AR60" t="s">
        <v>116</v>
      </c>
      <c r="AS60" t="s">
        <v>118</v>
      </c>
      <c r="AT60" t="s">
        <v>220</v>
      </c>
      <c r="AU60" t="s">
        <v>342</v>
      </c>
      <c r="AV60" t="s">
        <v>48</v>
      </c>
      <c r="AW60">
        <v>14</v>
      </c>
      <c r="BB60">
        <v>0.88979516597090991</v>
      </c>
      <c r="BC60" t="s">
        <v>69</v>
      </c>
      <c r="BF60" t="s">
        <v>116</v>
      </c>
      <c r="BG60" t="s">
        <v>118</v>
      </c>
      <c r="BH60" t="s">
        <v>342</v>
      </c>
      <c r="BI60">
        <v>699</v>
      </c>
      <c r="BJ60">
        <v>14</v>
      </c>
      <c r="BK60" t="s">
        <v>220</v>
      </c>
      <c r="BL60" t="s">
        <v>248</v>
      </c>
      <c r="BM60">
        <v>0.88979516597090991</v>
      </c>
      <c r="BN60" t="s">
        <v>69</v>
      </c>
      <c r="BO60" t="s">
        <v>174</v>
      </c>
      <c r="BP60">
        <v>2569.7740000000003</v>
      </c>
    </row>
    <row r="61" spans="1:68" ht="16.5" x14ac:dyDescent="0.25">
      <c r="A61" s="223" t="str">
        <f t="shared" si="18"/>
        <v>송도버스</v>
      </c>
      <c r="B61" s="124" t="str">
        <f t="shared" si="1"/>
        <v>서은석</v>
      </c>
      <c r="C61" s="125" t="str">
        <f t="shared" si="19"/>
        <v>C</v>
      </c>
      <c r="D61" s="126">
        <f t="shared" si="20"/>
        <v>0.87070404957047809</v>
      </c>
      <c r="E61" s="127">
        <f t="shared" si="21"/>
        <v>9352</v>
      </c>
      <c r="F61" s="128" t="str">
        <f t="shared" si="22"/>
        <v>8</v>
      </c>
      <c r="G61" s="129" t="str">
        <f t="shared" si="23"/>
        <v>70바2307</v>
      </c>
      <c r="H61" s="130">
        <f t="shared" si="24"/>
        <v>4</v>
      </c>
      <c r="I61" s="131">
        <f t="shared" si="25"/>
        <v>574.67000000000007</v>
      </c>
      <c r="J61" s="132">
        <f t="shared" si="26"/>
        <v>4.4418110384421707E-2</v>
      </c>
      <c r="K61" s="132">
        <f t="shared" si="27"/>
        <v>0.33985385203613327</v>
      </c>
      <c r="L61" s="132">
        <f t="shared" si="28"/>
        <v>0.22447665616788762</v>
      </c>
      <c r="M61" s="133">
        <f t="shared" si="29"/>
        <v>16.64</v>
      </c>
      <c r="N61" s="134">
        <f t="shared" si="30"/>
        <v>0</v>
      </c>
      <c r="O61" s="134">
        <f t="shared" si="31"/>
        <v>18.170755086561144</v>
      </c>
      <c r="P61" s="216">
        <f t="shared" si="32"/>
        <v>11</v>
      </c>
      <c r="Q61" s="217">
        <f t="shared" si="33"/>
        <v>0</v>
      </c>
      <c r="R61" s="217">
        <f t="shared" si="34"/>
        <v>109</v>
      </c>
      <c r="T61">
        <v>521</v>
      </c>
      <c r="U61">
        <v>9352</v>
      </c>
      <c r="V61" t="s">
        <v>344</v>
      </c>
      <c r="W61">
        <v>599.86500000000001</v>
      </c>
      <c r="X61">
        <v>335.32400000000001</v>
      </c>
      <c r="Y61">
        <v>1.7889999999999999</v>
      </c>
      <c r="Z61">
        <v>16.64</v>
      </c>
      <c r="AA61">
        <v>34.051380999999999</v>
      </c>
      <c r="AB61">
        <v>1.5124979999999999</v>
      </c>
      <c r="AC61">
        <v>11.572493</v>
      </c>
      <c r="AD61" s="1">
        <v>129</v>
      </c>
      <c r="AE61">
        <v>0</v>
      </c>
      <c r="AF61">
        <v>109</v>
      </c>
      <c r="AG61">
        <v>78</v>
      </c>
      <c r="AH61">
        <v>17.616465999999999</v>
      </c>
      <c r="AI61">
        <v>122.9</v>
      </c>
      <c r="AJ61">
        <v>0</v>
      </c>
      <c r="AK61">
        <v>11</v>
      </c>
      <c r="AL61">
        <v>4362</v>
      </c>
      <c r="AM61" t="s">
        <v>345</v>
      </c>
      <c r="AN61" t="s">
        <v>609</v>
      </c>
      <c r="AO61">
        <v>324.97300000000001</v>
      </c>
      <c r="AR61" t="s">
        <v>116</v>
      </c>
      <c r="AS61" t="s">
        <v>118</v>
      </c>
      <c r="AT61" t="s">
        <v>243</v>
      </c>
      <c r="AU61" t="s">
        <v>344</v>
      </c>
      <c r="AV61" t="s">
        <v>48</v>
      </c>
      <c r="AW61">
        <v>4</v>
      </c>
      <c r="BB61">
        <v>0.87070404957047809</v>
      </c>
      <c r="BC61" t="s">
        <v>69</v>
      </c>
      <c r="BF61" t="s">
        <v>116</v>
      </c>
      <c r="BG61" t="s">
        <v>118</v>
      </c>
      <c r="BH61" t="s">
        <v>344</v>
      </c>
      <c r="BI61">
        <v>9352</v>
      </c>
      <c r="BJ61">
        <v>4</v>
      </c>
      <c r="BK61" t="s">
        <v>243</v>
      </c>
      <c r="BL61" t="s">
        <v>237</v>
      </c>
      <c r="BM61">
        <v>0.87070404957047809</v>
      </c>
      <c r="BN61" t="s">
        <v>69</v>
      </c>
      <c r="BO61" t="s">
        <v>174</v>
      </c>
      <c r="BP61">
        <v>574.67000000000007</v>
      </c>
    </row>
    <row r="62" spans="1:68" ht="16.5" x14ac:dyDescent="0.25">
      <c r="A62" s="224" t="str">
        <f t="shared" si="18"/>
        <v>송도버스</v>
      </c>
      <c r="B62" s="108" t="str">
        <f t="shared" si="1"/>
        <v>서정식</v>
      </c>
      <c r="C62" s="109" t="str">
        <f t="shared" si="19"/>
        <v>D</v>
      </c>
      <c r="D62" s="110">
        <f t="shared" si="20"/>
        <v>0.80811693245738336</v>
      </c>
      <c r="E62" s="111">
        <f t="shared" si="21"/>
        <v>8049</v>
      </c>
      <c r="F62" s="112" t="str">
        <f t="shared" si="22"/>
        <v>8</v>
      </c>
      <c r="G62" s="113" t="str">
        <f t="shared" si="23"/>
        <v>70바2309</v>
      </c>
      <c r="H62" s="114">
        <f t="shared" si="24"/>
        <v>3</v>
      </c>
      <c r="I62" s="115">
        <f t="shared" si="25"/>
        <v>2051.65</v>
      </c>
      <c r="J62" s="116">
        <f t="shared" si="26"/>
        <v>2.0175315032328243E-2</v>
      </c>
      <c r="K62" s="116">
        <f t="shared" si="27"/>
        <v>0.38226172433601824</v>
      </c>
      <c r="L62" s="116">
        <f t="shared" si="28"/>
        <v>0.17010698705919625</v>
      </c>
      <c r="M62" s="117">
        <f t="shared" si="29"/>
        <v>17.077999999999999</v>
      </c>
      <c r="N62" s="118">
        <f t="shared" si="30"/>
        <v>0</v>
      </c>
      <c r="O62" s="118">
        <f t="shared" si="31"/>
        <v>5.1178319888869934</v>
      </c>
      <c r="P62" s="218">
        <f t="shared" si="32"/>
        <v>44</v>
      </c>
      <c r="Q62" s="219">
        <f t="shared" si="33"/>
        <v>0</v>
      </c>
      <c r="R62" s="219">
        <f t="shared" si="34"/>
        <v>105</v>
      </c>
      <c r="T62">
        <v>521</v>
      </c>
      <c r="U62">
        <v>8049</v>
      </c>
      <c r="V62" t="s">
        <v>346</v>
      </c>
      <c r="W62">
        <v>2051.65</v>
      </c>
      <c r="X62">
        <v>1212.078</v>
      </c>
      <c r="Y62">
        <v>1.6930000000000001</v>
      </c>
      <c r="Z62">
        <v>17.077999999999999</v>
      </c>
      <c r="AA62">
        <v>130.90719999999999</v>
      </c>
      <c r="AB62">
        <v>2.6410939999999998</v>
      </c>
      <c r="AC62">
        <v>50.040812000000003</v>
      </c>
      <c r="AD62" s="1">
        <v>349</v>
      </c>
      <c r="AE62">
        <v>0</v>
      </c>
      <c r="AF62">
        <v>105</v>
      </c>
      <c r="AG62">
        <v>89</v>
      </c>
      <c r="AH62">
        <v>15.672552</v>
      </c>
      <c r="AI62">
        <v>457</v>
      </c>
      <c r="AJ62">
        <v>45.8</v>
      </c>
      <c r="AK62">
        <v>44</v>
      </c>
      <c r="AL62">
        <v>19766</v>
      </c>
      <c r="AM62" t="s">
        <v>347</v>
      </c>
      <c r="AN62" t="s">
        <v>610</v>
      </c>
      <c r="AO62">
        <v>1872.9010000000001</v>
      </c>
      <c r="AR62" t="s">
        <v>116</v>
      </c>
      <c r="AS62" t="s">
        <v>118</v>
      </c>
      <c r="AT62" t="s">
        <v>245</v>
      </c>
      <c r="AU62" t="s">
        <v>346</v>
      </c>
      <c r="AV62" t="s">
        <v>48</v>
      </c>
      <c r="AW62">
        <v>3</v>
      </c>
      <c r="BB62">
        <v>0.80811693245738336</v>
      </c>
      <c r="BC62" t="s">
        <v>67</v>
      </c>
      <c r="BF62" t="s">
        <v>116</v>
      </c>
      <c r="BG62" t="s">
        <v>118</v>
      </c>
      <c r="BH62" t="s">
        <v>346</v>
      </c>
      <c r="BI62">
        <v>8049</v>
      </c>
      <c r="BJ62">
        <v>3</v>
      </c>
      <c r="BK62" t="s">
        <v>245</v>
      </c>
      <c r="BL62" t="s">
        <v>214</v>
      </c>
      <c r="BM62">
        <v>0.80811693245738336</v>
      </c>
      <c r="BN62" t="s">
        <v>67</v>
      </c>
      <c r="BO62" t="s">
        <v>176</v>
      </c>
      <c r="BP62">
        <v>2051.65</v>
      </c>
    </row>
    <row r="63" spans="1:68" ht="16.5" x14ac:dyDescent="0.25">
      <c r="A63" s="223" t="str">
        <f t="shared" si="18"/>
        <v>송도버스</v>
      </c>
      <c r="B63" s="124" t="str">
        <f t="shared" si="1"/>
        <v>서현국</v>
      </c>
      <c r="C63" s="125" t="str">
        <f t="shared" si="19"/>
        <v>D</v>
      </c>
      <c r="D63" s="126">
        <f t="shared" si="20"/>
        <v>0.822112028444967</v>
      </c>
      <c r="E63" s="127">
        <f t="shared" si="21"/>
        <v>3375</v>
      </c>
      <c r="F63" s="128" t="str">
        <f t="shared" si="22"/>
        <v>8</v>
      </c>
      <c r="G63" s="129" t="str">
        <f t="shared" si="23"/>
        <v>70바2235</v>
      </c>
      <c r="H63" s="130">
        <f t="shared" si="24"/>
        <v>2</v>
      </c>
      <c r="I63" s="131">
        <f t="shared" si="25"/>
        <v>434.46300000000002</v>
      </c>
      <c r="J63" s="132">
        <f t="shared" si="26"/>
        <v>0.11020127764685408</v>
      </c>
      <c r="K63" s="132">
        <f t="shared" si="27"/>
        <v>0.35452093574275245</v>
      </c>
      <c r="L63" s="132">
        <f t="shared" si="28"/>
        <v>0.16802351408520402</v>
      </c>
      <c r="M63" s="133">
        <f t="shared" si="29"/>
        <v>21.003</v>
      </c>
      <c r="N63" s="134">
        <f t="shared" si="30"/>
        <v>0</v>
      </c>
      <c r="O63" s="134">
        <f t="shared" si="31"/>
        <v>46.06333162324124</v>
      </c>
      <c r="P63" s="216">
        <f t="shared" si="32"/>
        <v>10</v>
      </c>
      <c r="Q63" s="217">
        <f t="shared" si="33"/>
        <v>0</v>
      </c>
      <c r="R63" s="217">
        <f t="shared" si="34"/>
        <v>211</v>
      </c>
      <c r="T63">
        <v>521</v>
      </c>
      <c r="U63">
        <v>3375</v>
      </c>
      <c r="V63" t="s">
        <v>348</v>
      </c>
      <c r="W63">
        <v>458.065</v>
      </c>
      <c r="X63">
        <v>272.22500000000002</v>
      </c>
      <c r="Y63">
        <v>1.6830000000000001</v>
      </c>
      <c r="Z63">
        <v>21.003</v>
      </c>
      <c r="AA63">
        <v>26.259995</v>
      </c>
      <c r="AB63">
        <v>2.893885</v>
      </c>
      <c r="AC63">
        <v>9.3097180000000002</v>
      </c>
      <c r="AD63" s="1">
        <v>73</v>
      </c>
      <c r="AE63">
        <v>0</v>
      </c>
      <c r="AF63">
        <v>211</v>
      </c>
      <c r="AG63">
        <v>76</v>
      </c>
      <c r="AH63">
        <v>17.443453000000002</v>
      </c>
      <c r="AI63">
        <v>174.1</v>
      </c>
      <c r="AJ63">
        <v>0</v>
      </c>
      <c r="AK63">
        <v>10</v>
      </c>
      <c r="AL63">
        <v>6039</v>
      </c>
      <c r="AM63" t="s">
        <v>349</v>
      </c>
      <c r="AN63" t="s">
        <v>611</v>
      </c>
      <c r="AO63">
        <v>339.435</v>
      </c>
      <c r="AR63" t="s">
        <v>116</v>
      </c>
      <c r="AS63" t="s">
        <v>118</v>
      </c>
      <c r="AT63" t="s">
        <v>217</v>
      </c>
      <c r="AU63" t="s">
        <v>348</v>
      </c>
      <c r="AV63" t="s">
        <v>48</v>
      </c>
      <c r="AW63">
        <v>2</v>
      </c>
      <c r="BB63">
        <v>0.822112028444967</v>
      </c>
      <c r="BC63" t="s">
        <v>67</v>
      </c>
      <c r="BF63" t="s">
        <v>116</v>
      </c>
      <c r="BG63" t="s">
        <v>118</v>
      </c>
      <c r="BH63" t="s">
        <v>348</v>
      </c>
      <c r="BI63">
        <v>3375</v>
      </c>
      <c r="BJ63">
        <v>2</v>
      </c>
      <c r="BK63" t="s">
        <v>217</v>
      </c>
      <c r="BL63" t="s">
        <v>245</v>
      </c>
      <c r="BM63">
        <v>0.822112028444967</v>
      </c>
      <c r="BN63" t="s">
        <v>67</v>
      </c>
      <c r="BO63" t="s">
        <v>176</v>
      </c>
      <c r="BP63">
        <v>434.46300000000002</v>
      </c>
    </row>
    <row r="64" spans="1:68" ht="16.5" x14ac:dyDescent="0.25">
      <c r="A64" s="224" t="str">
        <f t="shared" si="18"/>
        <v>송도버스</v>
      </c>
      <c r="B64" s="108" t="str">
        <f t="shared" si="1"/>
        <v>석승우</v>
      </c>
      <c r="C64" s="109" t="str">
        <f t="shared" si="19"/>
        <v>D</v>
      </c>
      <c r="D64" s="110">
        <f t="shared" si="20"/>
        <v>0.80353048363325641</v>
      </c>
      <c r="E64" s="111">
        <f t="shared" si="21"/>
        <v>5079</v>
      </c>
      <c r="F64" s="112" t="str">
        <f t="shared" si="22"/>
        <v>16-1</v>
      </c>
      <c r="G64" s="113" t="str">
        <f t="shared" si="23"/>
        <v>70바2229</v>
      </c>
      <c r="H64" s="114">
        <f t="shared" si="24"/>
        <v>12</v>
      </c>
      <c r="I64" s="115">
        <f t="shared" si="25"/>
        <v>2112.6729999999998</v>
      </c>
      <c r="J64" s="116">
        <f t="shared" si="26"/>
        <v>2.6144202954198974E-3</v>
      </c>
      <c r="K64" s="116">
        <f t="shared" si="27"/>
        <v>0.34555242306887812</v>
      </c>
      <c r="L64" s="116">
        <f t="shared" si="28"/>
        <v>0.13490019515561566</v>
      </c>
      <c r="M64" s="117">
        <f t="shared" si="29"/>
        <v>15.781000000000001</v>
      </c>
      <c r="N64" s="118">
        <f t="shared" si="30"/>
        <v>0</v>
      </c>
      <c r="O64" s="118">
        <f t="shared" si="31"/>
        <v>29.488709326999498</v>
      </c>
      <c r="P64" s="218">
        <f t="shared" si="32"/>
        <v>18</v>
      </c>
      <c r="Q64" s="219">
        <f t="shared" si="33"/>
        <v>0</v>
      </c>
      <c r="R64" s="219">
        <f t="shared" si="34"/>
        <v>623</v>
      </c>
      <c r="T64">
        <v>521</v>
      </c>
      <c r="U64">
        <v>5079</v>
      </c>
      <c r="V64" t="s">
        <v>350</v>
      </c>
      <c r="W64">
        <v>2112.6729999999998</v>
      </c>
      <c r="X64">
        <v>1090.568</v>
      </c>
      <c r="Y64">
        <v>1.9370000000000001</v>
      </c>
      <c r="Z64">
        <v>15.781000000000001</v>
      </c>
      <c r="AA64">
        <v>103.69220300000001</v>
      </c>
      <c r="AB64">
        <v>0.27109499999999997</v>
      </c>
      <c r="AC64">
        <v>35.831091999999998</v>
      </c>
      <c r="AD64" s="1">
        <v>285</v>
      </c>
      <c r="AE64">
        <v>0</v>
      </c>
      <c r="AF64">
        <v>623</v>
      </c>
      <c r="AG64">
        <v>92</v>
      </c>
      <c r="AH64">
        <v>20.374462999999999</v>
      </c>
      <c r="AI64">
        <v>1048.2</v>
      </c>
      <c r="AJ64">
        <v>11.4</v>
      </c>
      <c r="AK64">
        <v>18</v>
      </c>
      <c r="AL64">
        <v>2277</v>
      </c>
      <c r="AM64" t="s">
        <v>351</v>
      </c>
      <c r="AN64" t="s">
        <v>612</v>
      </c>
      <c r="AO64">
        <v>329.96499999999997</v>
      </c>
      <c r="AR64" t="s">
        <v>116</v>
      </c>
      <c r="AS64" t="s">
        <v>117</v>
      </c>
      <c r="AT64" t="s">
        <v>192</v>
      </c>
      <c r="AU64" t="s">
        <v>350</v>
      </c>
      <c r="AV64" t="s">
        <v>48</v>
      </c>
      <c r="AW64">
        <v>12</v>
      </c>
      <c r="BB64">
        <v>0.80353048363325641</v>
      </c>
      <c r="BC64" t="s">
        <v>67</v>
      </c>
      <c r="BF64" t="s">
        <v>116</v>
      </c>
      <c r="BG64" t="s">
        <v>117</v>
      </c>
      <c r="BH64" t="s">
        <v>350</v>
      </c>
      <c r="BI64">
        <v>5079</v>
      </c>
      <c r="BJ64">
        <v>12</v>
      </c>
      <c r="BK64" t="s">
        <v>192</v>
      </c>
      <c r="BL64" t="s">
        <v>200</v>
      </c>
      <c r="BM64">
        <v>0.80353048363325641</v>
      </c>
      <c r="BN64" t="s">
        <v>67</v>
      </c>
      <c r="BO64" t="s">
        <v>176</v>
      </c>
      <c r="BP64">
        <v>2112.6729999999998</v>
      </c>
    </row>
    <row r="65" spans="1:68" ht="16.5" x14ac:dyDescent="0.25">
      <c r="A65" s="223" t="str">
        <f t="shared" si="18"/>
        <v>송도버스</v>
      </c>
      <c r="B65" s="124" t="str">
        <f t="shared" si="1"/>
        <v>송상봉</v>
      </c>
      <c r="C65" s="125" t="str">
        <f t="shared" si="19"/>
        <v>D</v>
      </c>
      <c r="D65" s="126">
        <f t="shared" si="20"/>
        <v>0.80357953800033344</v>
      </c>
      <c r="E65" s="127">
        <f t="shared" si="21"/>
        <v>7897</v>
      </c>
      <c r="F65" s="128" t="str">
        <f t="shared" si="22"/>
        <v>16-1</v>
      </c>
      <c r="G65" s="129" t="str">
        <f t="shared" si="23"/>
        <v>70바2231</v>
      </c>
      <c r="H65" s="130">
        <f t="shared" si="24"/>
        <v>3</v>
      </c>
      <c r="I65" s="131">
        <f t="shared" si="25"/>
        <v>3000.056</v>
      </c>
      <c r="J65" s="132">
        <f t="shared" si="26"/>
        <v>1.3533794544901064E-2</v>
      </c>
      <c r="K65" s="132">
        <f t="shared" si="27"/>
        <v>0.33267455905500776</v>
      </c>
      <c r="L65" s="132">
        <f t="shared" si="28"/>
        <v>0.1506638542747202</v>
      </c>
      <c r="M65" s="133">
        <f t="shared" si="29"/>
        <v>13.382</v>
      </c>
      <c r="N65" s="134">
        <f t="shared" si="30"/>
        <v>0</v>
      </c>
      <c r="O65" s="134">
        <f t="shared" si="31"/>
        <v>7.8665198249632668</v>
      </c>
      <c r="P65" s="216">
        <f t="shared" si="32"/>
        <v>5</v>
      </c>
      <c r="Q65" s="217">
        <f t="shared" si="33"/>
        <v>0</v>
      </c>
      <c r="R65" s="217">
        <f t="shared" si="34"/>
        <v>236</v>
      </c>
      <c r="T65">
        <v>521</v>
      </c>
      <c r="U65">
        <v>7897</v>
      </c>
      <c r="V65" t="s">
        <v>352</v>
      </c>
      <c r="W65">
        <v>3000.056</v>
      </c>
      <c r="X65">
        <v>1548.4590000000001</v>
      </c>
      <c r="Y65">
        <v>1.9370000000000001</v>
      </c>
      <c r="Z65">
        <v>13.382</v>
      </c>
      <c r="AA65">
        <v>156.191081</v>
      </c>
      <c r="AB65">
        <v>2.113858</v>
      </c>
      <c r="AC65">
        <v>51.960799000000002</v>
      </c>
      <c r="AD65" s="1">
        <v>452</v>
      </c>
      <c r="AE65">
        <v>0</v>
      </c>
      <c r="AF65">
        <v>236</v>
      </c>
      <c r="AG65">
        <v>68</v>
      </c>
      <c r="AH65">
        <v>19.207601</v>
      </c>
      <c r="AI65">
        <v>749.9</v>
      </c>
      <c r="AJ65">
        <v>0</v>
      </c>
      <c r="AK65">
        <v>5</v>
      </c>
      <c r="AL65">
        <v>1054</v>
      </c>
      <c r="AM65" t="s">
        <v>353</v>
      </c>
      <c r="AN65" t="s">
        <v>613</v>
      </c>
      <c r="AO65">
        <v>2699.6750000000002</v>
      </c>
      <c r="AR65" t="s">
        <v>116</v>
      </c>
      <c r="AS65" t="s">
        <v>117</v>
      </c>
      <c r="AT65" t="s">
        <v>193</v>
      </c>
      <c r="AU65" t="s">
        <v>352</v>
      </c>
      <c r="AV65" t="s">
        <v>48</v>
      </c>
      <c r="AW65">
        <v>3</v>
      </c>
      <c r="BB65">
        <v>0.80357953800033344</v>
      </c>
      <c r="BC65" t="s">
        <v>67</v>
      </c>
      <c r="BF65" t="s">
        <v>116</v>
      </c>
      <c r="BG65" t="s">
        <v>117</v>
      </c>
      <c r="BH65" t="s">
        <v>352</v>
      </c>
      <c r="BI65">
        <v>7897</v>
      </c>
      <c r="BJ65">
        <v>3</v>
      </c>
      <c r="BK65" t="s">
        <v>193</v>
      </c>
      <c r="BL65" t="s">
        <v>192</v>
      </c>
      <c r="BM65">
        <v>0.80357953800033344</v>
      </c>
      <c r="BN65" t="s">
        <v>67</v>
      </c>
      <c r="BO65" t="s">
        <v>176</v>
      </c>
      <c r="BP65">
        <v>3000.056</v>
      </c>
    </row>
    <row r="66" spans="1:68" ht="16.5" x14ac:dyDescent="0.25">
      <c r="A66" s="224" t="str">
        <f t="shared" si="18"/>
        <v>송도버스</v>
      </c>
      <c r="B66" s="108" t="str">
        <f t="shared" si="1"/>
        <v>송일용</v>
      </c>
      <c r="C66" s="109" t="str">
        <f t="shared" si="19"/>
        <v>C</v>
      </c>
      <c r="D66" s="110">
        <f t="shared" si="20"/>
        <v>0.87303143099473857</v>
      </c>
      <c r="E66" s="111">
        <f t="shared" si="21"/>
        <v>939</v>
      </c>
      <c r="F66" s="112" t="str">
        <f t="shared" si="22"/>
        <v>8</v>
      </c>
      <c r="G66" s="113" t="str">
        <f t="shared" si="23"/>
        <v>70바2253</v>
      </c>
      <c r="H66" s="114">
        <f t="shared" si="24"/>
        <v>6</v>
      </c>
      <c r="I66" s="115">
        <f t="shared" si="25"/>
        <v>1888.0119999999999</v>
      </c>
      <c r="J66" s="116">
        <f t="shared" si="26"/>
        <v>1.0940883992818425E-2</v>
      </c>
      <c r="K66" s="116">
        <f t="shared" si="27"/>
        <v>0.37801960479686164</v>
      </c>
      <c r="L66" s="116">
        <f t="shared" si="28"/>
        <v>0.11599502545534669</v>
      </c>
      <c r="M66" s="117">
        <f t="shared" si="29"/>
        <v>14.988</v>
      </c>
      <c r="N66" s="118">
        <f t="shared" si="30"/>
        <v>0.21186306019241405</v>
      </c>
      <c r="O66" s="118">
        <f t="shared" si="31"/>
        <v>43.59082463458919</v>
      </c>
      <c r="P66" s="218">
        <f t="shared" si="32"/>
        <v>26</v>
      </c>
      <c r="Q66" s="219">
        <f t="shared" si="33"/>
        <v>4</v>
      </c>
      <c r="R66" s="219">
        <f t="shared" si="34"/>
        <v>823</v>
      </c>
      <c r="T66">
        <v>521</v>
      </c>
      <c r="U66">
        <v>939</v>
      </c>
      <c r="V66" t="s">
        <v>354</v>
      </c>
      <c r="W66">
        <v>1888.0119999999999</v>
      </c>
      <c r="X66">
        <v>1037.098</v>
      </c>
      <c r="Y66">
        <v>1.82</v>
      </c>
      <c r="Z66">
        <v>14.988</v>
      </c>
      <c r="AA66">
        <v>109.957477</v>
      </c>
      <c r="AB66">
        <v>1.2030320000000001</v>
      </c>
      <c r="AC66">
        <v>41.566082000000002</v>
      </c>
      <c r="AD66" s="1">
        <v>219</v>
      </c>
      <c r="AE66">
        <v>4</v>
      </c>
      <c r="AF66">
        <v>823</v>
      </c>
      <c r="AG66">
        <v>89</v>
      </c>
      <c r="AH66">
        <v>17.170383000000001</v>
      </c>
      <c r="AI66">
        <v>426.2</v>
      </c>
      <c r="AJ66">
        <v>3.5</v>
      </c>
      <c r="AK66">
        <v>26</v>
      </c>
      <c r="AL66">
        <v>5833</v>
      </c>
      <c r="AM66" t="s">
        <v>355</v>
      </c>
      <c r="AN66" t="s">
        <v>614</v>
      </c>
      <c r="AO66">
        <v>1292.0029999999999</v>
      </c>
      <c r="AR66" t="s">
        <v>116</v>
      </c>
      <c r="AS66" t="s">
        <v>118</v>
      </c>
      <c r="AT66" t="s">
        <v>227</v>
      </c>
      <c r="AU66" t="s">
        <v>354</v>
      </c>
      <c r="AV66" t="s">
        <v>48</v>
      </c>
      <c r="AW66">
        <v>6</v>
      </c>
      <c r="BB66">
        <v>0.87303143099473857</v>
      </c>
      <c r="BC66" t="s">
        <v>69</v>
      </c>
      <c r="BF66" t="s">
        <v>116</v>
      </c>
      <c r="BG66" t="s">
        <v>118</v>
      </c>
      <c r="BH66" t="s">
        <v>354</v>
      </c>
      <c r="BI66">
        <v>939</v>
      </c>
      <c r="BJ66">
        <v>6</v>
      </c>
      <c r="BK66" t="s">
        <v>227</v>
      </c>
      <c r="BL66" t="s">
        <v>225</v>
      </c>
      <c r="BM66">
        <v>0.87303143099473857</v>
      </c>
      <c r="BN66" t="s">
        <v>69</v>
      </c>
      <c r="BO66" t="s">
        <v>174</v>
      </c>
      <c r="BP66">
        <v>1888.0119999999999</v>
      </c>
    </row>
    <row r="67" spans="1:68" ht="16.5" x14ac:dyDescent="0.25">
      <c r="A67" s="223" t="str">
        <f t="shared" ref="A67:A105" si="35">BF67</f>
        <v>송도버스</v>
      </c>
      <c r="B67" s="124" t="str">
        <f t="shared" si="1"/>
        <v>신정은</v>
      </c>
      <c r="C67" s="125" t="str">
        <f t="shared" ref="C67:C105" si="36">BN67</f>
        <v>A</v>
      </c>
      <c r="D67" s="126">
        <f t="shared" ref="D67:D105" si="37">BM67</f>
        <v>0.95477210201609208</v>
      </c>
      <c r="E67" s="127">
        <f t="shared" ref="E67:E105" si="38">U67</f>
        <v>9189</v>
      </c>
      <c r="F67" s="128" t="str">
        <f t="shared" ref="F67:F105" si="39">BG67</f>
        <v>16-1</v>
      </c>
      <c r="G67" s="129" t="str">
        <f t="shared" ref="G67:G105" si="40">BK67</f>
        <v>70바2299</v>
      </c>
      <c r="H67" s="130">
        <f t="shared" ref="H67:H105" si="41">BJ67</f>
        <v>3</v>
      </c>
      <c r="I67" s="131">
        <f t="shared" ref="I67:I105" si="42">BP67</f>
        <v>2992.1749999999997</v>
      </c>
      <c r="J67" s="132">
        <f t="shared" ref="J67:J105" si="43">AB67/AA67</f>
        <v>1.7626595239568707E-2</v>
      </c>
      <c r="K67" s="132">
        <f t="shared" ref="K67:K105" si="44">AC67/AA67</f>
        <v>0.32378510591804177</v>
      </c>
      <c r="L67" s="132">
        <f t="shared" ref="L67:L105" si="45">AD67/I67</f>
        <v>0.18448118843316319</v>
      </c>
      <c r="M67" s="133">
        <f t="shared" ref="M67:M105" si="46">Z67</f>
        <v>12.513999999999999</v>
      </c>
      <c r="N67" s="134">
        <f t="shared" ref="N67:N105" si="47">AE67*100/W67</f>
        <v>6.6841010301870715E-2</v>
      </c>
      <c r="O67" s="134">
        <f t="shared" ref="O67:O105" si="48">AF67*100/W67</f>
        <v>9.524843968016576</v>
      </c>
      <c r="P67" s="216">
        <f t="shared" ref="P67:P105" si="49">AK67</f>
        <v>29</v>
      </c>
      <c r="Q67" s="217">
        <f t="shared" ref="Q67:Q105" si="50">AE67</f>
        <v>2</v>
      </c>
      <c r="R67" s="217">
        <f t="shared" ref="R67:R105" si="51">AF67</f>
        <v>285</v>
      </c>
      <c r="T67">
        <v>521</v>
      </c>
      <c r="U67">
        <v>9189</v>
      </c>
      <c r="V67" t="s">
        <v>356</v>
      </c>
      <c r="W67">
        <v>2992.1750000000002</v>
      </c>
      <c r="X67">
        <v>1313.32</v>
      </c>
      <c r="Y67">
        <v>2.278</v>
      </c>
      <c r="Z67">
        <v>12.513999999999999</v>
      </c>
      <c r="AA67">
        <v>158.53441699999999</v>
      </c>
      <c r="AB67">
        <v>2.794422</v>
      </c>
      <c r="AC67">
        <v>51.331083</v>
      </c>
      <c r="AD67" s="1">
        <v>552</v>
      </c>
      <c r="AE67">
        <v>2</v>
      </c>
      <c r="AF67">
        <v>285</v>
      </c>
      <c r="AG67">
        <v>79</v>
      </c>
      <c r="AH67">
        <v>18.873977</v>
      </c>
      <c r="AI67">
        <v>853.1</v>
      </c>
      <c r="AJ67">
        <v>0</v>
      </c>
      <c r="AK67">
        <v>29</v>
      </c>
      <c r="AL67">
        <v>7646</v>
      </c>
      <c r="AM67" t="s">
        <v>357</v>
      </c>
      <c r="AN67" t="s">
        <v>615</v>
      </c>
      <c r="AO67">
        <v>2653.5709999999999</v>
      </c>
      <c r="AR67" t="s">
        <v>116</v>
      </c>
      <c r="AS67" t="s">
        <v>117</v>
      </c>
      <c r="AT67" t="s">
        <v>205</v>
      </c>
      <c r="AU67" t="s">
        <v>356</v>
      </c>
      <c r="AV67" t="s">
        <v>48</v>
      </c>
      <c r="AW67">
        <v>3</v>
      </c>
      <c r="BB67">
        <v>0.95477210201609208</v>
      </c>
      <c r="BC67" t="s">
        <v>66</v>
      </c>
      <c r="BF67" t="s">
        <v>116</v>
      </c>
      <c r="BG67" t="s">
        <v>117</v>
      </c>
      <c r="BH67" t="s">
        <v>356</v>
      </c>
      <c r="BI67">
        <v>9189</v>
      </c>
      <c r="BJ67">
        <v>3</v>
      </c>
      <c r="BK67" t="s">
        <v>205</v>
      </c>
      <c r="BL67" t="s">
        <v>197</v>
      </c>
      <c r="BM67">
        <v>0.95477210201609208</v>
      </c>
      <c r="BN67" t="s">
        <v>66</v>
      </c>
      <c r="BO67" t="s">
        <v>175</v>
      </c>
      <c r="BP67">
        <v>2992.1749999999997</v>
      </c>
    </row>
    <row r="68" spans="1:68" ht="16.5" x14ac:dyDescent="0.25">
      <c r="A68" s="224" t="str">
        <f t="shared" si="35"/>
        <v>송도버스</v>
      </c>
      <c r="B68" s="108" t="str">
        <f t="shared" si="1"/>
        <v>신철순</v>
      </c>
      <c r="C68" s="109" t="str">
        <f t="shared" si="36"/>
        <v>D</v>
      </c>
      <c r="D68" s="110">
        <f t="shared" si="37"/>
        <v>0.83</v>
      </c>
      <c r="E68" s="111">
        <f t="shared" si="38"/>
        <v>4920</v>
      </c>
      <c r="F68" s="112" t="str">
        <f t="shared" si="39"/>
        <v>8</v>
      </c>
      <c r="G68" s="113" t="str">
        <f t="shared" si="40"/>
        <v>70바2246</v>
      </c>
      <c r="H68" s="114">
        <f t="shared" si="41"/>
        <v>1</v>
      </c>
      <c r="I68" s="115">
        <f t="shared" si="42"/>
        <v>684.25199999999995</v>
      </c>
      <c r="J68" s="116">
        <f t="shared" si="43"/>
        <v>2.7911496246173631E-2</v>
      </c>
      <c r="K68" s="116">
        <f t="shared" si="44"/>
        <v>0.3949254213109028</v>
      </c>
      <c r="L68" s="116">
        <f t="shared" si="45"/>
        <v>0.20460298252690531</v>
      </c>
      <c r="M68" s="117">
        <f t="shared" si="46"/>
        <v>17.256</v>
      </c>
      <c r="N68" s="118">
        <f t="shared" si="47"/>
        <v>0</v>
      </c>
      <c r="O68" s="118">
        <f t="shared" si="48"/>
        <v>33.725379056256195</v>
      </c>
      <c r="P68" s="218">
        <f t="shared" si="49"/>
        <v>15</v>
      </c>
      <c r="Q68" s="219">
        <f t="shared" si="50"/>
        <v>0</v>
      </c>
      <c r="R68" s="219">
        <f t="shared" si="51"/>
        <v>238</v>
      </c>
      <c r="T68">
        <v>521</v>
      </c>
      <c r="U68">
        <v>4920</v>
      </c>
      <c r="V68" t="s">
        <v>358</v>
      </c>
      <c r="W68">
        <v>705.7</v>
      </c>
      <c r="X68">
        <v>421.78899999999999</v>
      </c>
      <c r="Y68">
        <v>1.673</v>
      </c>
      <c r="Z68">
        <v>17.256</v>
      </c>
      <c r="AA68">
        <v>41.569716999999997</v>
      </c>
      <c r="AB68">
        <v>1.1602730000000001</v>
      </c>
      <c r="AC68">
        <v>16.416937999999998</v>
      </c>
      <c r="AD68" s="1">
        <v>140</v>
      </c>
      <c r="AE68">
        <v>0</v>
      </c>
      <c r="AF68">
        <v>238</v>
      </c>
      <c r="AG68">
        <v>79</v>
      </c>
      <c r="AH68">
        <v>16.976299999999998</v>
      </c>
      <c r="AI68">
        <v>104.1</v>
      </c>
      <c r="AJ68">
        <v>0</v>
      </c>
      <c r="AK68">
        <v>15</v>
      </c>
      <c r="AL68">
        <v>8234</v>
      </c>
      <c r="AM68" t="s">
        <v>359</v>
      </c>
      <c r="AN68" t="s">
        <v>616</v>
      </c>
      <c r="AO68">
        <v>684.25199999999995</v>
      </c>
      <c r="AR68" t="s">
        <v>116</v>
      </c>
      <c r="AS68" t="s">
        <v>118</v>
      </c>
      <c r="AT68" t="s">
        <v>223</v>
      </c>
      <c r="AU68" t="s">
        <v>358</v>
      </c>
      <c r="AV68" t="s">
        <v>48</v>
      </c>
      <c r="AW68">
        <v>1</v>
      </c>
      <c r="BB68">
        <v>0.83</v>
      </c>
      <c r="BC68" t="s">
        <v>67</v>
      </c>
      <c r="BF68" t="s">
        <v>116</v>
      </c>
      <c r="BG68" t="s">
        <v>118</v>
      </c>
      <c r="BH68" t="s">
        <v>358</v>
      </c>
      <c r="BI68">
        <v>4920</v>
      </c>
      <c r="BJ68">
        <v>1</v>
      </c>
      <c r="BK68" t="s">
        <v>223</v>
      </c>
      <c r="BL68" t="s">
        <v>171</v>
      </c>
      <c r="BM68">
        <v>0.83</v>
      </c>
      <c r="BN68" t="s">
        <v>67</v>
      </c>
      <c r="BO68" t="s">
        <v>176</v>
      </c>
      <c r="BP68">
        <v>684.25199999999995</v>
      </c>
    </row>
    <row r="69" spans="1:68" ht="16.5" x14ac:dyDescent="0.25">
      <c r="A69" s="223" t="str">
        <f t="shared" si="35"/>
        <v>송도버스</v>
      </c>
      <c r="B69" s="124" t="str">
        <f t="shared" si="1"/>
        <v>양현세</v>
      </c>
      <c r="C69" s="125" t="str">
        <f t="shared" si="36"/>
        <v>F</v>
      </c>
      <c r="D69" s="126">
        <f t="shared" si="37"/>
        <v>0.70916583063637184</v>
      </c>
      <c r="E69" s="127">
        <f t="shared" si="38"/>
        <v>5027</v>
      </c>
      <c r="F69" s="128" t="str">
        <f t="shared" si="39"/>
        <v>16-1</v>
      </c>
      <c r="G69" s="129" t="str">
        <f t="shared" si="40"/>
        <v>70바2233</v>
      </c>
      <c r="H69" s="130">
        <f t="shared" si="41"/>
        <v>2</v>
      </c>
      <c r="I69" s="131">
        <f t="shared" si="42"/>
        <v>2400.232</v>
      </c>
      <c r="J69" s="132">
        <f t="shared" si="43"/>
        <v>3.3232942639748492E-2</v>
      </c>
      <c r="K69" s="132">
        <f t="shared" si="44"/>
        <v>0.34591599202571177</v>
      </c>
      <c r="L69" s="132">
        <f t="shared" si="45"/>
        <v>0.18456549200243977</v>
      </c>
      <c r="M69" s="133">
        <f t="shared" si="46"/>
        <v>17.46</v>
      </c>
      <c r="N69" s="134">
        <f t="shared" si="47"/>
        <v>8.3325278556406215E-2</v>
      </c>
      <c r="O69" s="134">
        <f t="shared" si="48"/>
        <v>56.661189418356223</v>
      </c>
      <c r="P69" s="216">
        <f t="shared" si="49"/>
        <v>36</v>
      </c>
      <c r="Q69" s="217">
        <f t="shared" si="50"/>
        <v>2</v>
      </c>
      <c r="R69" s="217">
        <f t="shared" si="51"/>
        <v>1360</v>
      </c>
      <c r="T69">
        <v>521</v>
      </c>
      <c r="U69">
        <v>5027</v>
      </c>
      <c r="V69" t="s">
        <v>360</v>
      </c>
      <c r="W69">
        <v>2400.232</v>
      </c>
      <c r="X69">
        <v>1410.797</v>
      </c>
      <c r="Y69">
        <v>1.7010000000000001</v>
      </c>
      <c r="Z69">
        <v>17.46</v>
      </c>
      <c r="AA69">
        <v>126.973589</v>
      </c>
      <c r="AB69">
        <v>4.2197060000000004</v>
      </c>
      <c r="AC69">
        <v>43.922195000000002</v>
      </c>
      <c r="AD69" s="1">
        <v>443</v>
      </c>
      <c r="AE69">
        <v>2</v>
      </c>
      <c r="AF69">
        <v>1360</v>
      </c>
      <c r="AG69">
        <v>79</v>
      </c>
      <c r="AH69">
        <v>18.903395</v>
      </c>
      <c r="AI69">
        <v>989</v>
      </c>
      <c r="AJ69">
        <v>0</v>
      </c>
      <c r="AK69">
        <v>36</v>
      </c>
      <c r="AL69">
        <v>13181</v>
      </c>
      <c r="AM69" t="s">
        <v>361</v>
      </c>
      <c r="AN69" t="s">
        <v>617</v>
      </c>
      <c r="AO69">
        <v>2228.8359999999998</v>
      </c>
      <c r="AR69" t="s">
        <v>116</v>
      </c>
      <c r="AS69" t="s">
        <v>117</v>
      </c>
      <c r="AT69" t="s">
        <v>194</v>
      </c>
      <c r="AU69" t="s">
        <v>360</v>
      </c>
      <c r="AV69" t="s">
        <v>48</v>
      </c>
      <c r="AW69">
        <v>2</v>
      </c>
      <c r="BB69">
        <v>0.70916583063637184</v>
      </c>
      <c r="BC69" t="s">
        <v>70</v>
      </c>
      <c r="BF69" t="s">
        <v>116</v>
      </c>
      <c r="BG69" t="s">
        <v>117</v>
      </c>
      <c r="BH69" t="s">
        <v>360</v>
      </c>
      <c r="BI69">
        <v>5027</v>
      </c>
      <c r="BJ69">
        <v>2</v>
      </c>
      <c r="BK69" t="s">
        <v>194</v>
      </c>
      <c r="BL69" t="s">
        <v>205</v>
      </c>
      <c r="BM69">
        <v>0.70916583063637184</v>
      </c>
      <c r="BN69" t="s">
        <v>70</v>
      </c>
      <c r="BO69" t="s">
        <v>184</v>
      </c>
      <c r="BP69">
        <v>2400.232</v>
      </c>
    </row>
    <row r="70" spans="1:68" ht="16.5" x14ac:dyDescent="0.25">
      <c r="A70" s="224" t="str">
        <f t="shared" si="35"/>
        <v>송도버스</v>
      </c>
      <c r="B70" s="108" t="str">
        <f t="shared" ref="B70:B129" si="52">IF(BH70="NULL", E70, BH70)</f>
        <v>여종수</v>
      </c>
      <c r="C70" s="109" t="str">
        <f t="shared" si="36"/>
        <v>D</v>
      </c>
      <c r="D70" s="110">
        <f t="shared" si="37"/>
        <v>0.8299293284348106</v>
      </c>
      <c r="E70" s="111">
        <f t="shared" si="38"/>
        <v>2598</v>
      </c>
      <c r="F70" s="112" t="str">
        <f t="shared" si="39"/>
        <v>8</v>
      </c>
      <c r="G70" s="113" t="str">
        <f t="shared" si="40"/>
        <v>70바2232</v>
      </c>
      <c r="H70" s="114">
        <f t="shared" si="41"/>
        <v>2</v>
      </c>
      <c r="I70" s="115">
        <f t="shared" si="42"/>
        <v>1349.0170000000001</v>
      </c>
      <c r="J70" s="116">
        <f t="shared" si="43"/>
        <v>1.947617126981363E-2</v>
      </c>
      <c r="K70" s="116">
        <f t="shared" si="44"/>
        <v>0.35639901348575165</v>
      </c>
      <c r="L70" s="116">
        <f t="shared" si="45"/>
        <v>0.21497134580216556</v>
      </c>
      <c r="M70" s="117">
        <f t="shared" si="46"/>
        <v>13.057</v>
      </c>
      <c r="N70" s="118">
        <f t="shared" si="47"/>
        <v>0</v>
      </c>
      <c r="O70" s="118">
        <f t="shared" si="48"/>
        <v>29.058195708430656</v>
      </c>
      <c r="P70" s="218">
        <f t="shared" si="49"/>
        <v>31</v>
      </c>
      <c r="Q70" s="219">
        <f t="shared" si="50"/>
        <v>0</v>
      </c>
      <c r="R70" s="219">
        <f t="shared" si="51"/>
        <v>392</v>
      </c>
      <c r="T70">
        <v>521</v>
      </c>
      <c r="U70">
        <v>2598</v>
      </c>
      <c r="V70" t="s">
        <v>362</v>
      </c>
      <c r="W70">
        <v>1349.0170000000001</v>
      </c>
      <c r="X70">
        <v>777.02099999999996</v>
      </c>
      <c r="Y70">
        <v>1.736</v>
      </c>
      <c r="Z70">
        <v>13.057</v>
      </c>
      <c r="AA70">
        <v>78.756084999999999</v>
      </c>
      <c r="AB70">
        <v>1.5338670000000001</v>
      </c>
      <c r="AC70">
        <v>28.068591000000001</v>
      </c>
      <c r="AD70" s="1">
        <v>290</v>
      </c>
      <c r="AE70">
        <v>0</v>
      </c>
      <c r="AF70">
        <v>392</v>
      </c>
      <c r="AG70">
        <v>91</v>
      </c>
      <c r="AH70">
        <v>17.129051</v>
      </c>
      <c r="AI70">
        <v>281.60000000000002</v>
      </c>
      <c r="AJ70">
        <v>14</v>
      </c>
      <c r="AK70">
        <v>31</v>
      </c>
      <c r="AL70">
        <v>5464</v>
      </c>
      <c r="AM70" t="s">
        <v>363</v>
      </c>
      <c r="AN70" t="s">
        <v>618</v>
      </c>
      <c r="AO70">
        <v>1256.8579999999999</v>
      </c>
      <c r="AR70" t="s">
        <v>116</v>
      </c>
      <c r="AS70" t="s">
        <v>118</v>
      </c>
      <c r="AT70" t="s">
        <v>215</v>
      </c>
      <c r="AU70" t="s">
        <v>362</v>
      </c>
      <c r="AV70" t="s">
        <v>48</v>
      </c>
      <c r="AW70">
        <v>2</v>
      </c>
      <c r="BB70">
        <v>0.8299293284348106</v>
      </c>
      <c r="BC70" t="s">
        <v>67</v>
      </c>
      <c r="BF70" t="s">
        <v>116</v>
      </c>
      <c r="BG70" t="s">
        <v>118</v>
      </c>
      <c r="BH70" t="s">
        <v>362</v>
      </c>
      <c r="BI70">
        <v>2598</v>
      </c>
      <c r="BJ70">
        <v>2</v>
      </c>
      <c r="BK70" t="s">
        <v>215</v>
      </c>
      <c r="BL70" t="s">
        <v>241</v>
      </c>
      <c r="BM70">
        <v>0.8299293284348106</v>
      </c>
      <c r="BN70" t="s">
        <v>67</v>
      </c>
      <c r="BO70" t="s">
        <v>176</v>
      </c>
      <c r="BP70">
        <v>1349.0170000000001</v>
      </c>
    </row>
    <row r="71" spans="1:68" ht="16.5" x14ac:dyDescent="0.25">
      <c r="A71" s="223" t="str">
        <f t="shared" si="35"/>
        <v>송도버스</v>
      </c>
      <c r="B71" s="124" t="str">
        <f t="shared" si="52"/>
        <v>오병찬</v>
      </c>
      <c r="C71" s="125" t="str">
        <f t="shared" si="36"/>
        <v>A</v>
      </c>
      <c r="D71" s="126">
        <f t="shared" si="37"/>
        <v>0.95781755377167344</v>
      </c>
      <c r="E71" s="127">
        <f t="shared" si="38"/>
        <v>7800</v>
      </c>
      <c r="F71" s="128" t="str">
        <f t="shared" si="39"/>
        <v>8</v>
      </c>
      <c r="G71" s="129" t="str">
        <f t="shared" si="40"/>
        <v>70바2255</v>
      </c>
      <c r="H71" s="130">
        <f t="shared" si="41"/>
        <v>5</v>
      </c>
      <c r="I71" s="131">
        <f t="shared" si="42"/>
        <v>2197.5789999999997</v>
      </c>
      <c r="J71" s="132">
        <f t="shared" si="43"/>
        <v>2.5120151884797583E-2</v>
      </c>
      <c r="K71" s="132">
        <f t="shared" si="44"/>
        <v>0.34717180641434764</v>
      </c>
      <c r="L71" s="132">
        <f t="shared" si="45"/>
        <v>9.6924843202451441E-2</v>
      </c>
      <c r="M71" s="133">
        <f t="shared" si="46"/>
        <v>12.977</v>
      </c>
      <c r="N71" s="134">
        <f t="shared" si="47"/>
        <v>0</v>
      </c>
      <c r="O71" s="134">
        <f t="shared" si="48"/>
        <v>6.7801885620494184</v>
      </c>
      <c r="P71" s="216">
        <f t="shared" si="49"/>
        <v>19</v>
      </c>
      <c r="Q71" s="217">
        <f t="shared" si="50"/>
        <v>0</v>
      </c>
      <c r="R71" s="217">
        <f t="shared" si="51"/>
        <v>149</v>
      </c>
      <c r="T71">
        <v>521</v>
      </c>
      <c r="U71">
        <v>7800</v>
      </c>
      <c r="V71" t="s">
        <v>364</v>
      </c>
      <c r="W71">
        <v>2197.5790000000002</v>
      </c>
      <c r="X71">
        <v>1148.105</v>
      </c>
      <c r="Y71">
        <v>1.9139999999999999</v>
      </c>
      <c r="Z71">
        <v>12.977</v>
      </c>
      <c r="AA71">
        <v>130.438861</v>
      </c>
      <c r="AB71">
        <v>3.2766440000000001</v>
      </c>
      <c r="AC71">
        <v>45.284694999999999</v>
      </c>
      <c r="AD71" s="1">
        <v>213</v>
      </c>
      <c r="AE71">
        <v>0</v>
      </c>
      <c r="AF71">
        <v>149</v>
      </c>
      <c r="AG71">
        <v>69</v>
      </c>
      <c r="AH71">
        <v>16.847577999999999</v>
      </c>
      <c r="AI71">
        <v>166</v>
      </c>
      <c r="AJ71">
        <v>0</v>
      </c>
      <c r="AK71">
        <v>19</v>
      </c>
      <c r="AL71">
        <v>6758</v>
      </c>
      <c r="AM71" t="s">
        <v>365</v>
      </c>
      <c r="AN71" t="s">
        <v>619</v>
      </c>
      <c r="AO71">
        <v>1686.2729999999999</v>
      </c>
      <c r="AR71" t="s">
        <v>116</v>
      </c>
      <c r="AS71" t="s">
        <v>118</v>
      </c>
      <c r="AT71" t="s">
        <v>228</v>
      </c>
      <c r="AU71" t="s">
        <v>364</v>
      </c>
      <c r="AV71" t="s">
        <v>48</v>
      </c>
      <c r="AW71">
        <v>5</v>
      </c>
      <c r="BB71">
        <v>0.95781755377167344</v>
      </c>
      <c r="BC71" t="s">
        <v>66</v>
      </c>
      <c r="BF71" t="s">
        <v>116</v>
      </c>
      <c r="BG71" t="s">
        <v>118</v>
      </c>
      <c r="BH71" t="s">
        <v>364</v>
      </c>
      <c r="BI71">
        <v>7800</v>
      </c>
      <c r="BJ71">
        <v>5</v>
      </c>
      <c r="BK71" t="s">
        <v>228</v>
      </c>
      <c r="BL71" t="s">
        <v>217</v>
      </c>
      <c r="BM71">
        <v>0.95781755377167344</v>
      </c>
      <c r="BN71" t="s">
        <v>66</v>
      </c>
      <c r="BO71" t="s">
        <v>175</v>
      </c>
      <c r="BP71">
        <v>2197.5789999999997</v>
      </c>
    </row>
    <row r="72" spans="1:68" ht="16.5" x14ac:dyDescent="0.25">
      <c r="A72" s="224" t="str">
        <f t="shared" si="35"/>
        <v>송도버스</v>
      </c>
      <c r="B72" s="108" t="str">
        <f t="shared" si="52"/>
        <v>오승근</v>
      </c>
      <c r="C72" s="109" t="str">
        <f t="shared" si="36"/>
        <v>C</v>
      </c>
      <c r="D72" s="110">
        <f t="shared" si="37"/>
        <v>0.89383996760493145</v>
      </c>
      <c r="E72" s="111">
        <f t="shared" si="38"/>
        <v>9933</v>
      </c>
      <c r="F72" s="112" t="str">
        <f t="shared" si="39"/>
        <v>8</v>
      </c>
      <c r="G72" s="113" t="str">
        <f t="shared" si="40"/>
        <v>70바2271</v>
      </c>
      <c r="H72" s="114">
        <f t="shared" si="41"/>
        <v>5</v>
      </c>
      <c r="I72" s="115">
        <f t="shared" si="42"/>
        <v>2264.895</v>
      </c>
      <c r="J72" s="116">
        <f t="shared" si="43"/>
        <v>3.2761697304239751E-2</v>
      </c>
      <c r="K72" s="116">
        <f t="shared" si="44"/>
        <v>0.37711959412442198</v>
      </c>
      <c r="L72" s="116">
        <f t="shared" si="45"/>
        <v>0.2406292565439016</v>
      </c>
      <c r="M72" s="117">
        <f t="shared" si="46"/>
        <v>16.72</v>
      </c>
      <c r="N72" s="118">
        <f t="shared" si="47"/>
        <v>4.4152157164018643E-2</v>
      </c>
      <c r="O72" s="118">
        <f t="shared" si="48"/>
        <v>14.570211864126152</v>
      </c>
      <c r="P72" s="218">
        <f t="shared" si="49"/>
        <v>26</v>
      </c>
      <c r="Q72" s="219">
        <f t="shared" si="50"/>
        <v>1</v>
      </c>
      <c r="R72" s="219">
        <f t="shared" si="51"/>
        <v>330</v>
      </c>
      <c r="T72">
        <v>521</v>
      </c>
      <c r="U72">
        <v>9933</v>
      </c>
      <c r="V72" t="s">
        <v>366</v>
      </c>
      <c r="W72">
        <v>2264.895</v>
      </c>
      <c r="X72">
        <v>1257.2660000000001</v>
      </c>
      <c r="Y72">
        <v>1.8009999999999999</v>
      </c>
      <c r="Z72">
        <v>16.72</v>
      </c>
      <c r="AA72">
        <v>139.906915</v>
      </c>
      <c r="AB72">
        <v>4.5835879999999998</v>
      </c>
      <c r="AC72">
        <v>52.761639000000002</v>
      </c>
      <c r="AD72" s="1">
        <v>545</v>
      </c>
      <c r="AE72">
        <v>1</v>
      </c>
      <c r="AF72">
        <v>330</v>
      </c>
      <c r="AG72">
        <v>88</v>
      </c>
      <c r="AH72">
        <v>16.188585</v>
      </c>
      <c r="AI72">
        <v>356.8</v>
      </c>
      <c r="AJ72">
        <v>6</v>
      </c>
      <c r="AK72">
        <v>26</v>
      </c>
      <c r="AL72">
        <v>11674</v>
      </c>
      <c r="AM72" t="s">
        <v>367</v>
      </c>
      <c r="AN72" t="s">
        <v>620</v>
      </c>
      <c r="AO72">
        <v>1721.761</v>
      </c>
      <c r="AR72" t="s">
        <v>116</v>
      </c>
      <c r="AS72" t="s">
        <v>118</v>
      </c>
      <c r="AT72" t="s">
        <v>233</v>
      </c>
      <c r="AU72" t="s">
        <v>366</v>
      </c>
      <c r="AV72" t="s">
        <v>48</v>
      </c>
      <c r="AW72">
        <v>5</v>
      </c>
      <c r="BB72">
        <v>0.89383996760493145</v>
      </c>
      <c r="BC72" t="s">
        <v>69</v>
      </c>
      <c r="BF72" t="s">
        <v>116</v>
      </c>
      <c r="BG72" t="s">
        <v>118</v>
      </c>
      <c r="BH72" t="s">
        <v>366</v>
      </c>
      <c r="BI72">
        <v>9933</v>
      </c>
      <c r="BJ72">
        <v>5</v>
      </c>
      <c r="BK72" t="s">
        <v>233</v>
      </c>
      <c r="BL72" t="s">
        <v>244</v>
      </c>
      <c r="BM72">
        <v>0.89383996760493145</v>
      </c>
      <c r="BN72" t="s">
        <v>69</v>
      </c>
      <c r="BO72" t="s">
        <v>174</v>
      </c>
      <c r="BP72">
        <v>2264.895</v>
      </c>
    </row>
    <row r="73" spans="1:68" ht="16.5" x14ac:dyDescent="0.25">
      <c r="A73" s="223" t="str">
        <f t="shared" si="35"/>
        <v>송도버스</v>
      </c>
      <c r="B73" s="124" t="str">
        <f t="shared" si="52"/>
        <v>우관석</v>
      </c>
      <c r="C73" s="125" t="str">
        <f t="shared" si="36"/>
        <v>B</v>
      </c>
      <c r="D73" s="126">
        <f t="shared" si="37"/>
        <v>0.94254873094823755</v>
      </c>
      <c r="E73" s="127">
        <f t="shared" si="38"/>
        <v>3323</v>
      </c>
      <c r="F73" s="128" t="str">
        <f t="shared" si="39"/>
        <v>8</v>
      </c>
      <c r="G73" s="129" t="str">
        <f t="shared" si="40"/>
        <v>70바2265</v>
      </c>
      <c r="H73" s="130">
        <f t="shared" si="41"/>
        <v>17</v>
      </c>
      <c r="I73" s="131">
        <f t="shared" si="42"/>
        <v>3170.9540000000006</v>
      </c>
      <c r="J73" s="132">
        <f t="shared" si="43"/>
        <v>1.0730725052490637E-2</v>
      </c>
      <c r="K73" s="132">
        <f t="shared" si="44"/>
        <v>0.30208573670525668</v>
      </c>
      <c r="L73" s="132">
        <f t="shared" si="45"/>
        <v>0.16808821572309152</v>
      </c>
      <c r="M73" s="133">
        <f t="shared" si="46"/>
        <v>11.167</v>
      </c>
      <c r="N73" s="134">
        <f t="shared" si="47"/>
        <v>0.15768125302353803</v>
      </c>
      <c r="O73" s="134">
        <f t="shared" si="48"/>
        <v>4.2889300822402339</v>
      </c>
      <c r="P73" s="216">
        <f t="shared" si="49"/>
        <v>16</v>
      </c>
      <c r="Q73" s="217">
        <f t="shared" si="50"/>
        <v>5</v>
      </c>
      <c r="R73" s="217">
        <f t="shared" si="51"/>
        <v>136</v>
      </c>
      <c r="T73">
        <v>521</v>
      </c>
      <c r="U73">
        <v>3323</v>
      </c>
      <c r="V73" t="s">
        <v>488</v>
      </c>
      <c r="W73">
        <v>3170.9540000000002</v>
      </c>
      <c r="X73">
        <v>1559.1110000000001</v>
      </c>
      <c r="Y73">
        <v>2.0339999999999998</v>
      </c>
      <c r="Z73">
        <v>11.167</v>
      </c>
      <c r="AA73">
        <v>186.22273799999999</v>
      </c>
      <c r="AB73">
        <v>1.998305</v>
      </c>
      <c r="AC73">
        <v>56.255232999999997</v>
      </c>
      <c r="AD73" s="1">
        <v>533</v>
      </c>
      <c r="AE73">
        <v>5</v>
      </c>
      <c r="AF73">
        <v>136</v>
      </c>
      <c r="AG73">
        <v>91</v>
      </c>
      <c r="AH73">
        <v>17.027747999999999</v>
      </c>
      <c r="AI73">
        <v>439.1</v>
      </c>
      <c r="AJ73">
        <v>11.1</v>
      </c>
      <c r="AK73">
        <v>16</v>
      </c>
      <c r="AL73">
        <v>2610</v>
      </c>
      <c r="AM73" t="s">
        <v>489</v>
      </c>
      <c r="AN73" t="s">
        <v>621</v>
      </c>
      <c r="AO73">
        <v>439.81599999999997</v>
      </c>
      <c r="AR73" t="s">
        <v>116</v>
      </c>
      <c r="AS73" t="s">
        <v>118</v>
      </c>
      <c r="AT73" t="s">
        <v>231</v>
      </c>
      <c r="AU73" t="s">
        <v>488</v>
      </c>
      <c r="AV73" t="s">
        <v>48</v>
      </c>
      <c r="AW73">
        <v>17</v>
      </c>
      <c r="BB73">
        <v>0.94254873094823755</v>
      </c>
      <c r="BC73" t="s">
        <v>68</v>
      </c>
      <c r="BF73" t="s">
        <v>116</v>
      </c>
      <c r="BG73" t="s">
        <v>118</v>
      </c>
      <c r="BH73" t="s">
        <v>488</v>
      </c>
      <c r="BI73">
        <v>3323</v>
      </c>
      <c r="BJ73">
        <v>17</v>
      </c>
      <c r="BK73" t="s">
        <v>231</v>
      </c>
      <c r="BL73" t="s">
        <v>199</v>
      </c>
      <c r="BM73">
        <v>0.94254873094823755</v>
      </c>
      <c r="BN73" t="s">
        <v>68</v>
      </c>
      <c r="BO73" t="s">
        <v>172</v>
      </c>
      <c r="BP73">
        <v>3170.9540000000006</v>
      </c>
    </row>
    <row r="74" spans="1:68" ht="16.5" x14ac:dyDescent="0.25">
      <c r="A74" s="224" t="str">
        <f t="shared" si="35"/>
        <v>송도버스</v>
      </c>
      <c r="B74" s="108" t="str">
        <f t="shared" si="52"/>
        <v>유영욱</v>
      </c>
      <c r="C74" s="109" t="str">
        <f t="shared" si="36"/>
        <v>C</v>
      </c>
      <c r="D74" s="110">
        <f t="shared" si="37"/>
        <v>0.85205877134797736</v>
      </c>
      <c r="E74" s="111">
        <f t="shared" si="38"/>
        <v>8199</v>
      </c>
      <c r="F74" s="112" t="str">
        <f t="shared" si="39"/>
        <v>8</v>
      </c>
      <c r="G74" s="113" t="str">
        <f t="shared" si="40"/>
        <v>70바2308</v>
      </c>
      <c r="H74" s="114">
        <f t="shared" si="41"/>
        <v>2</v>
      </c>
      <c r="I74" s="115">
        <f t="shared" si="42"/>
        <v>1974.741</v>
      </c>
      <c r="J74" s="116">
        <f t="shared" si="43"/>
        <v>7.8038806506413863E-3</v>
      </c>
      <c r="K74" s="116">
        <f t="shared" si="44"/>
        <v>0.3455600382370223</v>
      </c>
      <c r="L74" s="116">
        <f t="shared" si="45"/>
        <v>0.24104426859015943</v>
      </c>
      <c r="M74" s="117">
        <f t="shared" si="46"/>
        <v>17.48</v>
      </c>
      <c r="N74" s="118">
        <f t="shared" si="47"/>
        <v>0</v>
      </c>
      <c r="O74" s="118">
        <f t="shared" si="48"/>
        <v>22.23589060932283</v>
      </c>
      <c r="P74" s="218">
        <f t="shared" si="49"/>
        <v>16</v>
      </c>
      <c r="Q74" s="219">
        <f t="shared" si="50"/>
        <v>0</v>
      </c>
      <c r="R74" s="219">
        <f t="shared" si="51"/>
        <v>449</v>
      </c>
      <c r="T74">
        <v>521</v>
      </c>
      <c r="U74">
        <v>8199</v>
      </c>
      <c r="V74" t="s">
        <v>368</v>
      </c>
      <c r="W74">
        <v>2019.258</v>
      </c>
      <c r="X74">
        <v>1129.1099999999999</v>
      </c>
      <c r="Y74">
        <v>1.788</v>
      </c>
      <c r="Z74">
        <v>17.48</v>
      </c>
      <c r="AA74">
        <v>112.547467</v>
      </c>
      <c r="AB74">
        <v>0.87830699999999995</v>
      </c>
      <c r="AC74">
        <v>38.891907000000003</v>
      </c>
      <c r="AD74" s="1">
        <v>476</v>
      </c>
      <c r="AE74">
        <v>0</v>
      </c>
      <c r="AF74">
        <v>449</v>
      </c>
      <c r="AG74">
        <v>87</v>
      </c>
      <c r="AH74">
        <v>17.941389999999998</v>
      </c>
      <c r="AI74">
        <v>349.2</v>
      </c>
      <c r="AJ74">
        <v>4.9000000000000004</v>
      </c>
      <c r="AK74">
        <v>16</v>
      </c>
      <c r="AL74">
        <v>2977</v>
      </c>
      <c r="AM74" t="s">
        <v>369</v>
      </c>
      <c r="AN74" t="s">
        <v>622</v>
      </c>
      <c r="AO74">
        <v>1900.4770000000001</v>
      </c>
      <c r="AR74" t="s">
        <v>116</v>
      </c>
      <c r="AS74" t="s">
        <v>118</v>
      </c>
      <c r="AT74" t="s">
        <v>244</v>
      </c>
      <c r="AU74" t="s">
        <v>368</v>
      </c>
      <c r="AV74" t="s">
        <v>48</v>
      </c>
      <c r="AW74">
        <v>2</v>
      </c>
      <c r="BB74">
        <v>0.85205877134797736</v>
      </c>
      <c r="BC74" t="s">
        <v>69</v>
      </c>
      <c r="BF74" t="s">
        <v>116</v>
      </c>
      <c r="BG74" t="s">
        <v>118</v>
      </c>
      <c r="BH74" t="s">
        <v>368</v>
      </c>
      <c r="BI74">
        <v>8199</v>
      </c>
      <c r="BJ74">
        <v>2</v>
      </c>
      <c r="BK74" t="s">
        <v>244</v>
      </c>
      <c r="BL74" t="s">
        <v>248</v>
      </c>
      <c r="BM74">
        <v>0.85205877134797736</v>
      </c>
      <c r="BN74" t="s">
        <v>69</v>
      </c>
      <c r="BO74" t="s">
        <v>174</v>
      </c>
      <c r="BP74">
        <v>1974.741</v>
      </c>
    </row>
    <row r="75" spans="1:68" ht="16.5" x14ac:dyDescent="0.25">
      <c r="A75" s="223" t="str">
        <f t="shared" si="35"/>
        <v>송도버스</v>
      </c>
      <c r="B75" s="124" t="str">
        <f t="shared" si="52"/>
        <v>유주현</v>
      </c>
      <c r="C75" s="125" t="str">
        <f t="shared" si="36"/>
        <v>C</v>
      </c>
      <c r="D75" s="126">
        <f t="shared" si="37"/>
        <v>0.86762768458782469</v>
      </c>
      <c r="E75" s="127">
        <f t="shared" si="38"/>
        <v>8628</v>
      </c>
      <c r="F75" s="128" t="str">
        <f t="shared" si="39"/>
        <v>16-1</v>
      </c>
      <c r="G75" s="129" t="str">
        <f t="shared" si="40"/>
        <v>70바2249</v>
      </c>
      <c r="H75" s="130">
        <f t="shared" si="41"/>
        <v>14</v>
      </c>
      <c r="I75" s="131">
        <f t="shared" si="42"/>
        <v>1665.1919999999998</v>
      </c>
      <c r="J75" s="132">
        <f t="shared" si="43"/>
        <v>5.8357006224507395E-3</v>
      </c>
      <c r="K75" s="132">
        <f t="shared" si="44"/>
        <v>0.35892857580514348</v>
      </c>
      <c r="L75" s="132">
        <f t="shared" si="45"/>
        <v>1.8015940504158081E-2</v>
      </c>
      <c r="M75" s="133">
        <f t="shared" si="46"/>
        <v>16.521000000000001</v>
      </c>
      <c r="N75" s="134">
        <f t="shared" si="47"/>
        <v>0.11574958272275429</v>
      </c>
      <c r="O75" s="134">
        <f t="shared" si="48"/>
        <v>32.352008371009823</v>
      </c>
      <c r="P75" s="216">
        <f t="shared" si="49"/>
        <v>27</v>
      </c>
      <c r="Q75" s="217">
        <f t="shared" si="50"/>
        <v>2</v>
      </c>
      <c r="R75" s="217">
        <f t="shared" si="51"/>
        <v>559</v>
      </c>
      <c r="T75">
        <v>521</v>
      </c>
      <c r="U75">
        <v>8628</v>
      </c>
      <c r="V75" t="s">
        <v>370</v>
      </c>
      <c r="W75">
        <v>1727.8679999999999</v>
      </c>
      <c r="X75">
        <v>922.00900000000001</v>
      </c>
      <c r="Y75">
        <v>1.8740000000000001</v>
      </c>
      <c r="Z75">
        <v>16.521000000000001</v>
      </c>
      <c r="AA75">
        <v>90.579697999999993</v>
      </c>
      <c r="AB75">
        <v>0.52859599999999995</v>
      </c>
      <c r="AC75">
        <v>32.511642000000002</v>
      </c>
      <c r="AD75" s="1">
        <v>30</v>
      </c>
      <c r="AE75">
        <v>2</v>
      </c>
      <c r="AF75">
        <v>559</v>
      </c>
      <c r="AG75">
        <v>89</v>
      </c>
      <c r="AH75">
        <v>19.075665000000001</v>
      </c>
      <c r="AI75">
        <v>649</v>
      </c>
      <c r="AJ75">
        <v>10.199999999999999</v>
      </c>
      <c r="AK75">
        <v>27</v>
      </c>
      <c r="AL75">
        <v>6318</v>
      </c>
      <c r="AM75" t="s">
        <v>371</v>
      </c>
      <c r="AN75" t="s">
        <v>623</v>
      </c>
      <c r="AO75">
        <v>168.24100000000001</v>
      </c>
      <c r="AR75" t="s">
        <v>116</v>
      </c>
      <c r="AS75" t="s">
        <v>117</v>
      </c>
      <c r="AT75" t="s">
        <v>198</v>
      </c>
      <c r="AU75" t="s">
        <v>370</v>
      </c>
      <c r="AV75" t="s">
        <v>48</v>
      </c>
      <c r="AW75">
        <v>14</v>
      </c>
      <c r="BB75">
        <v>0.86762768458782469</v>
      </c>
      <c r="BC75" t="s">
        <v>69</v>
      </c>
      <c r="BF75" t="s">
        <v>116</v>
      </c>
      <c r="BG75" t="s">
        <v>117</v>
      </c>
      <c r="BH75" t="s">
        <v>370</v>
      </c>
      <c r="BI75">
        <v>8628</v>
      </c>
      <c r="BJ75">
        <v>14</v>
      </c>
      <c r="BK75" t="s">
        <v>198</v>
      </c>
      <c r="BL75" t="s">
        <v>207</v>
      </c>
      <c r="BM75">
        <v>0.86762768458782469</v>
      </c>
      <c r="BN75" t="s">
        <v>69</v>
      </c>
      <c r="BO75" t="s">
        <v>174</v>
      </c>
      <c r="BP75">
        <v>1665.1919999999998</v>
      </c>
    </row>
    <row r="76" spans="1:68" ht="16.5" x14ac:dyDescent="0.25">
      <c r="A76" s="224" t="str">
        <f t="shared" si="35"/>
        <v>송도버스</v>
      </c>
      <c r="B76" s="108" t="str">
        <f t="shared" si="52"/>
        <v>윤석훈</v>
      </c>
      <c r="C76" s="109" t="str">
        <f t="shared" si="36"/>
        <v>D</v>
      </c>
      <c r="D76" s="110">
        <f t="shared" si="37"/>
        <v>0.82204550544550326</v>
      </c>
      <c r="E76" s="111">
        <f t="shared" si="38"/>
        <v>5886</v>
      </c>
      <c r="F76" s="112" t="str">
        <f t="shared" si="39"/>
        <v>8</v>
      </c>
      <c r="G76" s="113" t="str">
        <f t="shared" si="40"/>
        <v>70바2251</v>
      </c>
      <c r="H76" s="114">
        <f t="shared" si="41"/>
        <v>3</v>
      </c>
      <c r="I76" s="115">
        <f t="shared" si="42"/>
        <v>2364.3229999999994</v>
      </c>
      <c r="J76" s="116">
        <f t="shared" si="43"/>
        <v>7.6950732502882478E-3</v>
      </c>
      <c r="K76" s="116">
        <f t="shared" si="44"/>
        <v>0.37686127834253291</v>
      </c>
      <c r="L76" s="116">
        <f t="shared" si="45"/>
        <v>8.0784224490477841E-2</v>
      </c>
      <c r="M76" s="117">
        <f t="shared" si="46"/>
        <v>12.606</v>
      </c>
      <c r="N76" s="118">
        <f t="shared" si="47"/>
        <v>0</v>
      </c>
      <c r="O76" s="118">
        <f t="shared" si="48"/>
        <v>3.7430831818225787</v>
      </c>
      <c r="P76" s="218">
        <f t="shared" si="49"/>
        <v>59</v>
      </c>
      <c r="Q76" s="219">
        <f t="shared" si="50"/>
        <v>0</v>
      </c>
      <c r="R76" s="219">
        <f t="shared" si="51"/>
        <v>89</v>
      </c>
      <c r="T76">
        <v>521</v>
      </c>
      <c r="U76">
        <v>5886</v>
      </c>
      <c r="V76" t="s">
        <v>372</v>
      </c>
      <c r="W76">
        <v>2377.7190000000001</v>
      </c>
      <c r="X76">
        <v>1380.8789999999999</v>
      </c>
      <c r="Y76">
        <v>1.722</v>
      </c>
      <c r="Z76">
        <v>12.606</v>
      </c>
      <c r="AA76">
        <v>151.82636500000001</v>
      </c>
      <c r="AB76">
        <v>1.168315</v>
      </c>
      <c r="AC76">
        <v>57.217478</v>
      </c>
      <c r="AD76" s="1">
        <v>191</v>
      </c>
      <c r="AE76">
        <v>0</v>
      </c>
      <c r="AF76">
        <v>89</v>
      </c>
      <c r="AG76">
        <v>73</v>
      </c>
      <c r="AH76">
        <v>15.660778000000001</v>
      </c>
      <c r="AI76">
        <v>161.80000000000001</v>
      </c>
      <c r="AJ76">
        <v>0</v>
      </c>
      <c r="AK76">
        <v>59</v>
      </c>
      <c r="AL76">
        <v>21004</v>
      </c>
      <c r="AM76" t="s">
        <v>373</v>
      </c>
      <c r="AN76" t="s">
        <v>624</v>
      </c>
      <c r="AO76">
        <v>2141.9609999999998</v>
      </c>
      <c r="AR76" t="s">
        <v>116</v>
      </c>
      <c r="AS76" t="s">
        <v>118</v>
      </c>
      <c r="AT76" t="s">
        <v>225</v>
      </c>
      <c r="AU76" t="s">
        <v>372</v>
      </c>
      <c r="AV76" t="s">
        <v>48</v>
      </c>
      <c r="AW76">
        <v>3</v>
      </c>
      <c r="BB76">
        <v>0.82204550544550326</v>
      </c>
      <c r="BC76" t="s">
        <v>67</v>
      </c>
      <c r="BF76" t="s">
        <v>116</v>
      </c>
      <c r="BG76" t="s">
        <v>118</v>
      </c>
      <c r="BH76" t="s">
        <v>372</v>
      </c>
      <c r="BI76">
        <v>5886</v>
      </c>
      <c r="BJ76">
        <v>3</v>
      </c>
      <c r="BK76" t="s">
        <v>225</v>
      </c>
      <c r="BL76" t="s">
        <v>247</v>
      </c>
      <c r="BM76">
        <v>0.82204550544550326</v>
      </c>
      <c r="BN76" t="s">
        <v>67</v>
      </c>
      <c r="BO76" t="s">
        <v>176</v>
      </c>
      <c r="BP76">
        <v>2364.3229999999994</v>
      </c>
    </row>
    <row r="77" spans="1:68" ht="16.5" x14ac:dyDescent="0.25">
      <c r="A77" s="223" t="str">
        <f t="shared" si="35"/>
        <v>송도버스</v>
      </c>
      <c r="B77" s="124" t="str">
        <f t="shared" si="52"/>
        <v>이경국</v>
      </c>
      <c r="C77" s="125" t="str">
        <f t="shared" si="36"/>
        <v>D</v>
      </c>
      <c r="D77" s="126">
        <f t="shared" si="37"/>
        <v>0.82017143908129753</v>
      </c>
      <c r="E77" s="127">
        <f t="shared" si="38"/>
        <v>2740</v>
      </c>
      <c r="F77" s="128" t="str">
        <f t="shared" si="39"/>
        <v>8</v>
      </c>
      <c r="G77" s="129" t="str">
        <f t="shared" si="40"/>
        <v>70바2319</v>
      </c>
      <c r="H77" s="130">
        <f t="shared" si="41"/>
        <v>8</v>
      </c>
      <c r="I77" s="131">
        <f t="shared" si="42"/>
        <v>708.63100000000009</v>
      </c>
      <c r="J77" s="132">
        <f t="shared" si="43"/>
        <v>2.546517599917289E-2</v>
      </c>
      <c r="K77" s="132">
        <f t="shared" si="44"/>
        <v>0.37749139773829116</v>
      </c>
      <c r="L77" s="132">
        <f t="shared" si="45"/>
        <v>0.18345231862563166</v>
      </c>
      <c r="M77" s="133">
        <f t="shared" si="46"/>
        <v>18.167000000000002</v>
      </c>
      <c r="N77" s="134">
        <f t="shared" si="47"/>
        <v>0</v>
      </c>
      <c r="O77" s="134">
        <f t="shared" si="48"/>
        <v>37.891076461404325</v>
      </c>
      <c r="P77" s="216">
        <f t="shared" si="49"/>
        <v>10</v>
      </c>
      <c r="Q77" s="217">
        <f t="shared" si="50"/>
        <v>0</v>
      </c>
      <c r="R77" s="217">
        <f t="shared" si="51"/>
        <v>299</v>
      </c>
      <c r="T77">
        <v>521</v>
      </c>
      <c r="U77">
        <v>2740</v>
      </c>
      <c r="V77" t="s">
        <v>374</v>
      </c>
      <c r="W77">
        <v>789.10400000000004</v>
      </c>
      <c r="X77">
        <v>462.31200000000001</v>
      </c>
      <c r="Y77">
        <v>1.7070000000000001</v>
      </c>
      <c r="Z77">
        <v>18.167000000000002</v>
      </c>
      <c r="AA77">
        <v>44.733874999999998</v>
      </c>
      <c r="AB77">
        <v>1.1391560000000001</v>
      </c>
      <c r="AC77">
        <v>16.886652999999999</v>
      </c>
      <c r="AD77" s="1">
        <v>130</v>
      </c>
      <c r="AE77">
        <v>0</v>
      </c>
      <c r="AF77">
        <v>299</v>
      </c>
      <c r="AG77">
        <v>69</v>
      </c>
      <c r="AH77">
        <v>17.639965</v>
      </c>
      <c r="AI77">
        <v>197.8</v>
      </c>
      <c r="AJ77">
        <v>0</v>
      </c>
      <c r="AK77">
        <v>10</v>
      </c>
      <c r="AL77">
        <v>8494</v>
      </c>
      <c r="AM77" t="s">
        <v>375</v>
      </c>
      <c r="AN77" t="s">
        <v>625</v>
      </c>
      <c r="AO77">
        <v>142.25399999999999</v>
      </c>
      <c r="AR77" t="s">
        <v>116</v>
      </c>
      <c r="AS77" t="s">
        <v>118</v>
      </c>
      <c r="AT77" t="s">
        <v>248</v>
      </c>
      <c r="AU77" t="s">
        <v>374</v>
      </c>
      <c r="AV77" t="s">
        <v>48</v>
      </c>
      <c r="AW77">
        <v>8</v>
      </c>
      <c r="BB77">
        <v>0.82017143908129753</v>
      </c>
      <c r="BC77" t="s">
        <v>67</v>
      </c>
      <c r="BF77" t="s">
        <v>116</v>
      </c>
      <c r="BG77" t="s">
        <v>118</v>
      </c>
      <c r="BH77" t="s">
        <v>374</v>
      </c>
      <c r="BI77">
        <v>2740</v>
      </c>
      <c r="BJ77">
        <v>8</v>
      </c>
      <c r="BK77" t="s">
        <v>248</v>
      </c>
      <c r="BL77" t="s">
        <v>237</v>
      </c>
      <c r="BM77">
        <v>0.82017143908129753</v>
      </c>
      <c r="BN77" t="s">
        <v>67</v>
      </c>
      <c r="BO77" t="s">
        <v>176</v>
      </c>
      <c r="BP77">
        <v>708.63100000000009</v>
      </c>
    </row>
    <row r="78" spans="1:68" ht="16.5" x14ac:dyDescent="0.25">
      <c r="A78" s="224" t="str">
        <f t="shared" si="35"/>
        <v>송도버스</v>
      </c>
      <c r="B78" s="108" t="str">
        <f t="shared" si="52"/>
        <v>이경섭</v>
      </c>
      <c r="C78" s="109" t="str">
        <f t="shared" si="36"/>
        <v>C</v>
      </c>
      <c r="D78" s="110">
        <f t="shared" si="37"/>
        <v>0.86099999999999999</v>
      </c>
      <c r="E78" s="111">
        <f t="shared" si="38"/>
        <v>3748</v>
      </c>
      <c r="F78" s="112" t="str">
        <f t="shared" si="39"/>
        <v>8</v>
      </c>
      <c r="G78" s="113" t="str">
        <f t="shared" si="40"/>
        <v>70바2222</v>
      </c>
      <c r="H78" s="114">
        <f t="shared" si="41"/>
        <v>1</v>
      </c>
      <c r="I78" s="115">
        <f t="shared" si="42"/>
        <v>865.82</v>
      </c>
      <c r="J78" s="116">
        <f t="shared" si="43"/>
        <v>2.1513830115982284E-2</v>
      </c>
      <c r="K78" s="116">
        <f t="shared" si="44"/>
        <v>0.3457716220374491</v>
      </c>
      <c r="L78" s="116">
        <f t="shared" si="45"/>
        <v>0.23676976738814071</v>
      </c>
      <c r="M78" s="117">
        <f t="shared" si="46"/>
        <v>17.908999999999999</v>
      </c>
      <c r="N78" s="118">
        <f t="shared" si="47"/>
        <v>0</v>
      </c>
      <c r="O78" s="118">
        <f t="shared" si="48"/>
        <v>14.321683490794852</v>
      </c>
      <c r="P78" s="218">
        <f t="shared" si="49"/>
        <v>9</v>
      </c>
      <c r="Q78" s="219">
        <f t="shared" si="50"/>
        <v>0</v>
      </c>
      <c r="R78" s="219">
        <f t="shared" si="51"/>
        <v>124</v>
      </c>
      <c r="T78">
        <v>521</v>
      </c>
      <c r="U78">
        <v>3748</v>
      </c>
      <c r="V78" t="s">
        <v>376</v>
      </c>
      <c r="W78">
        <v>865.82</v>
      </c>
      <c r="X78">
        <v>502.87599999999998</v>
      </c>
      <c r="Y78">
        <v>1.722</v>
      </c>
      <c r="Z78">
        <v>17.908999999999999</v>
      </c>
      <c r="AA78">
        <v>48.818317999999998</v>
      </c>
      <c r="AB78">
        <v>1.0502689999999999</v>
      </c>
      <c r="AC78">
        <v>16.879988999999998</v>
      </c>
      <c r="AD78" s="1">
        <v>205</v>
      </c>
      <c r="AE78">
        <v>0</v>
      </c>
      <c r="AF78">
        <v>124</v>
      </c>
      <c r="AG78">
        <v>68</v>
      </c>
      <c r="AH78">
        <v>17.735555000000002</v>
      </c>
      <c r="AI78">
        <v>57.9</v>
      </c>
      <c r="AJ78">
        <v>0</v>
      </c>
      <c r="AK78">
        <v>9</v>
      </c>
      <c r="AL78">
        <v>2185</v>
      </c>
      <c r="AM78" t="s">
        <v>377</v>
      </c>
      <c r="AN78" t="s">
        <v>626</v>
      </c>
      <c r="AO78">
        <v>865.82</v>
      </c>
      <c r="AR78" t="s">
        <v>116</v>
      </c>
      <c r="AS78" t="s">
        <v>118</v>
      </c>
      <c r="AT78" t="s">
        <v>213</v>
      </c>
      <c r="AU78" t="s">
        <v>376</v>
      </c>
      <c r="AV78" t="s">
        <v>48</v>
      </c>
      <c r="AW78">
        <v>1</v>
      </c>
      <c r="BB78">
        <v>0.86099999999999999</v>
      </c>
      <c r="BC78" t="s">
        <v>69</v>
      </c>
      <c r="BF78" t="s">
        <v>116</v>
      </c>
      <c r="BG78" t="s">
        <v>118</v>
      </c>
      <c r="BH78" t="s">
        <v>376</v>
      </c>
      <c r="BI78">
        <v>3748</v>
      </c>
      <c r="BJ78">
        <v>1</v>
      </c>
      <c r="BK78" t="s">
        <v>213</v>
      </c>
      <c r="BL78" t="s">
        <v>171</v>
      </c>
      <c r="BM78">
        <v>0.86099999999999999</v>
      </c>
      <c r="BN78" t="s">
        <v>69</v>
      </c>
      <c r="BO78" t="s">
        <v>174</v>
      </c>
      <c r="BP78">
        <v>865.82</v>
      </c>
    </row>
    <row r="79" spans="1:68" ht="16.5" x14ac:dyDescent="0.25">
      <c r="A79" s="223" t="str">
        <f t="shared" si="35"/>
        <v>송도버스</v>
      </c>
      <c r="B79" s="124" t="str">
        <f t="shared" si="52"/>
        <v>이만규</v>
      </c>
      <c r="C79" s="125" t="str">
        <f t="shared" si="36"/>
        <v>C</v>
      </c>
      <c r="D79" s="126">
        <f t="shared" si="37"/>
        <v>0.85063470635914373</v>
      </c>
      <c r="E79" s="127">
        <f t="shared" si="38"/>
        <v>8511</v>
      </c>
      <c r="F79" s="128" t="str">
        <f t="shared" si="39"/>
        <v>8</v>
      </c>
      <c r="G79" s="129" t="str">
        <f t="shared" si="40"/>
        <v>70바2265</v>
      </c>
      <c r="H79" s="130">
        <f t="shared" si="41"/>
        <v>7</v>
      </c>
      <c r="I79" s="131">
        <f t="shared" si="42"/>
        <v>1035.048</v>
      </c>
      <c r="J79" s="132">
        <f t="shared" si="43"/>
        <v>4.7702567635299056E-3</v>
      </c>
      <c r="K79" s="132">
        <f t="shared" si="44"/>
        <v>0.37413425288522739</v>
      </c>
      <c r="L79" s="132">
        <f t="shared" si="45"/>
        <v>0.12849645620299735</v>
      </c>
      <c r="M79" s="133">
        <f t="shared" si="46"/>
        <v>16.23</v>
      </c>
      <c r="N79" s="134">
        <f t="shared" si="47"/>
        <v>0</v>
      </c>
      <c r="O79" s="134">
        <f t="shared" si="48"/>
        <v>58.998320889057872</v>
      </c>
      <c r="P79" s="216">
        <f t="shared" si="49"/>
        <v>18</v>
      </c>
      <c r="Q79" s="217">
        <f t="shared" si="50"/>
        <v>0</v>
      </c>
      <c r="R79" s="217">
        <f t="shared" si="51"/>
        <v>630</v>
      </c>
      <c r="T79">
        <v>521</v>
      </c>
      <c r="U79">
        <v>8511</v>
      </c>
      <c r="V79" t="s">
        <v>378</v>
      </c>
      <c r="W79">
        <v>1067.827</v>
      </c>
      <c r="X79">
        <v>601.63699999999994</v>
      </c>
      <c r="Y79">
        <v>1.7749999999999999</v>
      </c>
      <c r="Z79">
        <v>16.23</v>
      </c>
      <c r="AA79">
        <v>61.490819999999999</v>
      </c>
      <c r="AB79">
        <v>0.293327</v>
      </c>
      <c r="AC79">
        <v>23.005821999999998</v>
      </c>
      <c r="AD79" s="1">
        <v>133</v>
      </c>
      <c r="AE79">
        <v>0</v>
      </c>
      <c r="AF79">
        <v>630</v>
      </c>
      <c r="AG79">
        <v>92</v>
      </c>
      <c r="AH79">
        <v>17.365632000000002</v>
      </c>
      <c r="AI79">
        <v>310.10000000000002</v>
      </c>
      <c r="AJ79">
        <v>19.8</v>
      </c>
      <c r="AK79">
        <v>18</v>
      </c>
      <c r="AL79">
        <v>6681</v>
      </c>
      <c r="AM79" t="s">
        <v>379</v>
      </c>
      <c r="AN79" t="s">
        <v>627</v>
      </c>
      <c r="AO79">
        <v>396.40499999999997</v>
      </c>
      <c r="AR79" t="s">
        <v>116</v>
      </c>
      <c r="AS79" t="s">
        <v>118</v>
      </c>
      <c r="AT79" t="s">
        <v>231</v>
      </c>
      <c r="AU79" t="s">
        <v>378</v>
      </c>
      <c r="AV79" t="s">
        <v>48</v>
      </c>
      <c r="AW79">
        <v>7</v>
      </c>
      <c r="BB79">
        <v>0.85063470635914373</v>
      </c>
      <c r="BC79" t="s">
        <v>69</v>
      </c>
      <c r="BF79" t="s">
        <v>116</v>
      </c>
      <c r="BG79" t="s">
        <v>118</v>
      </c>
      <c r="BH79" t="s">
        <v>378</v>
      </c>
      <c r="BI79">
        <v>8511</v>
      </c>
      <c r="BJ79">
        <v>7</v>
      </c>
      <c r="BK79" t="s">
        <v>231</v>
      </c>
      <c r="BL79" t="s">
        <v>225</v>
      </c>
      <c r="BM79">
        <v>0.85063470635914373</v>
      </c>
      <c r="BN79" t="s">
        <v>69</v>
      </c>
      <c r="BO79" t="s">
        <v>174</v>
      </c>
      <c r="BP79">
        <v>1035.048</v>
      </c>
    </row>
    <row r="80" spans="1:68" ht="16.5" x14ac:dyDescent="0.25">
      <c r="A80" s="224" t="str">
        <f t="shared" si="35"/>
        <v>송도버스</v>
      </c>
      <c r="B80" s="108" t="str">
        <f t="shared" si="52"/>
        <v>이상용</v>
      </c>
      <c r="C80" s="109" t="str">
        <f t="shared" si="36"/>
        <v>D</v>
      </c>
      <c r="D80" s="110">
        <f t="shared" si="37"/>
        <v>0.81948684402714811</v>
      </c>
      <c r="E80" s="111">
        <f t="shared" si="38"/>
        <v>6185</v>
      </c>
      <c r="F80" s="112" t="str">
        <f t="shared" si="39"/>
        <v>16-1</v>
      </c>
      <c r="G80" s="113" t="str">
        <f t="shared" si="40"/>
        <v>70바2215</v>
      </c>
      <c r="H80" s="114">
        <f t="shared" si="41"/>
        <v>3</v>
      </c>
      <c r="I80" s="115">
        <f t="shared" si="42"/>
        <v>2782.3559999999998</v>
      </c>
      <c r="J80" s="116">
        <f t="shared" si="43"/>
        <v>4.2575411491444899E-2</v>
      </c>
      <c r="K80" s="116">
        <f t="shared" si="44"/>
        <v>0.33228558927019014</v>
      </c>
      <c r="L80" s="116">
        <f t="shared" si="45"/>
        <v>0.18329789574015692</v>
      </c>
      <c r="M80" s="117">
        <f t="shared" si="46"/>
        <v>14.954000000000001</v>
      </c>
      <c r="N80" s="118">
        <f t="shared" si="47"/>
        <v>7.1881527741238002E-2</v>
      </c>
      <c r="O80" s="118">
        <f t="shared" si="48"/>
        <v>8.3382572179836068</v>
      </c>
      <c r="P80" s="218">
        <f t="shared" si="49"/>
        <v>22</v>
      </c>
      <c r="Q80" s="219">
        <f t="shared" si="50"/>
        <v>2</v>
      </c>
      <c r="R80" s="219">
        <f t="shared" si="51"/>
        <v>232</v>
      </c>
      <c r="T80">
        <v>521</v>
      </c>
      <c r="U80">
        <v>6185</v>
      </c>
      <c r="V80" t="s">
        <v>380</v>
      </c>
      <c r="W80">
        <v>2782.3560000000002</v>
      </c>
      <c r="X80">
        <v>1412.4459999999999</v>
      </c>
      <c r="Y80">
        <v>1.97</v>
      </c>
      <c r="Z80">
        <v>14.954000000000001</v>
      </c>
      <c r="AA80">
        <v>149.62941699999999</v>
      </c>
      <c r="AB80">
        <v>6.3705340000000001</v>
      </c>
      <c r="AC80">
        <v>49.719698999999999</v>
      </c>
      <c r="AD80" s="1">
        <v>510</v>
      </c>
      <c r="AE80">
        <v>2</v>
      </c>
      <c r="AF80">
        <v>232</v>
      </c>
      <c r="AG80">
        <v>66</v>
      </c>
      <c r="AH80">
        <v>18.594978999999999</v>
      </c>
      <c r="AI80">
        <v>676.8</v>
      </c>
      <c r="AJ80">
        <v>0</v>
      </c>
      <c r="AK80">
        <v>22</v>
      </c>
      <c r="AL80">
        <v>6328</v>
      </c>
      <c r="AM80" t="s">
        <v>381</v>
      </c>
      <c r="AN80" t="s">
        <v>628</v>
      </c>
      <c r="AO80">
        <v>2291.9879999999998</v>
      </c>
      <c r="AR80" t="s">
        <v>116</v>
      </c>
      <c r="AS80" t="s">
        <v>117</v>
      </c>
      <c r="AT80" t="s">
        <v>189</v>
      </c>
      <c r="AU80" t="s">
        <v>380</v>
      </c>
      <c r="AV80" t="s">
        <v>48</v>
      </c>
      <c r="AW80">
        <v>3</v>
      </c>
      <c r="BB80">
        <v>0.81948684402714811</v>
      </c>
      <c r="BC80" t="s">
        <v>67</v>
      </c>
      <c r="BF80" t="s">
        <v>116</v>
      </c>
      <c r="BG80" t="s">
        <v>117</v>
      </c>
      <c r="BH80" t="s">
        <v>380</v>
      </c>
      <c r="BI80">
        <v>6185</v>
      </c>
      <c r="BJ80">
        <v>3</v>
      </c>
      <c r="BK80" t="s">
        <v>189</v>
      </c>
      <c r="BL80" t="s">
        <v>206</v>
      </c>
      <c r="BM80">
        <v>0.81948684402714811</v>
      </c>
      <c r="BN80" t="s">
        <v>67</v>
      </c>
      <c r="BO80" t="s">
        <v>176</v>
      </c>
      <c r="BP80">
        <v>2782.3559999999998</v>
      </c>
    </row>
    <row r="81" spans="1:68" ht="16.5" x14ac:dyDescent="0.25">
      <c r="A81" s="223" t="str">
        <f t="shared" si="35"/>
        <v>송도버스</v>
      </c>
      <c r="B81" s="124" t="str">
        <f t="shared" si="52"/>
        <v>이영수</v>
      </c>
      <c r="C81" s="125" t="str">
        <f t="shared" si="36"/>
        <v>C</v>
      </c>
      <c r="D81" s="126">
        <f t="shared" si="37"/>
        <v>0.89537461902862692</v>
      </c>
      <c r="E81" s="127">
        <f t="shared" si="38"/>
        <v>5152</v>
      </c>
      <c r="F81" s="128" t="str">
        <f t="shared" si="39"/>
        <v>8</v>
      </c>
      <c r="G81" s="129" t="str">
        <f t="shared" si="40"/>
        <v>70바2295</v>
      </c>
      <c r="H81" s="130">
        <f t="shared" si="41"/>
        <v>5</v>
      </c>
      <c r="I81" s="131">
        <f t="shared" si="42"/>
        <v>1928.107</v>
      </c>
      <c r="J81" s="132">
        <f t="shared" si="43"/>
        <v>4.5005266793835767E-3</v>
      </c>
      <c r="K81" s="132">
        <f t="shared" si="44"/>
        <v>0.36172778707423558</v>
      </c>
      <c r="L81" s="132">
        <f t="shared" si="45"/>
        <v>0.2095319398767807</v>
      </c>
      <c r="M81" s="133">
        <f t="shared" si="46"/>
        <v>13.577999999999999</v>
      </c>
      <c r="N81" s="134">
        <f t="shared" si="47"/>
        <v>0</v>
      </c>
      <c r="O81" s="134">
        <f t="shared" si="48"/>
        <v>4.0454186411853703</v>
      </c>
      <c r="P81" s="216">
        <f t="shared" si="49"/>
        <v>27</v>
      </c>
      <c r="Q81" s="217">
        <f t="shared" si="50"/>
        <v>0</v>
      </c>
      <c r="R81" s="217">
        <f t="shared" si="51"/>
        <v>78</v>
      </c>
      <c r="T81">
        <v>521</v>
      </c>
      <c r="U81">
        <v>5152</v>
      </c>
      <c r="V81" t="s">
        <v>186</v>
      </c>
      <c r="W81">
        <v>1928.107</v>
      </c>
      <c r="X81">
        <v>1069.9670000000001</v>
      </c>
      <c r="Y81">
        <v>1.802</v>
      </c>
      <c r="Z81">
        <v>13.577999999999999</v>
      </c>
      <c r="AA81">
        <v>115.538033</v>
      </c>
      <c r="AB81">
        <v>0.51998200000000006</v>
      </c>
      <c r="AC81">
        <v>41.793317000000002</v>
      </c>
      <c r="AD81" s="1">
        <v>404</v>
      </c>
      <c r="AE81">
        <v>0</v>
      </c>
      <c r="AF81">
        <v>78</v>
      </c>
      <c r="AG81">
        <v>79</v>
      </c>
      <c r="AH81">
        <v>16.688071000000001</v>
      </c>
      <c r="AI81">
        <v>275.7</v>
      </c>
      <c r="AJ81">
        <v>0</v>
      </c>
      <c r="AK81">
        <v>27</v>
      </c>
      <c r="AL81">
        <v>6671</v>
      </c>
      <c r="AM81" t="s">
        <v>382</v>
      </c>
      <c r="AN81" t="s">
        <v>629</v>
      </c>
      <c r="AO81">
        <v>1470.6949999999999</v>
      </c>
      <c r="AR81" t="s">
        <v>116</v>
      </c>
      <c r="AS81" t="s">
        <v>118</v>
      </c>
      <c r="AT81" t="s">
        <v>241</v>
      </c>
      <c r="AU81" t="s">
        <v>186</v>
      </c>
      <c r="AV81" t="s">
        <v>48</v>
      </c>
      <c r="AW81">
        <v>5</v>
      </c>
      <c r="BB81">
        <v>0.89537461902862692</v>
      </c>
      <c r="BC81" t="s">
        <v>69</v>
      </c>
      <c r="BF81" t="s">
        <v>116</v>
      </c>
      <c r="BG81" t="s">
        <v>118</v>
      </c>
      <c r="BH81" t="s">
        <v>186</v>
      </c>
      <c r="BI81">
        <v>5152</v>
      </c>
      <c r="BJ81">
        <v>5</v>
      </c>
      <c r="BK81" t="s">
        <v>241</v>
      </c>
      <c r="BL81" t="s">
        <v>245</v>
      </c>
      <c r="BM81">
        <v>0.89537461902862692</v>
      </c>
      <c r="BN81" t="s">
        <v>69</v>
      </c>
      <c r="BO81" t="s">
        <v>174</v>
      </c>
      <c r="BP81">
        <v>1928.107</v>
      </c>
    </row>
    <row r="82" spans="1:68" ht="16.5" x14ac:dyDescent="0.25">
      <c r="A82" s="224" t="str">
        <f t="shared" si="35"/>
        <v>송도버스</v>
      </c>
      <c r="B82" s="108" t="str">
        <f t="shared" si="52"/>
        <v>이우석</v>
      </c>
      <c r="C82" s="109" t="str">
        <f t="shared" si="36"/>
        <v>C</v>
      </c>
      <c r="D82" s="110">
        <f t="shared" si="37"/>
        <v>0.871</v>
      </c>
      <c r="E82" s="111">
        <f t="shared" si="38"/>
        <v>8114</v>
      </c>
      <c r="F82" s="112" t="str">
        <f t="shared" si="39"/>
        <v>8</v>
      </c>
      <c r="G82" s="113" t="str">
        <f t="shared" si="40"/>
        <v>70바2240</v>
      </c>
      <c r="H82" s="114">
        <f t="shared" si="41"/>
        <v>1</v>
      </c>
      <c r="I82" s="115">
        <f t="shared" si="42"/>
        <v>559.62400000000002</v>
      </c>
      <c r="J82" s="116">
        <f t="shared" si="43"/>
        <v>1.2566957027019645E-3</v>
      </c>
      <c r="K82" s="116">
        <f t="shared" si="44"/>
        <v>0.31961228518075063</v>
      </c>
      <c r="L82" s="116">
        <f t="shared" si="45"/>
        <v>0.20728203222163452</v>
      </c>
      <c r="M82" s="117">
        <f t="shared" si="46"/>
        <v>13.468</v>
      </c>
      <c r="N82" s="118">
        <f t="shared" si="47"/>
        <v>0</v>
      </c>
      <c r="O82" s="118">
        <f t="shared" si="48"/>
        <v>9.1132617614684133</v>
      </c>
      <c r="P82" s="218">
        <f t="shared" si="49"/>
        <v>3</v>
      </c>
      <c r="Q82" s="219">
        <f t="shared" si="50"/>
        <v>0</v>
      </c>
      <c r="R82" s="219">
        <f t="shared" si="51"/>
        <v>51</v>
      </c>
      <c r="T82">
        <v>521</v>
      </c>
      <c r="U82">
        <v>8114</v>
      </c>
      <c r="V82" t="s">
        <v>383</v>
      </c>
      <c r="W82">
        <v>559.62400000000002</v>
      </c>
      <c r="X82">
        <v>321.23599999999999</v>
      </c>
      <c r="Y82">
        <v>1.742</v>
      </c>
      <c r="Z82">
        <v>13.468</v>
      </c>
      <c r="AA82">
        <v>30.502213000000001</v>
      </c>
      <c r="AB82">
        <v>3.8331999999999998E-2</v>
      </c>
      <c r="AC82">
        <v>9.748882</v>
      </c>
      <c r="AD82" s="1">
        <v>116</v>
      </c>
      <c r="AE82">
        <v>0</v>
      </c>
      <c r="AF82">
        <v>51</v>
      </c>
      <c r="AG82">
        <v>72</v>
      </c>
      <c r="AH82">
        <v>18.346996000000001</v>
      </c>
      <c r="AI82">
        <v>56.3</v>
      </c>
      <c r="AJ82">
        <v>0</v>
      </c>
      <c r="AK82">
        <v>3</v>
      </c>
      <c r="AL82">
        <v>381</v>
      </c>
      <c r="AM82" t="s">
        <v>384</v>
      </c>
      <c r="AN82" t="s">
        <v>630</v>
      </c>
      <c r="AO82">
        <v>559.62400000000002</v>
      </c>
      <c r="AR82" t="s">
        <v>116</v>
      </c>
      <c r="AS82" t="s">
        <v>118</v>
      </c>
      <c r="AT82" t="s">
        <v>220</v>
      </c>
      <c r="AU82" t="s">
        <v>383</v>
      </c>
      <c r="AV82" t="s">
        <v>48</v>
      </c>
      <c r="AW82">
        <v>1</v>
      </c>
      <c r="BB82">
        <v>0.871</v>
      </c>
      <c r="BC82" t="s">
        <v>69</v>
      </c>
      <c r="BF82" t="s">
        <v>116</v>
      </c>
      <c r="BG82" t="s">
        <v>118</v>
      </c>
      <c r="BH82" t="s">
        <v>383</v>
      </c>
      <c r="BI82">
        <v>8114</v>
      </c>
      <c r="BJ82">
        <v>1</v>
      </c>
      <c r="BK82" t="s">
        <v>220</v>
      </c>
      <c r="BL82" t="s">
        <v>171</v>
      </c>
      <c r="BM82">
        <v>0.871</v>
      </c>
      <c r="BN82" t="s">
        <v>69</v>
      </c>
      <c r="BO82" t="s">
        <v>174</v>
      </c>
      <c r="BP82">
        <v>559.62400000000002</v>
      </c>
    </row>
    <row r="83" spans="1:68" ht="16.5" x14ac:dyDescent="0.25">
      <c r="A83" s="223" t="str">
        <f t="shared" si="35"/>
        <v>송도버스</v>
      </c>
      <c r="B83" s="124" t="str">
        <f t="shared" si="52"/>
        <v>이인호</v>
      </c>
      <c r="C83" s="125" t="str">
        <f t="shared" si="36"/>
        <v>B</v>
      </c>
      <c r="D83" s="126">
        <f t="shared" si="37"/>
        <v>0.92900000000000005</v>
      </c>
      <c r="E83" s="127">
        <f t="shared" si="38"/>
        <v>7290</v>
      </c>
      <c r="F83" s="128" t="str">
        <f t="shared" si="39"/>
        <v>8</v>
      </c>
      <c r="G83" s="129" t="str">
        <f t="shared" si="40"/>
        <v>70바2221</v>
      </c>
      <c r="H83" s="130">
        <f t="shared" si="41"/>
        <v>1</v>
      </c>
      <c r="I83" s="131">
        <f t="shared" si="42"/>
        <v>3157.19</v>
      </c>
      <c r="J83" s="132">
        <f t="shared" si="43"/>
        <v>1.4207664086299594E-2</v>
      </c>
      <c r="K83" s="132">
        <f t="shared" si="44"/>
        <v>0.35305476821448001</v>
      </c>
      <c r="L83" s="132">
        <f t="shared" si="45"/>
        <v>0.12606146605050694</v>
      </c>
      <c r="M83" s="133">
        <f t="shared" si="46"/>
        <v>17.097999999999999</v>
      </c>
      <c r="N83" s="134">
        <f t="shared" si="47"/>
        <v>6.334747037713917E-2</v>
      </c>
      <c r="O83" s="134">
        <f t="shared" si="48"/>
        <v>61.257003854693572</v>
      </c>
      <c r="P83" s="216">
        <f t="shared" si="49"/>
        <v>23</v>
      </c>
      <c r="Q83" s="217">
        <f t="shared" si="50"/>
        <v>2</v>
      </c>
      <c r="R83" s="217">
        <f t="shared" si="51"/>
        <v>1934</v>
      </c>
      <c r="T83">
        <v>521</v>
      </c>
      <c r="U83">
        <v>7290</v>
      </c>
      <c r="V83" t="s">
        <v>385</v>
      </c>
      <c r="W83">
        <v>3157.19</v>
      </c>
      <c r="X83">
        <v>1699.68</v>
      </c>
      <c r="Y83">
        <v>1.8580000000000001</v>
      </c>
      <c r="Z83">
        <v>17.097999999999999</v>
      </c>
      <c r="AA83">
        <v>187.278006</v>
      </c>
      <c r="AB83">
        <v>2.6607829999999999</v>
      </c>
      <c r="AC83">
        <v>66.119393000000002</v>
      </c>
      <c r="AD83" s="1">
        <v>398</v>
      </c>
      <c r="AE83">
        <v>2</v>
      </c>
      <c r="AF83">
        <v>1934</v>
      </c>
      <c r="AG83">
        <v>78</v>
      </c>
      <c r="AH83">
        <v>16.858305999999999</v>
      </c>
      <c r="AI83">
        <v>656.2</v>
      </c>
      <c r="AJ83">
        <v>0</v>
      </c>
      <c r="AK83">
        <v>23</v>
      </c>
      <c r="AL83">
        <v>7063</v>
      </c>
      <c r="AM83" t="s">
        <v>386</v>
      </c>
      <c r="AN83" t="s">
        <v>631</v>
      </c>
      <c r="AO83">
        <v>3157.19</v>
      </c>
      <c r="AR83" t="s">
        <v>116</v>
      </c>
      <c r="AS83" t="s">
        <v>118</v>
      </c>
      <c r="AT83" t="s">
        <v>212</v>
      </c>
      <c r="AU83" t="s">
        <v>385</v>
      </c>
      <c r="AV83" t="s">
        <v>48</v>
      </c>
      <c r="AW83">
        <v>1</v>
      </c>
      <c r="BB83">
        <v>0.92900000000000005</v>
      </c>
      <c r="BC83" t="s">
        <v>68</v>
      </c>
      <c r="BF83" t="s">
        <v>116</v>
      </c>
      <c r="BG83" t="s">
        <v>118</v>
      </c>
      <c r="BH83" t="s">
        <v>385</v>
      </c>
      <c r="BI83">
        <v>7290</v>
      </c>
      <c r="BJ83">
        <v>1</v>
      </c>
      <c r="BK83" t="s">
        <v>212</v>
      </c>
      <c r="BL83" t="s">
        <v>171</v>
      </c>
      <c r="BM83">
        <v>0.92900000000000005</v>
      </c>
      <c r="BN83" t="s">
        <v>68</v>
      </c>
      <c r="BO83" t="s">
        <v>172</v>
      </c>
      <c r="BP83">
        <v>3157.19</v>
      </c>
    </row>
    <row r="84" spans="1:68" ht="16.5" x14ac:dyDescent="0.25">
      <c r="A84" s="224" t="str">
        <f t="shared" si="35"/>
        <v>송도버스</v>
      </c>
      <c r="B84" s="108" t="str">
        <f t="shared" si="52"/>
        <v>이재원</v>
      </c>
      <c r="C84" s="109" t="str">
        <f t="shared" si="36"/>
        <v>C</v>
      </c>
      <c r="D84" s="110">
        <f t="shared" si="37"/>
        <v>0.85</v>
      </c>
      <c r="E84" s="111">
        <f t="shared" si="38"/>
        <v>8004</v>
      </c>
      <c r="F84" s="112" t="str">
        <f t="shared" si="39"/>
        <v>8</v>
      </c>
      <c r="G84" s="113" t="str">
        <f t="shared" si="40"/>
        <v>70바2291</v>
      </c>
      <c r="H84" s="114">
        <f t="shared" si="41"/>
        <v>1</v>
      </c>
      <c r="I84" s="115">
        <f t="shared" si="42"/>
        <v>1004.929</v>
      </c>
      <c r="J84" s="116">
        <f t="shared" si="43"/>
        <v>1.4989394816638028E-2</v>
      </c>
      <c r="K84" s="116">
        <f t="shared" si="44"/>
        <v>0.4147016469969812</v>
      </c>
      <c r="L84" s="116">
        <f t="shared" si="45"/>
        <v>0.23086208080371848</v>
      </c>
      <c r="M84" s="117">
        <f t="shared" si="46"/>
        <v>18.855</v>
      </c>
      <c r="N84" s="118">
        <f t="shared" si="47"/>
        <v>9.9509517587809695E-2</v>
      </c>
      <c r="O84" s="118">
        <f t="shared" si="48"/>
        <v>45.376340020041219</v>
      </c>
      <c r="P84" s="218">
        <f t="shared" si="49"/>
        <v>29</v>
      </c>
      <c r="Q84" s="219">
        <f t="shared" si="50"/>
        <v>1</v>
      </c>
      <c r="R84" s="219">
        <f t="shared" si="51"/>
        <v>456</v>
      </c>
      <c r="T84">
        <v>521</v>
      </c>
      <c r="U84">
        <v>8004</v>
      </c>
      <c r="V84" t="s">
        <v>387</v>
      </c>
      <c r="W84">
        <v>1004.929</v>
      </c>
      <c r="X84">
        <v>591.01099999999997</v>
      </c>
      <c r="Y84">
        <v>1.7</v>
      </c>
      <c r="Z84">
        <v>18.855</v>
      </c>
      <c r="AA84">
        <v>57.725546000000001</v>
      </c>
      <c r="AB84">
        <v>0.86527100000000001</v>
      </c>
      <c r="AC84">
        <v>23.938879</v>
      </c>
      <c r="AD84" s="1">
        <v>232</v>
      </c>
      <c r="AE84">
        <v>1</v>
      </c>
      <c r="AF84">
        <v>456</v>
      </c>
      <c r="AG84">
        <v>89</v>
      </c>
      <c r="AH84">
        <v>17.408739000000001</v>
      </c>
      <c r="AI84">
        <v>491.8</v>
      </c>
      <c r="AJ84">
        <v>22.7</v>
      </c>
      <c r="AK84">
        <v>29</v>
      </c>
      <c r="AL84">
        <v>12437</v>
      </c>
      <c r="AM84" t="s">
        <v>388</v>
      </c>
      <c r="AN84" t="s">
        <v>632</v>
      </c>
      <c r="AO84">
        <v>1004.929</v>
      </c>
      <c r="AR84" t="s">
        <v>116</v>
      </c>
      <c r="AS84" t="s">
        <v>118</v>
      </c>
      <c r="AT84" t="s">
        <v>238</v>
      </c>
      <c r="AU84" t="s">
        <v>387</v>
      </c>
      <c r="AV84" t="s">
        <v>48</v>
      </c>
      <c r="AW84">
        <v>1</v>
      </c>
      <c r="BB84">
        <v>0.85</v>
      </c>
      <c r="BC84" t="s">
        <v>69</v>
      </c>
      <c r="BF84" t="s">
        <v>116</v>
      </c>
      <c r="BG84" t="s">
        <v>118</v>
      </c>
      <c r="BH84" t="s">
        <v>387</v>
      </c>
      <c r="BI84">
        <v>8004</v>
      </c>
      <c r="BJ84">
        <v>1</v>
      </c>
      <c r="BK84" t="s">
        <v>238</v>
      </c>
      <c r="BL84" t="s">
        <v>171</v>
      </c>
      <c r="BM84">
        <v>0.85</v>
      </c>
      <c r="BN84" t="s">
        <v>69</v>
      </c>
      <c r="BO84" t="s">
        <v>174</v>
      </c>
      <c r="BP84">
        <v>1004.929</v>
      </c>
    </row>
    <row r="85" spans="1:68" ht="16.5" x14ac:dyDescent="0.25">
      <c r="A85" s="223" t="str">
        <f t="shared" si="35"/>
        <v>송도버스</v>
      </c>
      <c r="B85" s="124" t="str">
        <f t="shared" si="52"/>
        <v>이종수</v>
      </c>
      <c r="C85" s="125" t="str">
        <f t="shared" si="36"/>
        <v>C</v>
      </c>
      <c r="D85" s="126">
        <f t="shared" si="37"/>
        <v>0.85190755480933</v>
      </c>
      <c r="E85" s="127">
        <f t="shared" si="38"/>
        <v>8949</v>
      </c>
      <c r="F85" s="128" t="str">
        <f t="shared" si="39"/>
        <v>8</v>
      </c>
      <c r="G85" s="129" t="str">
        <f t="shared" si="40"/>
        <v>70바2240</v>
      </c>
      <c r="H85" s="130">
        <f t="shared" si="41"/>
        <v>2</v>
      </c>
      <c r="I85" s="131">
        <f t="shared" si="42"/>
        <v>1636.511</v>
      </c>
      <c r="J85" s="132">
        <f t="shared" si="43"/>
        <v>7.0625287978520343E-2</v>
      </c>
      <c r="K85" s="132">
        <f t="shared" si="44"/>
        <v>0.33943743203810939</v>
      </c>
      <c r="L85" s="132">
        <f t="shared" si="45"/>
        <v>0.19126055370235825</v>
      </c>
      <c r="M85" s="133">
        <f t="shared" si="46"/>
        <v>14.209</v>
      </c>
      <c r="N85" s="134">
        <f t="shared" si="47"/>
        <v>0</v>
      </c>
      <c r="O85" s="134">
        <f t="shared" si="48"/>
        <v>6.9049337279126144</v>
      </c>
      <c r="P85" s="216">
        <f t="shared" si="49"/>
        <v>17</v>
      </c>
      <c r="Q85" s="217">
        <f t="shared" si="50"/>
        <v>0</v>
      </c>
      <c r="R85" s="217">
        <f t="shared" si="51"/>
        <v>113</v>
      </c>
      <c r="T85">
        <v>521</v>
      </c>
      <c r="U85">
        <v>8949</v>
      </c>
      <c r="V85" t="s">
        <v>389</v>
      </c>
      <c r="W85">
        <v>1636.511</v>
      </c>
      <c r="X85">
        <v>958.87099999999998</v>
      </c>
      <c r="Y85">
        <v>1.7070000000000001</v>
      </c>
      <c r="Z85">
        <v>14.209</v>
      </c>
      <c r="AA85">
        <v>100.947199</v>
      </c>
      <c r="AB85">
        <v>7.1294250000000003</v>
      </c>
      <c r="AC85">
        <v>34.265258000000003</v>
      </c>
      <c r="AD85" s="1">
        <v>313</v>
      </c>
      <c r="AE85">
        <v>0</v>
      </c>
      <c r="AF85">
        <v>113</v>
      </c>
      <c r="AG85">
        <v>69</v>
      </c>
      <c r="AH85">
        <v>16.211554</v>
      </c>
      <c r="AI85">
        <v>436.5</v>
      </c>
      <c r="AJ85">
        <v>0</v>
      </c>
      <c r="AK85">
        <v>17</v>
      </c>
      <c r="AL85">
        <v>3795</v>
      </c>
      <c r="AM85" t="s">
        <v>390</v>
      </c>
      <c r="AN85" t="s">
        <v>633</v>
      </c>
      <c r="AO85">
        <v>1544.999</v>
      </c>
      <c r="AR85" t="s">
        <v>116</v>
      </c>
      <c r="AS85" t="s">
        <v>118</v>
      </c>
      <c r="AT85" t="s">
        <v>220</v>
      </c>
      <c r="AU85" t="s">
        <v>389</v>
      </c>
      <c r="AV85" t="s">
        <v>48</v>
      </c>
      <c r="AW85">
        <v>2</v>
      </c>
      <c r="BB85">
        <v>0.85190755480933</v>
      </c>
      <c r="BC85" t="s">
        <v>69</v>
      </c>
      <c r="BF85" t="s">
        <v>116</v>
      </c>
      <c r="BG85" t="s">
        <v>118</v>
      </c>
      <c r="BH85" t="s">
        <v>389</v>
      </c>
      <c r="BI85">
        <v>8949</v>
      </c>
      <c r="BJ85">
        <v>2</v>
      </c>
      <c r="BK85" t="s">
        <v>220</v>
      </c>
      <c r="BL85" t="s">
        <v>215</v>
      </c>
      <c r="BM85">
        <v>0.85190755480933</v>
      </c>
      <c r="BN85" t="s">
        <v>69</v>
      </c>
      <c r="BO85" t="s">
        <v>174</v>
      </c>
      <c r="BP85">
        <v>1636.511</v>
      </c>
    </row>
    <row r="86" spans="1:68" ht="16.5" x14ac:dyDescent="0.25">
      <c r="A86" s="224" t="str">
        <f t="shared" si="35"/>
        <v>송도버스</v>
      </c>
      <c r="B86" s="108" t="str">
        <f t="shared" si="52"/>
        <v>이종협</v>
      </c>
      <c r="C86" s="109" t="str">
        <f t="shared" si="36"/>
        <v>C</v>
      </c>
      <c r="D86" s="110">
        <f t="shared" si="37"/>
        <v>0.88193521182349965</v>
      </c>
      <c r="E86" s="111">
        <f t="shared" si="38"/>
        <v>1047</v>
      </c>
      <c r="F86" s="112" t="str">
        <f t="shared" si="39"/>
        <v>8</v>
      </c>
      <c r="G86" s="113" t="str">
        <f t="shared" si="40"/>
        <v>70바2276</v>
      </c>
      <c r="H86" s="114">
        <f t="shared" si="41"/>
        <v>5</v>
      </c>
      <c r="I86" s="115">
        <f t="shared" si="42"/>
        <v>2088.828</v>
      </c>
      <c r="J86" s="116">
        <f t="shared" si="43"/>
        <v>2.0993779414819565E-2</v>
      </c>
      <c r="K86" s="116">
        <f t="shared" si="44"/>
        <v>0.39119437469090101</v>
      </c>
      <c r="L86" s="116">
        <f t="shared" si="45"/>
        <v>0.27527398139052139</v>
      </c>
      <c r="M86" s="117">
        <f t="shared" si="46"/>
        <v>14.393000000000001</v>
      </c>
      <c r="N86" s="118">
        <f t="shared" si="47"/>
        <v>0</v>
      </c>
      <c r="O86" s="118">
        <f t="shared" si="48"/>
        <v>10.81946431204484</v>
      </c>
      <c r="P86" s="218">
        <f t="shared" si="49"/>
        <v>39</v>
      </c>
      <c r="Q86" s="219">
        <f t="shared" si="50"/>
        <v>0</v>
      </c>
      <c r="R86" s="219">
        <f t="shared" si="51"/>
        <v>226</v>
      </c>
      <c r="T86">
        <v>521</v>
      </c>
      <c r="U86">
        <v>1047</v>
      </c>
      <c r="V86" t="s">
        <v>472</v>
      </c>
      <c r="W86">
        <v>2088.828</v>
      </c>
      <c r="X86">
        <v>1145.383</v>
      </c>
      <c r="Y86">
        <v>1.8240000000000001</v>
      </c>
      <c r="Z86">
        <v>14.393000000000001</v>
      </c>
      <c r="AA86">
        <v>128.13247899999999</v>
      </c>
      <c r="AB86">
        <v>2.6899850000000001</v>
      </c>
      <c r="AC86">
        <v>50.124704999999999</v>
      </c>
      <c r="AD86" s="1">
        <v>575</v>
      </c>
      <c r="AE86">
        <v>0</v>
      </c>
      <c r="AF86">
        <v>226</v>
      </c>
      <c r="AG86">
        <v>91</v>
      </c>
      <c r="AH86">
        <v>16.302095999999999</v>
      </c>
      <c r="AI86">
        <v>458.1</v>
      </c>
      <c r="AJ86">
        <v>19.8</v>
      </c>
      <c r="AK86">
        <v>39</v>
      </c>
      <c r="AL86">
        <v>20992</v>
      </c>
      <c r="AM86" t="s">
        <v>473</v>
      </c>
      <c r="AN86" t="s">
        <v>634</v>
      </c>
      <c r="AO86">
        <v>1492.0139999999999</v>
      </c>
      <c r="AR86" t="s">
        <v>116</v>
      </c>
      <c r="AS86" t="s">
        <v>118</v>
      </c>
      <c r="AT86" t="s">
        <v>234</v>
      </c>
      <c r="AU86" t="s">
        <v>472</v>
      </c>
      <c r="AV86" t="s">
        <v>48</v>
      </c>
      <c r="AW86">
        <v>5</v>
      </c>
      <c r="BB86">
        <v>0.88193521182349965</v>
      </c>
      <c r="BC86" t="s">
        <v>69</v>
      </c>
      <c r="BF86" t="s">
        <v>116</v>
      </c>
      <c r="BG86" t="s">
        <v>118</v>
      </c>
      <c r="BH86" t="s">
        <v>472</v>
      </c>
      <c r="BI86">
        <v>1047</v>
      </c>
      <c r="BJ86">
        <v>5</v>
      </c>
      <c r="BK86" t="s">
        <v>234</v>
      </c>
      <c r="BL86" t="s">
        <v>235</v>
      </c>
      <c r="BM86">
        <v>0.88193521182349965</v>
      </c>
      <c r="BN86" t="s">
        <v>69</v>
      </c>
      <c r="BO86" t="s">
        <v>174</v>
      </c>
      <c r="BP86">
        <v>2088.828</v>
      </c>
    </row>
    <row r="87" spans="1:68" ht="16.5" x14ac:dyDescent="0.25">
      <c r="A87" s="223" t="str">
        <f t="shared" si="35"/>
        <v>송도버스</v>
      </c>
      <c r="B87" s="124" t="str">
        <f t="shared" si="52"/>
        <v>이창신</v>
      </c>
      <c r="C87" s="125" t="str">
        <f t="shared" si="36"/>
        <v>C</v>
      </c>
      <c r="D87" s="126">
        <f t="shared" si="37"/>
        <v>0.86198754388269549</v>
      </c>
      <c r="E87" s="127">
        <f t="shared" si="38"/>
        <v>4520</v>
      </c>
      <c r="F87" s="128" t="str">
        <f t="shared" si="39"/>
        <v>8</v>
      </c>
      <c r="G87" s="129" t="str">
        <f t="shared" si="40"/>
        <v>70바2293</v>
      </c>
      <c r="H87" s="130">
        <f t="shared" si="41"/>
        <v>2</v>
      </c>
      <c r="I87" s="131">
        <f t="shared" si="42"/>
        <v>738.40699999999993</v>
      </c>
      <c r="J87" s="132">
        <f t="shared" si="43"/>
        <v>3.2910307352725932E-2</v>
      </c>
      <c r="K87" s="132">
        <f t="shared" si="44"/>
        <v>0.38290740409228202</v>
      </c>
      <c r="L87" s="132">
        <f t="shared" si="45"/>
        <v>0.30741853747323633</v>
      </c>
      <c r="M87" s="133">
        <f t="shared" si="46"/>
        <v>18.155000000000001</v>
      </c>
      <c r="N87" s="134">
        <f t="shared" si="47"/>
        <v>0</v>
      </c>
      <c r="O87" s="134">
        <f t="shared" si="48"/>
        <v>42.164980067463972</v>
      </c>
      <c r="P87" s="216">
        <f t="shared" si="49"/>
        <v>14</v>
      </c>
      <c r="Q87" s="217">
        <f t="shared" si="50"/>
        <v>0</v>
      </c>
      <c r="R87" s="217">
        <f t="shared" si="51"/>
        <v>330</v>
      </c>
      <c r="T87">
        <v>521</v>
      </c>
      <c r="U87">
        <v>4520</v>
      </c>
      <c r="V87" t="s">
        <v>391</v>
      </c>
      <c r="W87">
        <v>782.64</v>
      </c>
      <c r="X87">
        <v>469.39499999999998</v>
      </c>
      <c r="Y87">
        <v>1.667</v>
      </c>
      <c r="Z87">
        <v>18.155000000000001</v>
      </c>
      <c r="AA87">
        <v>47.291657999999998</v>
      </c>
      <c r="AB87">
        <v>1.5563830000000001</v>
      </c>
      <c r="AC87">
        <v>18.108326000000002</v>
      </c>
      <c r="AD87" s="1">
        <v>227</v>
      </c>
      <c r="AE87">
        <v>0</v>
      </c>
      <c r="AF87">
        <v>330</v>
      </c>
      <c r="AG87">
        <v>82</v>
      </c>
      <c r="AH87">
        <v>16.549218</v>
      </c>
      <c r="AI87">
        <v>341.7</v>
      </c>
      <c r="AJ87">
        <v>9.9</v>
      </c>
      <c r="AK87">
        <v>14</v>
      </c>
      <c r="AL87">
        <v>7192</v>
      </c>
      <c r="AM87" t="s">
        <v>392</v>
      </c>
      <c r="AN87" t="s">
        <v>635</v>
      </c>
      <c r="AO87">
        <v>662.64599999999996</v>
      </c>
      <c r="AR87" t="s">
        <v>116</v>
      </c>
      <c r="AS87" t="s">
        <v>118</v>
      </c>
      <c r="AT87" t="s">
        <v>240</v>
      </c>
      <c r="AU87" t="s">
        <v>391</v>
      </c>
      <c r="AV87" t="s">
        <v>48</v>
      </c>
      <c r="AW87">
        <v>2</v>
      </c>
      <c r="BB87">
        <v>0.86198754388269549</v>
      </c>
      <c r="BC87" t="s">
        <v>69</v>
      </c>
      <c r="BF87" t="s">
        <v>116</v>
      </c>
      <c r="BG87" t="s">
        <v>118</v>
      </c>
      <c r="BH87" t="s">
        <v>391</v>
      </c>
      <c r="BI87">
        <v>4520</v>
      </c>
      <c r="BJ87">
        <v>2</v>
      </c>
      <c r="BK87" t="s">
        <v>240</v>
      </c>
      <c r="BL87" t="s">
        <v>230</v>
      </c>
      <c r="BM87">
        <v>0.86198754388269549</v>
      </c>
      <c r="BN87" t="s">
        <v>69</v>
      </c>
      <c r="BO87" t="s">
        <v>174</v>
      </c>
      <c r="BP87">
        <v>738.40699999999993</v>
      </c>
    </row>
    <row r="88" spans="1:68" ht="16.5" x14ac:dyDescent="0.25">
      <c r="A88" s="224" t="str">
        <f t="shared" si="35"/>
        <v>송도버스</v>
      </c>
      <c r="B88" s="108" t="str">
        <f t="shared" si="52"/>
        <v>임병옥</v>
      </c>
      <c r="C88" s="109" t="str">
        <f t="shared" si="36"/>
        <v>C</v>
      </c>
      <c r="D88" s="110">
        <f t="shared" si="37"/>
        <v>0.87379855244521598</v>
      </c>
      <c r="E88" s="111">
        <f t="shared" si="38"/>
        <v>6511</v>
      </c>
      <c r="F88" s="112" t="str">
        <f t="shared" si="39"/>
        <v>16-1</v>
      </c>
      <c r="G88" s="113" t="str">
        <f t="shared" si="40"/>
        <v>70바2320</v>
      </c>
      <c r="H88" s="114">
        <f t="shared" si="41"/>
        <v>2</v>
      </c>
      <c r="I88" s="115">
        <f t="shared" si="42"/>
        <v>3115.7370000000001</v>
      </c>
      <c r="J88" s="116">
        <f t="shared" si="43"/>
        <v>2.520657545780821E-2</v>
      </c>
      <c r="K88" s="116">
        <f t="shared" si="44"/>
        <v>0.35348177277547377</v>
      </c>
      <c r="L88" s="116">
        <f t="shared" si="45"/>
        <v>0.17042516746439124</v>
      </c>
      <c r="M88" s="117">
        <f t="shared" si="46"/>
        <v>13.863</v>
      </c>
      <c r="N88" s="118">
        <f t="shared" si="47"/>
        <v>9.6285405347113703E-2</v>
      </c>
      <c r="O88" s="118">
        <f t="shared" si="48"/>
        <v>10.848155669108143</v>
      </c>
      <c r="P88" s="218">
        <f t="shared" si="49"/>
        <v>28</v>
      </c>
      <c r="Q88" s="219">
        <f t="shared" si="50"/>
        <v>3</v>
      </c>
      <c r="R88" s="219">
        <f t="shared" si="51"/>
        <v>338</v>
      </c>
      <c r="T88">
        <v>521</v>
      </c>
      <c r="U88">
        <v>6511</v>
      </c>
      <c r="V88" t="s">
        <v>393</v>
      </c>
      <c r="W88">
        <v>3115.7370000000001</v>
      </c>
      <c r="X88">
        <v>1426.9939999999999</v>
      </c>
      <c r="Y88">
        <v>2.1829999999999998</v>
      </c>
      <c r="Z88">
        <v>13.863</v>
      </c>
      <c r="AA88">
        <v>164.96913699999999</v>
      </c>
      <c r="AB88">
        <v>4.1583069999999998</v>
      </c>
      <c r="AC88">
        <v>58.313583000000001</v>
      </c>
      <c r="AD88" s="1">
        <v>531</v>
      </c>
      <c r="AE88">
        <v>3</v>
      </c>
      <c r="AF88">
        <v>338</v>
      </c>
      <c r="AG88">
        <v>80</v>
      </c>
      <c r="AH88">
        <v>18.886787000000002</v>
      </c>
      <c r="AI88">
        <v>1073.7</v>
      </c>
      <c r="AJ88">
        <v>0</v>
      </c>
      <c r="AK88">
        <v>28</v>
      </c>
      <c r="AL88">
        <v>6825</v>
      </c>
      <c r="AM88" t="s">
        <v>394</v>
      </c>
      <c r="AN88" t="s">
        <v>636</v>
      </c>
      <c r="AO88">
        <v>2955.1610000000001</v>
      </c>
      <c r="AR88" t="s">
        <v>116</v>
      </c>
      <c r="AS88" t="s">
        <v>117</v>
      </c>
      <c r="AT88" t="s">
        <v>208</v>
      </c>
      <c r="AU88" t="s">
        <v>393</v>
      </c>
      <c r="AV88" t="s">
        <v>48</v>
      </c>
      <c r="AW88">
        <v>2</v>
      </c>
      <c r="BB88">
        <v>0.87379855244521598</v>
      </c>
      <c r="BC88" t="s">
        <v>69</v>
      </c>
      <c r="BF88" t="s">
        <v>116</v>
      </c>
      <c r="BG88" t="s">
        <v>117</v>
      </c>
      <c r="BH88" t="s">
        <v>393</v>
      </c>
      <c r="BI88">
        <v>6511</v>
      </c>
      <c r="BJ88">
        <v>2</v>
      </c>
      <c r="BK88" t="s">
        <v>208</v>
      </c>
      <c r="BL88" t="s">
        <v>201</v>
      </c>
      <c r="BM88">
        <v>0.87379855244521598</v>
      </c>
      <c r="BN88" t="s">
        <v>69</v>
      </c>
      <c r="BO88" t="s">
        <v>174</v>
      </c>
      <c r="BP88">
        <v>3115.7370000000001</v>
      </c>
    </row>
    <row r="89" spans="1:68" ht="16.5" x14ac:dyDescent="0.25">
      <c r="A89" s="223" t="str">
        <f t="shared" si="35"/>
        <v>송도버스</v>
      </c>
      <c r="B89" s="124" t="str">
        <f t="shared" si="52"/>
        <v>임상준</v>
      </c>
      <c r="C89" s="125" t="str">
        <f t="shared" si="36"/>
        <v>C</v>
      </c>
      <c r="D89" s="126">
        <f t="shared" si="37"/>
        <v>0.87309445894875215</v>
      </c>
      <c r="E89" s="127">
        <f t="shared" si="38"/>
        <v>8591</v>
      </c>
      <c r="F89" s="128" t="str">
        <f t="shared" si="39"/>
        <v>8</v>
      </c>
      <c r="G89" s="129" t="str">
        <f t="shared" si="40"/>
        <v>70바2256</v>
      </c>
      <c r="H89" s="130">
        <f t="shared" si="41"/>
        <v>2</v>
      </c>
      <c r="I89" s="131">
        <f t="shared" si="42"/>
        <v>821.59500000000003</v>
      </c>
      <c r="J89" s="132">
        <f t="shared" si="43"/>
        <v>4.8897116297562278E-2</v>
      </c>
      <c r="K89" s="132">
        <f t="shared" si="44"/>
        <v>0.36653414128753958</v>
      </c>
      <c r="L89" s="132">
        <f t="shared" si="45"/>
        <v>0.23247463774730859</v>
      </c>
      <c r="M89" s="133">
        <f t="shared" si="46"/>
        <v>16.042000000000002</v>
      </c>
      <c r="N89" s="134">
        <f t="shared" si="47"/>
        <v>0</v>
      </c>
      <c r="O89" s="134">
        <f t="shared" si="48"/>
        <v>36.270912067381133</v>
      </c>
      <c r="P89" s="216">
        <f t="shared" si="49"/>
        <v>24</v>
      </c>
      <c r="Q89" s="217">
        <f t="shared" si="50"/>
        <v>0</v>
      </c>
      <c r="R89" s="217">
        <f t="shared" si="51"/>
        <v>298</v>
      </c>
      <c r="T89">
        <v>521</v>
      </c>
      <c r="U89">
        <v>8591</v>
      </c>
      <c r="V89" t="s">
        <v>395</v>
      </c>
      <c r="W89">
        <v>821.59500000000003</v>
      </c>
      <c r="X89">
        <v>468.767</v>
      </c>
      <c r="Y89">
        <v>1.7529999999999999</v>
      </c>
      <c r="Z89">
        <v>16.042000000000002</v>
      </c>
      <c r="AA89">
        <v>47.003323999999999</v>
      </c>
      <c r="AB89">
        <v>2.298327</v>
      </c>
      <c r="AC89">
        <v>17.228323</v>
      </c>
      <c r="AD89" s="1">
        <v>191</v>
      </c>
      <c r="AE89">
        <v>0</v>
      </c>
      <c r="AF89">
        <v>298</v>
      </c>
      <c r="AG89">
        <v>68</v>
      </c>
      <c r="AH89">
        <v>17.479507999999999</v>
      </c>
      <c r="AI89">
        <v>109.3</v>
      </c>
      <c r="AJ89">
        <v>0</v>
      </c>
      <c r="AK89">
        <v>24</v>
      </c>
      <c r="AL89">
        <v>13227</v>
      </c>
      <c r="AM89" t="s">
        <v>396</v>
      </c>
      <c r="AN89" t="s">
        <v>637</v>
      </c>
      <c r="AO89">
        <v>746.71600000000001</v>
      </c>
      <c r="AR89" t="s">
        <v>116</v>
      </c>
      <c r="AS89" t="s">
        <v>118</v>
      </c>
      <c r="AT89" t="s">
        <v>229</v>
      </c>
      <c r="AU89" t="s">
        <v>395</v>
      </c>
      <c r="AV89" t="s">
        <v>48</v>
      </c>
      <c r="AW89">
        <v>2</v>
      </c>
      <c r="BB89">
        <v>0.87309445894875215</v>
      </c>
      <c r="BC89" t="s">
        <v>69</v>
      </c>
      <c r="BF89" t="s">
        <v>116</v>
      </c>
      <c r="BG89" t="s">
        <v>118</v>
      </c>
      <c r="BH89" t="s">
        <v>395</v>
      </c>
      <c r="BI89">
        <v>8591</v>
      </c>
      <c r="BJ89">
        <v>2</v>
      </c>
      <c r="BK89" t="s">
        <v>229</v>
      </c>
      <c r="BL89" t="s">
        <v>230</v>
      </c>
      <c r="BM89">
        <v>0.87309445894875215</v>
      </c>
      <c r="BN89" t="s">
        <v>69</v>
      </c>
      <c r="BO89" t="s">
        <v>174</v>
      </c>
      <c r="BP89">
        <v>821.59500000000003</v>
      </c>
    </row>
    <row r="90" spans="1:68" ht="16.5" x14ac:dyDescent="0.25">
      <c r="A90" s="224" t="str">
        <f t="shared" si="35"/>
        <v>송도버스</v>
      </c>
      <c r="B90" s="108" t="str">
        <f t="shared" si="52"/>
        <v>임숙주</v>
      </c>
      <c r="C90" s="109" t="str">
        <f t="shared" si="36"/>
        <v>C</v>
      </c>
      <c r="D90" s="110">
        <f t="shared" si="37"/>
        <v>0.89498408272787267</v>
      </c>
      <c r="E90" s="111">
        <f t="shared" si="38"/>
        <v>5565</v>
      </c>
      <c r="F90" s="112" t="str">
        <f t="shared" si="39"/>
        <v>16-1</v>
      </c>
      <c r="G90" s="113" t="str">
        <f t="shared" si="40"/>
        <v>70바2279</v>
      </c>
      <c r="H90" s="114">
        <f t="shared" si="41"/>
        <v>3</v>
      </c>
      <c r="I90" s="115">
        <f t="shared" si="42"/>
        <v>2876.3220000000001</v>
      </c>
      <c r="J90" s="116">
        <f t="shared" si="43"/>
        <v>4.2135212820139857E-2</v>
      </c>
      <c r="K90" s="116">
        <f t="shared" si="44"/>
        <v>0.34814503551218906</v>
      </c>
      <c r="L90" s="116">
        <f t="shared" si="45"/>
        <v>0.17730977268887141</v>
      </c>
      <c r="M90" s="117">
        <f t="shared" si="46"/>
        <v>15.311</v>
      </c>
      <c r="N90" s="118">
        <f t="shared" si="47"/>
        <v>0</v>
      </c>
      <c r="O90" s="118">
        <f t="shared" si="48"/>
        <v>29.62116202567028</v>
      </c>
      <c r="P90" s="218">
        <f t="shared" si="49"/>
        <v>25</v>
      </c>
      <c r="Q90" s="219">
        <f t="shared" si="50"/>
        <v>0</v>
      </c>
      <c r="R90" s="219">
        <f t="shared" si="51"/>
        <v>852</v>
      </c>
      <c r="T90">
        <v>521</v>
      </c>
      <c r="U90">
        <v>5565</v>
      </c>
      <c r="V90" t="s">
        <v>397</v>
      </c>
      <c r="W90">
        <v>2876.3220000000001</v>
      </c>
      <c r="X90">
        <v>1287.7850000000001</v>
      </c>
      <c r="Y90">
        <v>2.234</v>
      </c>
      <c r="Z90">
        <v>15.311</v>
      </c>
      <c r="AA90">
        <v>155.181084</v>
      </c>
      <c r="AB90">
        <v>6.5385879999999998</v>
      </c>
      <c r="AC90">
        <v>54.025523999999997</v>
      </c>
      <c r="AD90" s="1">
        <v>510</v>
      </c>
      <c r="AE90">
        <v>0</v>
      </c>
      <c r="AF90">
        <v>852</v>
      </c>
      <c r="AG90">
        <v>67</v>
      </c>
      <c r="AH90">
        <v>18.535260999999998</v>
      </c>
      <c r="AI90">
        <v>773.1</v>
      </c>
      <c r="AJ90">
        <v>0</v>
      </c>
      <c r="AK90">
        <v>25</v>
      </c>
      <c r="AL90">
        <v>7678</v>
      </c>
      <c r="AM90" t="s">
        <v>398</v>
      </c>
      <c r="AN90" t="s">
        <v>638</v>
      </c>
      <c r="AO90">
        <v>2536.6840000000002</v>
      </c>
      <c r="AR90" t="s">
        <v>116</v>
      </c>
      <c r="AS90" t="s">
        <v>117</v>
      </c>
      <c r="AT90" t="s">
        <v>199</v>
      </c>
      <c r="AU90" t="s">
        <v>397</v>
      </c>
      <c r="AV90" t="s">
        <v>48</v>
      </c>
      <c r="AW90">
        <v>3</v>
      </c>
      <c r="BB90">
        <v>0.89498408272787267</v>
      </c>
      <c r="BC90" t="s">
        <v>69</v>
      </c>
      <c r="BF90" t="s">
        <v>116</v>
      </c>
      <c r="BG90" t="s">
        <v>117</v>
      </c>
      <c r="BH90" t="s">
        <v>397</v>
      </c>
      <c r="BI90">
        <v>5565</v>
      </c>
      <c r="BJ90">
        <v>3</v>
      </c>
      <c r="BK90" t="s">
        <v>199</v>
      </c>
      <c r="BL90" t="s">
        <v>208</v>
      </c>
      <c r="BM90">
        <v>0.89498408272787267</v>
      </c>
      <c r="BN90" t="s">
        <v>69</v>
      </c>
      <c r="BO90" t="s">
        <v>174</v>
      </c>
      <c r="BP90">
        <v>2876.3220000000001</v>
      </c>
    </row>
    <row r="91" spans="1:68" ht="16.5" x14ac:dyDescent="0.25">
      <c r="A91" s="223" t="str">
        <f t="shared" si="35"/>
        <v>송도버스</v>
      </c>
      <c r="B91" s="124" t="str">
        <f t="shared" si="52"/>
        <v>임하수</v>
      </c>
      <c r="C91" s="125" t="str">
        <f t="shared" si="36"/>
        <v>C</v>
      </c>
      <c r="D91" s="126">
        <f t="shared" si="37"/>
        <v>0.86883822588301596</v>
      </c>
      <c r="E91" s="127">
        <f t="shared" si="38"/>
        <v>5062</v>
      </c>
      <c r="F91" s="128" t="str">
        <f t="shared" si="39"/>
        <v>8</v>
      </c>
      <c r="G91" s="129" t="str">
        <f t="shared" si="40"/>
        <v>70바2293</v>
      </c>
      <c r="H91" s="130">
        <f t="shared" si="41"/>
        <v>14</v>
      </c>
      <c r="I91" s="131">
        <f t="shared" si="42"/>
        <v>1566.405</v>
      </c>
      <c r="J91" s="132">
        <f t="shared" si="43"/>
        <v>1.7243160671180251E-2</v>
      </c>
      <c r="K91" s="132">
        <f t="shared" si="44"/>
        <v>0.40408754083286375</v>
      </c>
      <c r="L91" s="132">
        <f t="shared" si="45"/>
        <v>0.15321707987397895</v>
      </c>
      <c r="M91" s="133">
        <f t="shared" si="46"/>
        <v>17.404</v>
      </c>
      <c r="N91" s="134">
        <f t="shared" si="47"/>
        <v>0.18576679579523048</v>
      </c>
      <c r="O91" s="134">
        <f t="shared" si="48"/>
        <v>52.819692271110533</v>
      </c>
      <c r="P91" s="216">
        <f t="shared" si="49"/>
        <v>33</v>
      </c>
      <c r="Q91" s="217">
        <f t="shared" si="50"/>
        <v>3</v>
      </c>
      <c r="R91" s="217">
        <f t="shared" si="51"/>
        <v>853</v>
      </c>
      <c r="T91">
        <v>521</v>
      </c>
      <c r="U91">
        <v>5062</v>
      </c>
      <c r="V91" t="s">
        <v>399</v>
      </c>
      <c r="W91">
        <v>1614.9280000000001</v>
      </c>
      <c r="X91">
        <v>922.303</v>
      </c>
      <c r="Y91">
        <v>1.7509999999999999</v>
      </c>
      <c r="Z91">
        <v>17.404</v>
      </c>
      <c r="AA91">
        <v>97.203873000000002</v>
      </c>
      <c r="AB91">
        <v>1.676102</v>
      </c>
      <c r="AC91">
        <v>39.278874000000002</v>
      </c>
      <c r="AD91" s="1">
        <v>240</v>
      </c>
      <c r="AE91">
        <v>3</v>
      </c>
      <c r="AF91">
        <v>853</v>
      </c>
      <c r="AG91">
        <v>92</v>
      </c>
      <c r="AH91">
        <v>16.613823</v>
      </c>
      <c r="AI91">
        <v>1428.4</v>
      </c>
      <c r="AJ91">
        <v>40.799999999999997</v>
      </c>
      <c r="AK91">
        <v>33</v>
      </c>
      <c r="AL91">
        <v>32268</v>
      </c>
      <c r="AM91" t="s">
        <v>400</v>
      </c>
      <c r="AN91" t="s">
        <v>639</v>
      </c>
      <c r="AO91">
        <v>168.23599999999999</v>
      </c>
      <c r="AR91" t="s">
        <v>116</v>
      </c>
      <c r="AS91" t="s">
        <v>118</v>
      </c>
      <c r="AT91" t="s">
        <v>240</v>
      </c>
      <c r="AU91" t="s">
        <v>399</v>
      </c>
      <c r="AV91" t="s">
        <v>48</v>
      </c>
      <c r="AW91">
        <v>14</v>
      </c>
      <c r="BB91">
        <v>0.86883822588301596</v>
      </c>
      <c r="BC91" t="s">
        <v>69</v>
      </c>
      <c r="BF91" t="s">
        <v>116</v>
      </c>
      <c r="BG91" t="s">
        <v>118</v>
      </c>
      <c r="BH91" t="s">
        <v>399</v>
      </c>
      <c r="BI91">
        <v>5062</v>
      </c>
      <c r="BJ91">
        <v>14</v>
      </c>
      <c r="BK91" t="s">
        <v>240</v>
      </c>
      <c r="BL91" t="s">
        <v>212</v>
      </c>
      <c r="BM91">
        <v>0.86883822588301596</v>
      </c>
      <c r="BN91" t="s">
        <v>69</v>
      </c>
      <c r="BO91" t="s">
        <v>174</v>
      </c>
      <c r="BP91">
        <v>1566.405</v>
      </c>
    </row>
    <row r="92" spans="1:68" ht="16.5" x14ac:dyDescent="0.25">
      <c r="A92" s="224" t="str">
        <f t="shared" si="35"/>
        <v>송도버스</v>
      </c>
      <c r="B92" s="108" t="str">
        <f t="shared" si="52"/>
        <v>장수봉</v>
      </c>
      <c r="C92" s="109" t="str">
        <f t="shared" si="36"/>
        <v>B</v>
      </c>
      <c r="D92" s="110">
        <f t="shared" si="37"/>
        <v>0.93704539558744782</v>
      </c>
      <c r="E92" s="111">
        <f t="shared" si="38"/>
        <v>431</v>
      </c>
      <c r="F92" s="112" t="str">
        <f t="shared" si="39"/>
        <v>16-1</v>
      </c>
      <c r="G92" s="113" t="str">
        <f t="shared" si="40"/>
        <v>70바2229</v>
      </c>
      <c r="H92" s="114">
        <f t="shared" si="41"/>
        <v>2</v>
      </c>
      <c r="I92" s="115">
        <f t="shared" si="42"/>
        <v>2665.5809999999997</v>
      </c>
      <c r="J92" s="116">
        <f t="shared" si="43"/>
        <v>1.656488008879255E-2</v>
      </c>
      <c r="K92" s="116">
        <f t="shared" si="44"/>
        <v>0.31713891127389021</v>
      </c>
      <c r="L92" s="116">
        <f t="shared" si="45"/>
        <v>9.2662725312042671E-2</v>
      </c>
      <c r="M92" s="117">
        <f t="shared" si="46"/>
        <v>11.804</v>
      </c>
      <c r="N92" s="118">
        <f t="shared" si="47"/>
        <v>0</v>
      </c>
      <c r="O92" s="118">
        <f t="shared" si="48"/>
        <v>3.7890426139742139</v>
      </c>
      <c r="P92" s="218">
        <f t="shared" si="49"/>
        <v>7</v>
      </c>
      <c r="Q92" s="219">
        <f t="shared" si="50"/>
        <v>0</v>
      </c>
      <c r="R92" s="219">
        <f t="shared" si="51"/>
        <v>101</v>
      </c>
      <c r="T92">
        <v>521</v>
      </c>
      <c r="U92">
        <v>431</v>
      </c>
      <c r="V92" t="s">
        <v>401</v>
      </c>
      <c r="W92">
        <v>2665.5810000000001</v>
      </c>
      <c r="X92">
        <v>1096.799</v>
      </c>
      <c r="Y92">
        <v>2.4300000000000002</v>
      </c>
      <c r="Z92">
        <v>11.804</v>
      </c>
      <c r="AA92">
        <v>138.360253</v>
      </c>
      <c r="AB92">
        <v>2.2919209999999999</v>
      </c>
      <c r="AC92">
        <v>43.879420000000003</v>
      </c>
      <c r="AD92" s="1">
        <v>247</v>
      </c>
      <c r="AE92">
        <v>0</v>
      </c>
      <c r="AF92">
        <v>101</v>
      </c>
      <c r="AG92">
        <v>90</v>
      </c>
      <c r="AH92">
        <v>19.265511</v>
      </c>
      <c r="AI92">
        <v>868.8</v>
      </c>
      <c r="AJ92">
        <v>27.1</v>
      </c>
      <c r="AK92">
        <v>7</v>
      </c>
      <c r="AL92">
        <v>717</v>
      </c>
      <c r="AM92" t="s">
        <v>402</v>
      </c>
      <c r="AN92" t="s">
        <v>640</v>
      </c>
      <c r="AO92">
        <v>2506.0459999999998</v>
      </c>
      <c r="AR92" t="s">
        <v>116</v>
      </c>
      <c r="AS92" t="s">
        <v>117</v>
      </c>
      <c r="AT92" t="s">
        <v>192</v>
      </c>
      <c r="AU92" t="s">
        <v>401</v>
      </c>
      <c r="AV92" t="s">
        <v>48</v>
      </c>
      <c r="AW92">
        <v>2</v>
      </c>
      <c r="BB92">
        <v>0.93704539558744782</v>
      </c>
      <c r="BC92" t="s">
        <v>68</v>
      </c>
      <c r="BF92" t="s">
        <v>116</v>
      </c>
      <c r="BG92" t="s">
        <v>117</v>
      </c>
      <c r="BH92" t="s">
        <v>401</v>
      </c>
      <c r="BI92">
        <v>431</v>
      </c>
      <c r="BJ92">
        <v>2</v>
      </c>
      <c r="BK92" t="s">
        <v>192</v>
      </c>
      <c r="BL92" t="s">
        <v>198</v>
      </c>
      <c r="BM92">
        <v>0.93704539558744782</v>
      </c>
      <c r="BN92" t="s">
        <v>68</v>
      </c>
      <c r="BO92" t="s">
        <v>172</v>
      </c>
      <c r="BP92">
        <v>2665.5809999999997</v>
      </c>
    </row>
    <row r="93" spans="1:68" ht="16.5" x14ac:dyDescent="0.25">
      <c r="A93" s="223" t="str">
        <f t="shared" si="35"/>
        <v>송도버스</v>
      </c>
      <c r="B93" s="124" t="str">
        <f t="shared" si="52"/>
        <v>장지희</v>
      </c>
      <c r="C93" s="125" t="str">
        <f t="shared" si="36"/>
        <v>C</v>
      </c>
      <c r="D93" s="126">
        <f t="shared" si="37"/>
        <v>0.86539185831025822</v>
      </c>
      <c r="E93" s="127">
        <f t="shared" si="38"/>
        <v>3021</v>
      </c>
      <c r="F93" s="128" t="str">
        <f t="shared" si="39"/>
        <v>8</v>
      </c>
      <c r="G93" s="129" t="str">
        <f t="shared" si="40"/>
        <v>70바2295</v>
      </c>
      <c r="H93" s="130">
        <f t="shared" si="41"/>
        <v>14</v>
      </c>
      <c r="I93" s="131">
        <f t="shared" si="42"/>
        <v>1940.6559999999997</v>
      </c>
      <c r="J93" s="132">
        <f t="shared" si="43"/>
        <v>1.7187869801498865E-2</v>
      </c>
      <c r="K93" s="132">
        <f t="shared" si="44"/>
        <v>0.35403631920448286</v>
      </c>
      <c r="L93" s="132">
        <f t="shared" si="45"/>
        <v>0.14325052971778618</v>
      </c>
      <c r="M93" s="133">
        <f t="shared" si="46"/>
        <v>15.808</v>
      </c>
      <c r="N93" s="134">
        <f t="shared" si="47"/>
        <v>0</v>
      </c>
      <c r="O93" s="134">
        <f t="shared" si="48"/>
        <v>18.117386882027255</v>
      </c>
      <c r="P93" s="216">
        <f t="shared" si="49"/>
        <v>12</v>
      </c>
      <c r="Q93" s="217">
        <f t="shared" si="50"/>
        <v>0</v>
      </c>
      <c r="R93" s="217">
        <f t="shared" si="51"/>
        <v>368</v>
      </c>
      <c r="T93">
        <v>521</v>
      </c>
      <c r="U93">
        <v>3021</v>
      </c>
      <c r="V93" t="s">
        <v>490</v>
      </c>
      <c r="W93">
        <v>2031.1980000000001</v>
      </c>
      <c r="X93">
        <v>1123.2639999999999</v>
      </c>
      <c r="Y93">
        <v>1.8080000000000001</v>
      </c>
      <c r="Z93">
        <v>15.808</v>
      </c>
      <c r="AA93">
        <v>114.613854</v>
      </c>
      <c r="AB93">
        <v>1.9699679999999999</v>
      </c>
      <c r="AC93">
        <v>40.577466999999999</v>
      </c>
      <c r="AD93" s="1">
        <v>278</v>
      </c>
      <c r="AE93">
        <v>0</v>
      </c>
      <c r="AF93">
        <v>368</v>
      </c>
      <c r="AG93">
        <v>67</v>
      </c>
      <c r="AH93">
        <v>17.722097999999999</v>
      </c>
      <c r="AI93">
        <v>37.799999999999997</v>
      </c>
      <c r="AJ93">
        <v>0</v>
      </c>
      <c r="AK93">
        <v>12</v>
      </c>
      <c r="AL93">
        <v>1797</v>
      </c>
      <c r="AM93" t="s">
        <v>491</v>
      </c>
      <c r="AN93" t="s">
        <v>641</v>
      </c>
      <c r="AO93">
        <v>237.61099999999999</v>
      </c>
      <c r="AR93" t="s">
        <v>116</v>
      </c>
      <c r="AS93" t="s">
        <v>118</v>
      </c>
      <c r="AT93" t="s">
        <v>241</v>
      </c>
      <c r="AU93" t="s">
        <v>490</v>
      </c>
      <c r="AV93" t="s">
        <v>48</v>
      </c>
      <c r="AW93">
        <v>14</v>
      </c>
      <c r="BB93">
        <v>0.86539185831025822</v>
      </c>
      <c r="BC93" t="s">
        <v>69</v>
      </c>
      <c r="BF93" t="s">
        <v>116</v>
      </c>
      <c r="BG93" t="s">
        <v>118</v>
      </c>
      <c r="BH93" t="s">
        <v>490</v>
      </c>
      <c r="BI93">
        <v>3021</v>
      </c>
      <c r="BJ93">
        <v>14</v>
      </c>
      <c r="BK93" t="s">
        <v>241</v>
      </c>
      <c r="BL93" t="s">
        <v>223</v>
      </c>
      <c r="BM93">
        <v>0.86539185831025822</v>
      </c>
      <c r="BN93" t="s">
        <v>69</v>
      </c>
      <c r="BO93" t="s">
        <v>174</v>
      </c>
      <c r="BP93">
        <v>1940.6559999999997</v>
      </c>
    </row>
    <row r="94" spans="1:68" ht="16.5" x14ac:dyDescent="0.25">
      <c r="A94" s="224" t="str">
        <f t="shared" si="35"/>
        <v>송도버스</v>
      </c>
      <c r="B94" s="108" t="str">
        <f t="shared" si="52"/>
        <v>장태순</v>
      </c>
      <c r="C94" s="109" t="str">
        <f t="shared" si="36"/>
        <v>C</v>
      </c>
      <c r="D94" s="110">
        <f t="shared" si="37"/>
        <v>0.88689905762338206</v>
      </c>
      <c r="E94" s="111">
        <f t="shared" si="38"/>
        <v>8532</v>
      </c>
      <c r="F94" s="112" t="str">
        <f t="shared" si="39"/>
        <v>8</v>
      </c>
      <c r="G94" s="113" t="str">
        <f t="shared" si="40"/>
        <v>70바2287</v>
      </c>
      <c r="H94" s="114">
        <f t="shared" si="41"/>
        <v>2</v>
      </c>
      <c r="I94" s="115">
        <f t="shared" si="42"/>
        <v>2758.7089999999998</v>
      </c>
      <c r="J94" s="116">
        <f t="shared" si="43"/>
        <v>3.2283646280321689E-2</v>
      </c>
      <c r="K94" s="116">
        <f t="shared" si="44"/>
        <v>0.31043924970869413</v>
      </c>
      <c r="L94" s="116">
        <f t="shared" si="45"/>
        <v>7.3585144355566318E-2</v>
      </c>
      <c r="M94" s="117">
        <f t="shared" si="46"/>
        <v>12.273</v>
      </c>
      <c r="N94" s="118">
        <f t="shared" si="47"/>
        <v>3.6248839584022821E-2</v>
      </c>
      <c r="O94" s="118">
        <f t="shared" si="48"/>
        <v>8.0472423876530659</v>
      </c>
      <c r="P94" s="218">
        <f t="shared" si="49"/>
        <v>20</v>
      </c>
      <c r="Q94" s="219">
        <f t="shared" si="50"/>
        <v>1</v>
      </c>
      <c r="R94" s="219">
        <f t="shared" si="51"/>
        <v>222</v>
      </c>
      <c r="T94">
        <v>521</v>
      </c>
      <c r="U94">
        <v>8532</v>
      </c>
      <c r="V94" t="s">
        <v>403</v>
      </c>
      <c r="W94">
        <v>2758.7089999999998</v>
      </c>
      <c r="X94">
        <v>1486.6320000000001</v>
      </c>
      <c r="Y94">
        <v>1.8560000000000001</v>
      </c>
      <c r="Z94">
        <v>12.273</v>
      </c>
      <c r="AA94">
        <v>173.31524300000001</v>
      </c>
      <c r="AB94">
        <v>5.5952479999999998</v>
      </c>
      <c r="AC94">
        <v>53.803854000000001</v>
      </c>
      <c r="AD94" s="1">
        <v>203</v>
      </c>
      <c r="AE94">
        <v>1</v>
      </c>
      <c r="AF94">
        <v>222</v>
      </c>
      <c r="AG94">
        <v>87</v>
      </c>
      <c r="AH94">
        <v>15.917289999999999</v>
      </c>
      <c r="AI94">
        <v>367.8</v>
      </c>
      <c r="AJ94">
        <v>34.6</v>
      </c>
      <c r="AK94">
        <v>20</v>
      </c>
      <c r="AL94">
        <v>6121</v>
      </c>
      <c r="AM94" t="s">
        <v>404</v>
      </c>
      <c r="AN94" t="s">
        <v>642</v>
      </c>
      <c r="AO94">
        <v>2594.6819999999998</v>
      </c>
      <c r="AR94" t="s">
        <v>116</v>
      </c>
      <c r="AS94" t="s">
        <v>118</v>
      </c>
      <c r="AT94" t="s">
        <v>236</v>
      </c>
      <c r="AU94" t="s">
        <v>403</v>
      </c>
      <c r="AV94" t="s">
        <v>48</v>
      </c>
      <c r="AW94">
        <v>2</v>
      </c>
      <c r="BB94">
        <v>0.88689905762338206</v>
      </c>
      <c r="BC94" t="s">
        <v>69</v>
      </c>
      <c r="BF94" t="s">
        <v>116</v>
      </c>
      <c r="BG94" t="s">
        <v>118</v>
      </c>
      <c r="BH94" t="s">
        <v>403</v>
      </c>
      <c r="BI94">
        <v>8532</v>
      </c>
      <c r="BJ94">
        <v>2</v>
      </c>
      <c r="BK94" t="s">
        <v>236</v>
      </c>
      <c r="BL94" t="s">
        <v>233</v>
      </c>
      <c r="BM94">
        <v>0.88689905762338206</v>
      </c>
      <c r="BN94" t="s">
        <v>69</v>
      </c>
      <c r="BO94" t="s">
        <v>174</v>
      </c>
      <c r="BP94">
        <v>2758.7089999999998</v>
      </c>
    </row>
    <row r="95" spans="1:68" ht="16.5" x14ac:dyDescent="0.25">
      <c r="A95" s="223" t="str">
        <f t="shared" si="35"/>
        <v>송도버스</v>
      </c>
      <c r="B95" s="124" t="str">
        <f t="shared" si="52"/>
        <v>전금석</v>
      </c>
      <c r="C95" s="125" t="str">
        <f t="shared" si="36"/>
        <v>F</v>
      </c>
      <c r="D95" s="126">
        <f t="shared" si="37"/>
        <v>0.76083333333333336</v>
      </c>
      <c r="E95" s="127">
        <f t="shared" si="38"/>
        <v>6802</v>
      </c>
      <c r="F95" s="128" t="str">
        <f t="shared" si="39"/>
        <v>16-1</v>
      </c>
      <c r="G95" s="129" t="str">
        <f t="shared" si="40"/>
        <v>70바2236</v>
      </c>
      <c r="H95" s="130">
        <f t="shared" si="41"/>
        <v>1</v>
      </c>
      <c r="I95" s="131">
        <f t="shared" si="42"/>
        <v>3023.4319999999998</v>
      </c>
      <c r="J95" s="132">
        <f t="shared" si="43"/>
        <v>1.8002895503470659E-2</v>
      </c>
      <c r="K95" s="132">
        <f t="shared" si="44"/>
        <v>0.319598104451565</v>
      </c>
      <c r="L95" s="132">
        <f t="shared" si="45"/>
        <v>9.128698776754364E-2</v>
      </c>
      <c r="M95" s="133">
        <f t="shared" si="46"/>
        <v>10.66</v>
      </c>
      <c r="N95" s="134">
        <f t="shared" si="47"/>
        <v>6.6149991135901198E-2</v>
      </c>
      <c r="O95" s="134">
        <f t="shared" si="48"/>
        <v>12.700798298093028</v>
      </c>
      <c r="P95" s="216">
        <f t="shared" si="49"/>
        <v>18</v>
      </c>
      <c r="Q95" s="217">
        <f t="shared" si="50"/>
        <v>2</v>
      </c>
      <c r="R95" s="217">
        <f t="shared" si="51"/>
        <v>384</v>
      </c>
      <c r="T95">
        <v>521</v>
      </c>
      <c r="U95">
        <v>6802</v>
      </c>
      <c r="V95" t="s">
        <v>405</v>
      </c>
      <c r="W95">
        <v>3023.4319999999998</v>
      </c>
      <c r="X95">
        <v>1655.8520000000001</v>
      </c>
      <c r="Y95">
        <v>1.8260000000000001</v>
      </c>
      <c r="Z95">
        <v>10.66</v>
      </c>
      <c r="AA95">
        <v>165.62024700000001</v>
      </c>
      <c r="AB95">
        <v>2.9816440000000002</v>
      </c>
      <c r="AC95">
        <v>52.931916999999999</v>
      </c>
      <c r="AD95" s="1">
        <v>276</v>
      </c>
      <c r="AE95">
        <v>2</v>
      </c>
      <c r="AF95">
        <v>384</v>
      </c>
      <c r="AG95">
        <v>85</v>
      </c>
      <c r="AH95">
        <v>18.255206999999999</v>
      </c>
      <c r="AI95">
        <v>833.6</v>
      </c>
      <c r="AJ95">
        <v>9.1999999999999993</v>
      </c>
      <c r="AK95">
        <v>18</v>
      </c>
      <c r="AL95">
        <v>8293</v>
      </c>
      <c r="AM95" t="s">
        <v>406</v>
      </c>
      <c r="AN95" t="s">
        <v>643</v>
      </c>
      <c r="AO95">
        <v>3023.4319999999998</v>
      </c>
      <c r="AR95" t="s">
        <v>116</v>
      </c>
      <c r="AS95" t="s">
        <v>117</v>
      </c>
      <c r="AT95" t="s">
        <v>195</v>
      </c>
      <c r="AU95" t="s">
        <v>405</v>
      </c>
      <c r="AV95" t="s">
        <v>48</v>
      </c>
      <c r="AW95">
        <v>1</v>
      </c>
      <c r="BB95">
        <v>0.76083333333333336</v>
      </c>
      <c r="BC95" t="s">
        <v>70</v>
      </c>
      <c r="BF95" t="s">
        <v>116</v>
      </c>
      <c r="BG95" t="s">
        <v>117</v>
      </c>
      <c r="BH95" t="s">
        <v>405</v>
      </c>
      <c r="BI95">
        <v>6802</v>
      </c>
      <c r="BJ95">
        <v>1</v>
      </c>
      <c r="BK95" t="s">
        <v>195</v>
      </c>
      <c r="BL95" t="s">
        <v>171</v>
      </c>
      <c r="BM95">
        <v>0.76083333333333336</v>
      </c>
      <c r="BN95" t="s">
        <v>70</v>
      </c>
      <c r="BO95" t="s">
        <v>184</v>
      </c>
      <c r="BP95">
        <v>3023.4319999999998</v>
      </c>
    </row>
    <row r="96" spans="1:68" ht="16.5" x14ac:dyDescent="0.25">
      <c r="A96" s="224" t="str">
        <f t="shared" si="35"/>
        <v>송도버스</v>
      </c>
      <c r="B96" s="108" t="str">
        <f t="shared" si="52"/>
        <v>전동환</v>
      </c>
      <c r="C96" s="109" t="str">
        <f t="shared" si="36"/>
        <v>D</v>
      </c>
      <c r="D96" s="110">
        <f t="shared" si="37"/>
        <v>0.8254999855793721</v>
      </c>
      <c r="E96" s="111">
        <f t="shared" si="38"/>
        <v>1635</v>
      </c>
      <c r="F96" s="112" t="str">
        <f t="shared" si="39"/>
        <v>16-1</v>
      </c>
      <c r="G96" s="113" t="str">
        <f t="shared" si="40"/>
        <v>70바2281</v>
      </c>
      <c r="H96" s="114">
        <f t="shared" si="41"/>
        <v>10</v>
      </c>
      <c r="I96" s="115">
        <f t="shared" si="42"/>
        <v>1403.578</v>
      </c>
      <c r="J96" s="116">
        <f t="shared" si="43"/>
        <v>8.2378366560153515E-2</v>
      </c>
      <c r="K96" s="116">
        <f t="shared" si="44"/>
        <v>0.3205877027146713</v>
      </c>
      <c r="L96" s="116">
        <f t="shared" si="45"/>
        <v>0.23226354360071189</v>
      </c>
      <c r="M96" s="117">
        <f t="shared" si="46"/>
        <v>16.218</v>
      </c>
      <c r="N96" s="118">
        <f t="shared" si="47"/>
        <v>0.13299543626160468</v>
      </c>
      <c r="O96" s="118">
        <f t="shared" si="48"/>
        <v>10.839128055320781</v>
      </c>
      <c r="P96" s="218">
        <f t="shared" si="49"/>
        <v>20</v>
      </c>
      <c r="Q96" s="219">
        <f t="shared" si="50"/>
        <v>2</v>
      </c>
      <c r="R96" s="219">
        <f t="shared" si="51"/>
        <v>163</v>
      </c>
      <c r="T96">
        <v>521</v>
      </c>
      <c r="U96">
        <v>1635</v>
      </c>
      <c r="V96" t="s">
        <v>407</v>
      </c>
      <c r="W96">
        <v>1503.8109999999999</v>
      </c>
      <c r="X96">
        <v>822.553</v>
      </c>
      <c r="Y96">
        <v>1.8280000000000001</v>
      </c>
      <c r="Z96">
        <v>16.218</v>
      </c>
      <c r="AA96">
        <v>86.26164</v>
      </c>
      <c r="AB96">
        <v>7.1060930000000004</v>
      </c>
      <c r="AC96">
        <v>27.654420999999999</v>
      </c>
      <c r="AD96" s="1">
        <v>326</v>
      </c>
      <c r="AE96">
        <v>2</v>
      </c>
      <c r="AF96">
        <v>163</v>
      </c>
      <c r="AG96">
        <v>67</v>
      </c>
      <c r="AH96">
        <v>17.433136999999999</v>
      </c>
      <c r="AI96">
        <v>192.7</v>
      </c>
      <c r="AJ96">
        <v>0</v>
      </c>
      <c r="AK96">
        <v>20</v>
      </c>
      <c r="AL96">
        <v>5127</v>
      </c>
      <c r="AM96" t="s">
        <v>408</v>
      </c>
      <c r="AN96" t="s">
        <v>644</v>
      </c>
      <c r="AO96">
        <v>313.351</v>
      </c>
      <c r="AR96" t="s">
        <v>116</v>
      </c>
      <c r="AS96" t="s">
        <v>117</v>
      </c>
      <c r="AT96" t="s">
        <v>201</v>
      </c>
      <c r="AU96" t="s">
        <v>407</v>
      </c>
      <c r="AV96" t="s">
        <v>48</v>
      </c>
      <c r="AW96">
        <v>10</v>
      </c>
      <c r="BB96">
        <v>0.8254999855793721</v>
      </c>
      <c r="BC96" t="s">
        <v>67</v>
      </c>
      <c r="BF96" t="s">
        <v>116</v>
      </c>
      <c r="BG96" t="s">
        <v>117</v>
      </c>
      <c r="BH96" t="s">
        <v>407</v>
      </c>
      <c r="BI96">
        <v>1635</v>
      </c>
      <c r="BJ96">
        <v>10</v>
      </c>
      <c r="BK96" t="s">
        <v>201</v>
      </c>
      <c r="BL96" t="s">
        <v>248</v>
      </c>
      <c r="BM96">
        <v>0.8254999855793721</v>
      </c>
      <c r="BN96" t="s">
        <v>67</v>
      </c>
      <c r="BO96" t="s">
        <v>176</v>
      </c>
      <c r="BP96">
        <v>1403.578</v>
      </c>
    </row>
    <row r="97" spans="1:68" ht="16.5" x14ac:dyDescent="0.25">
      <c r="A97" s="223" t="str">
        <f t="shared" si="35"/>
        <v>송도버스</v>
      </c>
      <c r="B97" s="124" t="str">
        <f t="shared" si="52"/>
        <v>정길환</v>
      </c>
      <c r="C97" s="125" t="str">
        <f t="shared" si="36"/>
        <v>F</v>
      </c>
      <c r="D97" s="126">
        <f t="shared" si="37"/>
        <v>0.71104531537775184</v>
      </c>
      <c r="E97" s="127">
        <f t="shared" si="38"/>
        <v>303</v>
      </c>
      <c r="F97" s="128" t="str">
        <f t="shared" si="39"/>
        <v>16-1</v>
      </c>
      <c r="G97" s="129" t="str">
        <f t="shared" si="40"/>
        <v>70바2324</v>
      </c>
      <c r="H97" s="130">
        <f t="shared" si="41"/>
        <v>9</v>
      </c>
      <c r="I97" s="131">
        <f t="shared" si="42"/>
        <v>1835.5170000000003</v>
      </c>
      <c r="J97" s="132">
        <f t="shared" si="43"/>
        <v>3.0560631965427451E-2</v>
      </c>
      <c r="K97" s="132">
        <f t="shared" si="44"/>
        <v>0.34884840235893838</v>
      </c>
      <c r="L97" s="132">
        <f t="shared" si="45"/>
        <v>0.15091116017993839</v>
      </c>
      <c r="M97" s="133">
        <f t="shared" si="46"/>
        <v>16.516999999999999</v>
      </c>
      <c r="N97" s="134">
        <f t="shared" si="47"/>
        <v>0.10777853881401574</v>
      </c>
      <c r="O97" s="134">
        <f t="shared" si="48"/>
        <v>30.555215753773464</v>
      </c>
      <c r="P97" s="216">
        <f t="shared" si="49"/>
        <v>18</v>
      </c>
      <c r="Q97" s="217">
        <f t="shared" si="50"/>
        <v>2</v>
      </c>
      <c r="R97" s="217">
        <f t="shared" si="51"/>
        <v>567</v>
      </c>
      <c r="T97">
        <v>521</v>
      </c>
      <c r="U97">
        <v>303</v>
      </c>
      <c r="V97" t="s">
        <v>409</v>
      </c>
      <c r="W97">
        <v>1855.6569999999999</v>
      </c>
      <c r="X97">
        <v>1077.5719999999999</v>
      </c>
      <c r="Y97">
        <v>1.722</v>
      </c>
      <c r="Z97">
        <v>16.516999999999999</v>
      </c>
      <c r="AA97">
        <v>101.5372</v>
      </c>
      <c r="AB97">
        <v>3.1030410000000002</v>
      </c>
      <c r="AC97">
        <v>35.42109</v>
      </c>
      <c r="AD97" s="1">
        <v>277</v>
      </c>
      <c r="AE97">
        <v>2</v>
      </c>
      <c r="AF97">
        <v>567</v>
      </c>
      <c r="AG97">
        <v>69</v>
      </c>
      <c r="AH97">
        <v>18.275635999999999</v>
      </c>
      <c r="AI97">
        <v>468.7</v>
      </c>
      <c r="AJ97">
        <v>0</v>
      </c>
      <c r="AK97">
        <v>18</v>
      </c>
      <c r="AL97">
        <v>7653</v>
      </c>
      <c r="AM97" t="s">
        <v>410</v>
      </c>
      <c r="AN97" t="s">
        <v>645</v>
      </c>
      <c r="AO97">
        <v>567.09199999999998</v>
      </c>
      <c r="AR97" t="s">
        <v>116</v>
      </c>
      <c r="AS97" t="s">
        <v>117</v>
      </c>
      <c r="AT97" t="s">
        <v>209</v>
      </c>
      <c r="AU97" t="s">
        <v>409</v>
      </c>
      <c r="AV97" t="s">
        <v>48</v>
      </c>
      <c r="AW97">
        <v>9</v>
      </c>
      <c r="BB97">
        <v>0.71104531537775184</v>
      </c>
      <c r="BC97" t="s">
        <v>70</v>
      </c>
      <c r="BF97" t="s">
        <v>116</v>
      </c>
      <c r="BG97" t="s">
        <v>117</v>
      </c>
      <c r="BH97" t="s">
        <v>409</v>
      </c>
      <c r="BI97">
        <v>303</v>
      </c>
      <c r="BJ97">
        <v>9</v>
      </c>
      <c r="BK97" t="s">
        <v>209</v>
      </c>
      <c r="BL97" t="s">
        <v>191</v>
      </c>
      <c r="BM97">
        <v>0.71104531537775184</v>
      </c>
      <c r="BN97" t="s">
        <v>70</v>
      </c>
      <c r="BO97" t="s">
        <v>184</v>
      </c>
      <c r="BP97">
        <v>1835.5170000000003</v>
      </c>
    </row>
    <row r="98" spans="1:68" ht="16.5" x14ac:dyDescent="0.25">
      <c r="A98" s="224" t="str">
        <f t="shared" si="35"/>
        <v>송도버스</v>
      </c>
      <c r="B98" s="108" t="str">
        <f t="shared" si="52"/>
        <v>정웅태</v>
      </c>
      <c r="C98" s="109" t="str">
        <f t="shared" si="36"/>
        <v>C</v>
      </c>
      <c r="D98" s="110">
        <f t="shared" si="37"/>
        <v>0.88820425773990863</v>
      </c>
      <c r="E98" s="111">
        <f t="shared" si="38"/>
        <v>8497</v>
      </c>
      <c r="F98" s="112" t="str">
        <f t="shared" si="39"/>
        <v>8</v>
      </c>
      <c r="G98" s="113" t="str">
        <f t="shared" si="40"/>
        <v>70바2234</v>
      </c>
      <c r="H98" s="114">
        <f t="shared" si="41"/>
        <v>2</v>
      </c>
      <c r="I98" s="115">
        <f t="shared" si="42"/>
        <v>791.03000000000009</v>
      </c>
      <c r="J98" s="116">
        <f t="shared" si="43"/>
        <v>7.5372753880570534E-2</v>
      </c>
      <c r="K98" s="116">
        <f t="shared" si="44"/>
        <v>0.34298169825297076</v>
      </c>
      <c r="L98" s="116">
        <f t="shared" si="45"/>
        <v>5.1831156846137309E-2</v>
      </c>
      <c r="M98" s="117">
        <f t="shared" si="46"/>
        <v>18.055</v>
      </c>
      <c r="N98" s="118">
        <f t="shared" si="47"/>
        <v>0.12512966561599456</v>
      </c>
      <c r="O98" s="118">
        <f t="shared" si="48"/>
        <v>28.404434094830766</v>
      </c>
      <c r="P98" s="218">
        <f t="shared" si="49"/>
        <v>11</v>
      </c>
      <c r="Q98" s="219">
        <f t="shared" si="50"/>
        <v>1</v>
      </c>
      <c r="R98" s="219">
        <f t="shared" si="51"/>
        <v>227</v>
      </c>
      <c r="T98">
        <v>521</v>
      </c>
      <c r="U98">
        <v>8497</v>
      </c>
      <c r="V98" t="s">
        <v>411</v>
      </c>
      <c r="W98">
        <v>799.17100000000005</v>
      </c>
      <c r="X98">
        <v>449.58800000000002</v>
      </c>
      <c r="Y98">
        <v>1.778</v>
      </c>
      <c r="Z98">
        <v>18.055</v>
      </c>
      <c r="AA98">
        <v>45.794426000000001</v>
      </c>
      <c r="AB98">
        <v>3.4516520000000002</v>
      </c>
      <c r="AC98">
        <v>15.70665</v>
      </c>
      <c r="AD98" s="1">
        <v>41</v>
      </c>
      <c r="AE98">
        <v>1</v>
      </c>
      <c r="AF98">
        <v>227</v>
      </c>
      <c r="AG98">
        <v>90</v>
      </c>
      <c r="AH98">
        <v>17.451271999999999</v>
      </c>
      <c r="AI98">
        <v>353.1</v>
      </c>
      <c r="AJ98">
        <v>8</v>
      </c>
      <c r="AK98">
        <v>11</v>
      </c>
      <c r="AL98">
        <v>2657</v>
      </c>
      <c r="AM98" t="s">
        <v>412</v>
      </c>
      <c r="AN98" t="s">
        <v>646</v>
      </c>
      <c r="AO98">
        <v>721.03200000000004</v>
      </c>
      <c r="AR98" t="s">
        <v>116</v>
      </c>
      <c r="AS98" t="s">
        <v>118</v>
      </c>
      <c r="AT98" t="s">
        <v>216</v>
      </c>
      <c r="AU98" t="s">
        <v>411</v>
      </c>
      <c r="AV98" t="s">
        <v>48</v>
      </c>
      <c r="AW98">
        <v>2</v>
      </c>
      <c r="BB98">
        <v>0.88820425773990863</v>
      </c>
      <c r="BC98" t="s">
        <v>69</v>
      </c>
      <c r="BF98" t="s">
        <v>116</v>
      </c>
      <c r="BG98" t="s">
        <v>118</v>
      </c>
      <c r="BH98" t="s">
        <v>411</v>
      </c>
      <c r="BI98">
        <v>8497</v>
      </c>
      <c r="BJ98">
        <v>2</v>
      </c>
      <c r="BK98" t="s">
        <v>216</v>
      </c>
      <c r="BL98" t="s">
        <v>229</v>
      </c>
      <c r="BM98">
        <v>0.88820425773990863</v>
      </c>
      <c r="BN98" t="s">
        <v>69</v>
      </c>
      <c r="BO98" t="s">
        <v>174</v>
      </c>
      <c r="BP98">
        <v>791.03000000000009</v>
      </c>
    </row>
    <row r="99" spans="1:68" ht="16.5" x14ac:dyDescent="0.25">
      <c r="A99" s="223" t="str">
        <f t="shared" si="35"/>
        <v>송도버스</v>
      </c>
      <c r="B99" s="124" t="str">
        <f t="shared" si="52"/>
        <v>정지홍</v>
      </c>
      <c r="C99" s="125" t="str">
        <f t="shared" si="36"/>
        <v>A</v>
      </c>
      <c r="D99" s="126">
        <f t="shared" si="37"/>
        <v>0.97717292145319234</v>
      </c>
      <c r="E99" s="127">
        <f t="shared" si="38"/>
        <v>8774</v>
      </c>
      <c r="F99" s="128" t="str">
        <f t="shared" si="39"/>
        <v>8</v>
      </c>
      <c r="G99" s="129" t="str">
        <f t="shared" si="40"/>
        <v>70바2221</v>
      </c>
      <c r="H99" s="130">
        <f t="shared" si="41"/>
        <v>3</v>
      </c>
      <c r="I99" s="131">
        <f t="shared" si="42"/>
        <v>444.452</v>
      </c>
      <c r="J99" s="132">
        <f t="shared" si="43"/>
        <v>1.9521101142981532E-2</v>
      </c>
      <c r="K99" s="132">
        <f t="shared" si="44"/>
        <v>0.34309749741519247</v>
      </c>
      <c r="L99" s="132">
        <f t="shared" si="45"/>
        <v>0.19349671055592055</v>
      </c>
      <c r="M99" s="133">
        <f t="shared" si="46"/>
        <v>16.143999999999998</v>
      </c>
      <c r="N99" s="134">
        <f t="shared" si="47"/>
        <v>0</v>
      </c>
      <c r="O99" s="134">
        <f t="shared" si="48"/>
        <v>7.1998776020807647</v>
      </c>
      <c r="P99" s="216">
        <f t="shared" si="49"/>
        <v>7</v>
      </c>
      <c r="Q99" s="217">
        <f t="shared" si="50"/>
        <v>0</v>
      </c>
      <c r="R99" s="217">
        <f t="shared" si="51"/>
        <v>32</v>
      </c>
      <c r="T99">
        <v>521</v>
      </c>
      <c r="U99">
        <v>8774</v>
      </c>
      <c r="V99" t="s">
        <v>413</v>
      </c>
      <c r="W99">
        <v>444.452</v>
      </c>
      <c r="X99">
        <v>224.04499999999999</v>
      </c>
      <c r="Y99">
        <v>1.984</v>
      </c>
      <c r="Z99">
        <v>16.143999999999998</v>
      </c>
      <c r="AA99">
        <v>25.413883999999999</v>
      </c>
      <c r="AB99">
        <v>0.49610700000000002</v>
      </c>
      <c r="AC99">
        <v>8.7194400000000005</v>
      </c>
      <c r="AD99" s="1">
        <v>86</v>
      </c>
      <c r="AE99">
        <v>0</v>
      </c>
      <c r="AF99">
        <v>32</v>
      </c>
      <c r="AG99">
        <v>72</v>
      </c>
      <c r="AH99">
        <v>17.48855</v>
      </c>
      <c r="AI99">
        <v>113.3</v>
      </c>
      <c r="AJ99">
        <v>0</v>
      </c>
      <c r="AK99">
        <v>7</v>
      </c>
      <c r="AL99">
        <v>2170</v>
      </c>
      <c r="AM99" t="s">
        <v>414</v>
      </c>
      <c r="AN99" t="s">
        <v>647</v>
      </c>
      <c r="AO99">
        <v>161.386</v>
      </c>
      <c r="AR99" t="s">
        <v>116</v>
      </c>
      <c r="AS99" t="s">
        <v>118</v>
      </c>
      <c r="AT99" t="s">
        <v>212</v>
      </c>
      <c r="AU99" t="s">
        <v>413</v>
      </c>
      <c r="AV99" t="s">
        <v>48</v>
      </c>
      <c r="AW99">
        <v>3</v>
      </c>
      <c r="BB99">
        <v>0.97717292145319234</v>
      </c>
      <c r="BC99" t="s">
        <v>66</v>
      </c>
      <c r="BF99" t="s">
        <v>116</v>
      </c>
      <c r="BG99" t="s">
        <v>118</v>
      </c>
      <c r="BH99" t="s">
        <v>413</v>
      </c>
      <c r="BI99">
        <v>8774</v>
      </c>
      <c r="BJ99">
        <v>3</v>
      </c>
      <c r="BK99" t="s">
        <v>212</v>
      </c>
      <c r="BL99" t="s">
        <v>231</v>
      </c>
      <c r="BM99">
        <v>0.97717292145319234</v>
      </c>
      <c r="BN99" t="s">
        <v>66</v>
      </c>
      <c r="BO99" t="s">
        <v>175</v>
      </c>
      <c r="BP99">
        <v>444.452</v>
      </c>
    </row>
    <row r="100" spans="1:68" ht="16.5" x14ac:dyDescent="0.25">
      <c r="A100" s="224" t="str">
        <f t="shared" si="35"/>
        <v>송도버스</v>
      </c>
      <c r="B100" s="108" t="str">
        <f t="shared" si="52"/>
        <v>정태교</v>
      </c>
      <c r="C100" s="109" t="str">
        <f t="shared" si="36"/>
        <v>D</v>
      </c>
      <c r="D100" s="110">
        <f t="shared" si="37"/>
        <v>0.82957117072025977</v>
      </c>
      <c r="E100" s="111">
        <f t="shared" si="38"/>
        <v>3234</v>
      </c>
      <c r="F100" s="112" t="str">
        <f t="shared" si="39"/>
        <v>8</v>
      </c>
      <c r="G100" s="113" t="str">
        <f t="shared" si="40"/>
        <v>70바2313</v>
      </c>
      <c r="H100" s="114">
        <f t="shared" si="41"/>
        <v>6</v>
      </c>
      <c r="I100" s="115">
        <f t="shared" si="42"/>
        <v>2557.9539999999997</v>
      </c>
      <c r="J100" s="116">
        <f t="shared" si="43"/>
        <v>4.5029554754908108E-2</v>
      </c>
      <c r="K100" s="116">
        <f t="shared" si="44"/>
        <v>0.37326601289934547</v>
      </c>
      <c r="L100" s="116">
        <f t="shared" si="45"/>
        <v>0.23534434161052156</v>
      </c>
      <c r="M100" s="117">
        <f t="shared" si="46"/>
        <v>14.541</v>
      </c>
      <c r="N100" s="118">
        <f t="shared" si="47"/>
        <v>0</v>
      </c>
      <c r="O100" s="118">
        <f t="shared" si="48"/>
        <v>21.501559449466253</v>
      </c>
      <c r="P100" s="218">
        <f t="shared" si="49"/>
        <v>43</v>
      </c>
      <c r="Q100" s="219">
        <f t="shared" si="50"/>
        <v>0</v>
      </c>
      <c r="R100" s="219">
        <f t="shared" si="51"/>
        <v>550</v>
      </c>
      <c r="T100">
        <v>521</v>
      </c>
      <c r="U100">
        <v>3234</v>
      </c>
      <c r="V100" t="s">
        <v>415</v>
      </c>
      <c r="W100">
        <v>2557.9540000000002</v>
      </c>
      <c r="X100">
        <v>1478.1669999999999</v>
      </c>
      <c r="Y100">
        <v>1.73</v>
      </c>
      <c r="Z100">
        <v>14.541</v>
      </c>
      <c r="AA100">
        <v>165.13163499999999</v>
      </c>
      <c r="AB100">
        <v>7.4358040000000001</v>
      </c>
      <c r="AC100">
        <v>61.638027000000001</v>
      </c>
      <c r="AD100" s="1">
        <v>602</v>
      </c>
      <c r="AE100">
        <v>0</v>
      </c>
      <c r="AF100">
        <v>550</v>
      </c>
      <c r="AG100">
        <v>80</v>
      </c>
      <c r="AH100">
        <v>15.490392999999999</v>
      </c>
      <c r="AI100">
        <v>343.2</v>
      </c>
      <c r="AJ100">
        <v>0</v>
      </c>
      <c r="AK100">
        <v>43</v>
      </c>
      <c r="AL100">
        <v>24315</v>
      </c>
      <c r="AM100" t="s">
        <v>416</v>
      </c>
      <c r="AN100" t="s">
        <v>648</v>
      </c>
      <c r="AO100">
        <v>1661.9849999999999</v>
      </c>
      <c r="AR100" t="s">
        <v>116</v>
      </c>
      <c r="AS100" t="s">
        <v>118</v>
      </c>
      <c r="AT100" t="s">
        <v>247</v>
      </c>
      <c r="AU100" t="s">
        <v>415</v>
      </c>
      <c r="AV100" t="s">
        <v>48</v>
      </c>
      <c r="AW100">
        <v>6</v>
      </c>
      <c r="BB100">
        <v>0.82957117072025977</v>
      </c>
      <c r="BC100" t="s">
        <v>67</v>
      </c>
      <c r="BF100" t="s">
        <v>116</v>
      </c>
      <c r="BG100" t="s">
        <v>118</v>
      </c>
      <c r="BH100" t="s">
        <v>415</v>
      </c>
      <c r="BI100">
        <v>3234</v>
      </c>
      <c r="BJ100">
        <v>6</v>
      </c>
      <c r="BK100" t="s">
        <v>247</v>
      </c>
      <c r="BL100" t="s">
        <v>245</v>
      </c>
      <c r="BM100">
        <v>0.82957117072025977</v>
      </c>
      <c r="BN100" t="s">
        <v>67</v>
      </c>
      <c r="BO100" t="s">
        <v>176</v>
      </c>
      <c r="BP100">
        <v>2557.9539999999997</v>
      </c>
    </row>
    <row r="101" spans="1:68" ht="16.5" x14ac:dyDescent="0.25">
      <c r="A101" s="223" t="str">
        <f t="shared" si="35"/>
        <v>송도버스</v>
      </c>
      <c r="B101" s="124" t="str">
        <f t="shared" si="52"/>
        <v>조남흥</v>
      </c>
      <c r="C101" s="125" t="str">
        <f t="shared" si="36"/>
        <v>C</v>
      </c>
      <c r="D101" s="126">
        <f t="shared" si="37"/>
        <v>0.87628834606033523</v>
      </c>
      <c r="E101" s="127">
        <f t="shared" si="38"/>
        <v>1194</v>
      </c>
      <c r="F101" s="128" t="str">
        <f t="shared" si="39"/>
        <v>8</v>
      </c>
      <c r="G101" s="129" t="str">
        <f t="shared" si="40"/>
        <v>70바2247</v>
      </c>
      <c r="H101" s="130">
        <f t="shared" si="41"/>
        <v>3</v>
      </c>
      <c r="I101" s="131">
        <f t="shared" si="42"/>
        <v>847.91600000000005</v>
      </c>
      <c r="J101" s="132">
        <f t="shared" si="43"/>
        <v>7.5754632994613534E-3</v>
      </c>
      <c r="K101" s="132">
        <f t="shared" si="44"/>
        <v>0.38694708125296517</v>
      </c>
      <c r="L101" s="132">
        <f t="shared" si="45"/>
        <v>8.8452157996782688E-2</v>
      </c>
      <c r="M101" s="133">
        <f t="shared" si="46"/>
        <v>17.585000000000001</v>
      </c>
      <c r="N101" s="134">
        <f t="shared" si="47"/>
        <v>0</v>
      </c>
      <c r="O101" s="134">
        <f t="shared" si="48"/>
        <v>26.88945603102194</v>
      </c>
      <c r="P101" s="216">
        <f t="shared" si="49"/>
        <v>17</v>
      </c>
      <c r="Q101" s="217">
        <f t="shared" si="50"/>
        <v>0</v>
      </c>
      <c r="R101" s="217">
        <f t="shared" si="51"/>
        <v>228</v>
      </c>
      <c r="T101">
        <v>521</v>
      </c>
      <c r="U101">
        <v>1194</v>
      </c>
      <c r="V101" t="s">
        <v>417</v>
      </c>
      <c r="W101">
        <v>847.91600000000005</v>
      </c>
      <c r="X101">
        <v>481.28100000000001</v>
      </c>
      <c r="Y101">
        <v>1.762</v>
      </c>
      <c r="Z101">
        <v>17.585000000000001</v>
      </c>
      <c r="AA101">
        <v>46.750540000000001</v>
      </c>
      <c r="AB101">
        <v>0.354157</v>
      </c>
      <c r="AC101">
        <v>18.089984999999999</v>
      </c>
      <c r="AD101" s="1">
        <v>75</v>
      </c>
      <c r="AE101">
        <v>0</v>
      </c>
      <c r="AF101">
        <v>228</v>
      </c>
      <c r="AG101">
        <v>72</v>
      </c>
      <c r="AH101">
        <v>18.137031</v>
      </c>
      <c r="AI101">
        <v>80.900000000000006</v>
      </c>
      <c r="AJ101">
        <v>0</v>
      </c>
      <c r="AK101">
        <v>17</v>
      </c>
      <c r="AL101">
        <v>12965</v>
      </c>
      <c r="AM101" t="s">
        <v>418</v>
      </c>
      <c r="AN101" t="s">
        <v>649</v>
      </c>
      <c r="AO101">
        <v>660.74900000000002</v>
      </c>
      <c r="AR101" t="s">
        <v>116</v>
      </c>
      <c r="AS101" t="s">
        <v>118</v>
      </c>
      <c r="AT101" t="s">
        <v>224</v>
      </c>
      <c r="AU101" t="s">
        <v>417</v>
      </c>
      <c r="AV101" t="s">
        <v>48</v>
      </c>
      <c r="AW101">
        <v>3</v>
      </c>
      <c r="BB101">
        <v>0.87628834606033523</v>
      </c>
      <c r="BC101" t="s">
        <v>69</v>
      </c>
      <c r="BF101" t="s">
        <v>116</v>
      </c>
      <c r="BG101" t="s">
        <v>118</v>
      </c>
      <c r="BH101" t="s">
        <v>417</v>
      </c>
      <c r="BI101">
        <v>1194</v>
      </c>
      <c r="BJ101">
        <v>3</v>
      </c>
      <c r="BK101" t="s">
        <v>224</v>
      </c>
      <c r="BL101" t="s">
        <v>245</v>
      </c>
      <c r="BM101">
        <v>0.87628834606033523</v>
      </c>
      <c r="BN101" t="s">
        <v>69</v>
      </c>
      <c r="BO101" t="s">
        <v>174</v>
      </c>
      <c r="BP101">
        <v>847.91600000000005</v>
      </c>
    </row>
    <row r="102" spans="1:68" ht="16.5" x14ac:dyDescent="0.25">
      <c r="A102" s="224" t="str">
        <f t="shared" si="35"/>
        <v>송도버스</v>
      </c>
      <c r="B102" s="108" t="str">
        <f t="shared" si="52"/>
        <v>조성연</v>
      </c>
      <c r="C102" s="109" t="str">
        <f t="shared" si="36"/>
        <v>C</v>
      </c>
      <c r="D102" s="110">
        <f t="shared" si="37"/>
        <v>0.89300000000000002</v>
      </c>
      <c r="E102" s="111">
        <f t="shared" si="38"/>
        <v>9009</v>
      </c>
      <c r="F102" s="112" t="str">
        <f t="shared" si="39"/>
        <v>8</v>
      </c>
      <c r="G102" s="113" t="str">
        <f t="shared" si="40"/>
        <v>70바2223</v>
      </c>
      <c r="H102" s="114">
        <f t="shared" si="41"/>
        <v>1</v>
      </c>
      <c r="I102" s="115">
        <f t="shared" si="42"/>
        <v>2460.2310000000002</v>
      </c>
      <c r="J102" s="116">
        <f t="shared" si="43"/>
        <v>1.3519468633872937E-2</v>
      </c>
      <c r="K102" s="116">
        <f t="shared" si="44"/>
        <v>0.39272088949318962</v>
      </c>
      <c r="L102" s="116">
        <f t="shared" si="45"/>
        <v>0.11177812164792654</v>
      </c>
      <c r="M102" s="117">
        <f t="shared" si="46"/>
        <v>16.402999999999999</v>
      </c>
      <c r="N102" s="118">
        <f t="shared" si="47"/>
        <v>0</v>
      </c>
      <c r="O102" s="118">
        <f t="shared" si="48"/>
        <v>25.404118556346944</v>
      </c>
      <c r="P102" s="218">
        <f t="shared" si="49"/>
        <v>39</v>
      </c>
      <c r="Q102" s="219">
        <f t="shared" si="50"/>
        <v>0</v>
      </c>
      <c r="R102" s="219">
        <f t="shared" si="51"/>
        <v>625</v>
      </c>
      <c r="T102">
        <v>521</v>
      </c>
      <c r="U102">
        <v>9009</v>
      </c>
      <c r="V102" t="s">
        <v>492</v>
      </c>
      <c r="W102">
        <v>2460.2310000000002</v>
      </c>
      <c r="X102">
        <v>1377.704</v>
      </c>
      <c r="Y102">
        <v>1.786</v>
      </c>
      <c r="Z102">
        <v>16.402999999999999</v>
      </c>
      <c r="AA102">
        <v>157.65220199999999</v>
      </c>
      <c r="AB102">
        <v>2.1313740000000001</v>
      </c>
      <c r="AC102">
        <v>61.913313000000002</v>
      </c>
      <c r="AD102" s="1">
        <v>275</v>
      </c>
      <c r="AE102">
        <v>0</v>
      </c>
      <c r="AF102">
        <v>625</v>
      </c>
      <c r="AG102">
        <v>79</v>
      </c>
      <c r="AH102">
        <v>15.605433</v>
      </c>
      <c r="AI102">
        <v>663.9</v>
      </c>
      <c r="AJ102">
        <v>0</v>
      </c>
      <c r="AK102">
        <v>39</v>
      </c>
      <c r="AL102">
        <v>38654</v>
      </c>
      <c r="AM102" t="s">
        <v>493</v>
      </c>
      <c r="AN102" t="s">
        <v>650</v>
      </c>
      <c r="AO102">
        <v>2460.2310000000002</v>
      </c>
      <c r="AR102" t="s">
        <v>116</v>
      </c>
      <c r="AS102" t="s">
        <v>118</v>
      </c>
      <c r="AT102" t="s">
        <v>214</v>
      </c>
      <c r="AU102" t="s">
        <v>492</v>
      </c>
      <c r="AV102" t="s">
        <v>48</v>
      </c>
      <c r="AW102">
        <v>1</v>
      </c>
      <c r="BB102">
        <v>0.89300000000000002</v>
      </c>
      <c r="BC102" t="s">
        <v>69</v>
      </c>
      <c r="BF102" t="s">
        <v>116</v>
      </c>
      <c r="BG102" t="s">
        <v>118</v>
      </c>
      <c r="BH102" t="s">
        <v>492</v>
      </c>
      <c r="BI102">
        <v>9009</v>
      </c>
      <c r="BJ102">
        <v>1</v>
      </c>
      <c r="BK102" t="s">
        <v>214</v>
      </c>
      <c r="BL102" t="s">
        <v>171</v>
      </c>
      <c r="BM102">
        <v>0.89300000000000002</v>
      </c>
      <c r="BN102" t="s">
        <v>69</v>
      </c>
      <c r="BO102" t="s">
        <v>174</v>
      </c>
      <c r="BP102">
        <v>2460.2310000000002</v>
      </c>
    </row>
    <row r="103" spans="1:68" ht="16.5" x14ac:dyDescent="0.25">
      <c r="A103" s="223" t="str">
        <f t="shared" si="35"/>
        <v>송도버스</v>
      </c>
      <c r="B103" s="124" t="str">
        <f t="shared" si="52"/>
        <v>조정근</v>
      </c>
      <c r="C103" s="125" t="str">
        <f t="shared" si="36"/>
        <v>D</v>
      </c>
      <c r="D103" s="126">
        <f t="shared" si="37"/>
        <v>0.84666539555142228</v>
      </c>
      <c r="E103" s="127">
        <f t="shared" si="38"/>
        <v>411</v>
      </c>
      <c r="F103" s="128" t="str">
        <f t="shared" si="39"/>
        <v>16-1</v>
      </c>
      <c r="G103" s="129" t="str">
        <f t="shared" si="40"/>
        <v>70바2294</v>
      </c>
      <c r="H103" s="130">
        <f t="shared" si="41"/>
        <v>8</v>
      </c>
      <c r="I103" s="131">
        <f t="shared" si="42"/>
        <v>928.72699999999998</v>
      </c>
      <c r="J103" s="132">
        <f t="shared" si="43"/>
        <v>3.3232288591786438E-2</v>
      </c>
      <c r="K103" s="132">
        <f t="shared" si="44"/>
        <v>0.36602069576279134</v>
      </c>
      <c r="L103" s="132">
        <f t="shared" si="45"/>
        <v>0.22288573498993786</v>
      </c>
      <c r="M103" s="133">
        <f t="shared" si="46"/>
        <v>16.408000000000001</v>
      </c>
      <c r="N103" s="134">
        <f t="shared" si="47"/>
        <v>0.32302280433324326</v>
      </c>
      <c r="O103" s="134">
        <f t="shared" si="48"/>
        <v>43.931101389321086</v>
      </c>
      <c r="P103" s="216">
        <f t="shared" si="49"/>
        <v>16</v>
      </c>
      <c r="Q103" s="217">
        <f t="shared" si="50"/>
        <v>3</v>
      </c>
      <c r="R103" s="217">
        <f t="shared" si="51"/>
        <v>408</v>
      </c>
      <c r="T103">
        <v>521</v>
      </c>
      <c r="U103">
        <v>411</v>
      </c>
      <c r="V103" t="s">
        <v>419</v>
      </c>
      <c r="W103">
        <v>928.72699999999998</v>
      </c>
      <c r="X103">
        <v>499.87400000000002</v>
      </c>
      <c r="Y103">
        <v>1.8580000000000001</v>
      </c>
      <c r="Z103">
        <v>16.408000000000001</v>
      </c>
      <c r="AA103">
        <v>50.970820000000003</v>
      </c>
      <c r="AB103">
        <v>1.6938770000000001</v>
      </c>
      <c r="AC103">
        <v>18.656375000000001</v>
      </c>
      <c r="AD103" s="1">
        <v>207</v>
      </c>
      <c r="AE103">
        <v>3</v>
      </c>
      <c r="AF103">
        <v>408</v>
      </c>
      <c r="AG103">
        <v>92</v>
      </c>
      <c r="AH103">
        <v>18.220758</v>
      </c>
      <c r="AI103">
        <v>588.4</v>
      </c>
      <c r="AJ103">
        <v>4.5</v>
      </c>
      <c r="AK103">
        <v>16</v>
      </c>
      <c r="AL103">
        <v>7614</v>
      </c>
      <c r="AM103" t="s">
        <v>420</v>
      </c>
      <c r="AN103" t="s">
        <v>651</v>
      </c>
      <c r="AO103">
        <v>170.82300000000001</v>
      </c>
      <c r="AR103" t="s">
        <v>116</v>
      </c>
      <c r="AS103" t="s">
        <v>117</v>
      </c>
      <c r="AT103" t="s">
        <v>204</v>
      </c>
      <c r="AU103" t="s">
        <v>419</v>
      </c>
      <c r="AV103" t="s">
        <v>48</v>
      </c>
      <c r="AW103">
        <v>8</v>
      </c>
      <c r="BB103">
        <v>0.84666539555142228</v>
      </c>
      <c r="BC103" t="s">
        <v>67</v>
      </c>
      <c r="BF103" t="s">
        <v>116</v>
      </c>
      <c r="BG103" t="s">
        <v>117</v>
      </c>
      <c r="BH103" t="s">
        <v>419</v>
      </c>
      <c r="BI103">
        <v>411</v>
      </c>
      <c r="BJ103">
        <v>8</v>
      </c>
      <c r="BK103" t="s">
        <v>204</v>
      </c>
      <c r="BL103" t="s">
        <v>247</v>
      </c>
      <c r="BM103">
        <v>0.84666539555142228</v>
      </c>
      <c r="BN103" t="s">
        <v>67</v>
      </c>
      <c r="BO103" t="s">
        <v>176</v>
      </c>
      <c r="BP103">
        <v>928.72699999999998</v>
      </c>
    </row>
    <row r="104" spans="1:68" ht="16.5" x14ac:dyDescent="0.25">
      <c r="A104" s="224" t="str">
        <f t="shared" si="35"/>
        <v>송도버스</v>
      </c>
      <c r="B104" s="108" t="str">
        <f t="shared" si="52"/>
        <v>조태진</v>
      </c>
      <c r="C104" s="109" t="str">
        <f t="shared" si="36"/>
        <v>C</v>
      </c>
      <c r="D104" s="110">
        <f t="shared" si="37"/>
        <v>0.87793281524745381</v>
      </c>
      <c r="E104" s="111">
        <f t="shared" si="38"/>
        <v>1213</v>
      </c>
      <c r="F104" s="112" t="str">
        <f t="shared" si="39"/>
        <v>8</v>
      </c>
      <c r="G104" s="113" t="str">
        <f t="shared" si="40"/>
        <v>70바2271</v>
      </c>
      <c r="H104" s="114">
        <f t="shared" si="41"/>
        <v>8</v>
      </c>
      <c r="I104" s="115">
        <f t="shared" si="42"/>
        <v>760.7650000000001</v>
      </c>
      <c r="J104" s="116">
        <f t="shared" si="43"/>
        <v>3.3772852219020018E-3</v>
      </c>
      <c r="K104" s="116">
        <f t="shared" si="44"/>
        <v>0.42872064628401935</v>
      </c>
      <c r="L104" s="116">
        <f t="shared" si="45"/>
        <v>0.21162908388267071</v>
      </c>
      <c r="M104" s="117">
        <f t="shared" si="46"/>
        <v>18.050999999999998</v>
      </c>
      <c r="N104" s="118">
        <f t="shared" si="47"/>
        <v>0</v>
      </c>
      <c r="O104" s="118">
        <f t="shared" si="48"/>
        <v>26.657002585288641</v>
      </c>
      <c r="P104" s="218">
        <f t="shared" si="49"/>
        <v>20</v>
      </c>
      <c r="Q104" s="219">
        <f t="shared" si="50"/>
        <v>0</v>
      </c>
      <c r="R104" s="219">
        <f t="shared" si="51"/>
        <v>242</v>
      </c>
      <c r="T104">
        <v>521</v>
      </c>
      <c r="U104">
        <v>1213</v>
      </c>
      <c r="V104" t="s">
        <v>421</v>
      </c>
      <c r="W104">
        <v>907.82899999999995</v>
      </c>
      <c r="X104">
        <v>501.541</v>
      </c>
      <c r="Y104">
        <v>1.81</v>
      </c>
      <c r="Z104">
        <v>18.050999999999998</v>
      </c>
      <c r="AA104">
        <v>51.814990000000002</v>
      </c>
      <c r="AB104">
        <v>0.17499400000000001</v>
      </c>
      <c r="AC104">
        <v>22.214155999999999</v>
      </c>
      <c r="AD104" s="1">
        <v>161</v>
      </c>
      <c r="AE104">
        <v>0</v>
      </c>
      <c r="AF104">
        <v>242</v>
      </c>
      <c r="AG104">
        <v>70</v>
      </c>
      <c r="AH104">
        <v>17.520586000000002</v>
      </c>
      <c r="AI104">
        <v>231</v>
      </c>
      <c r="AJ104">
        <v>0</v>
      </c>
      <c r="AK104">
        <v>20</v>
      </c>
      <c r="AL104">
        <v>14928</v>
      </c>
      <c r="AM104" t="s">
        <v>422</v>
      </c>
      <c r="AN104" t="s">
        <v>652</v>
      </c>
      <c r="AO104">
        <v>161.465</v>
      </c>
      <c r="AR104" t="s">
        <v>116</v>
      </c>
      <c r="AS104" t="s">
        <v>118</v>
      </c>
      <c r="AT104" t="s">
        <v>233</v>
      </c>
      <c r="AU104" t="s">
        <v>421</v>
      </c>
      <c r="AV104" t="s">
        <v>48</v>
      </c>
      <c r="AW104">
        <v>8</v>
      </c>
      <c r="BB104">
        <v>0.87793281524745381</v>
      </c>
      <c r="BC104" t="s">
        <v>69</v>
      </c>
      <c r="BF104" t="s">
        <v>116</v>
      </c>
      <c r="BG104" t="s">
        <v>118</v>
      </c>
      <c r="BH104" t="s">
        <v>421</v>
      </c>
      <c r="BI104">
        <v>1213</v>
      </c>
      <c r="BJ104">
        <v>8</v>
      </c>
      <c r="BK104" t="s">
        <v>233</v>
      </c>
      <c r="BL104" t="s">
        <v>228</v>
      </c>
      <c r="BM104">
        <v>0.87793281524745381</v>
      </c>
      <c r="BN104" t="s">
        <v>69</v>
      </c>
      <c r="BO104" t="s">
        <v>174</v>
      </c>
      <c r="BP104">
        <v>760.7650000000001</v>
      </c>
    </row>
    <row r="105" spans="1:68" ht="16.5" x14ac:dyDescent="0.25">
      <c r="A105" s="223" t="str">
        <f t="shared" si="35"/>
        <v>송도버스</v>
      </c>
      <c r="B105" s="124" t="str">
        <f t="shared" si="52"/>
        <v>좌경자</v>
      </c>
      <c r="C105" s="125" t="str">
        <f t="shared" si="36"/>
        <v>B</v>
      </c>
      <c r="D105" s="126">
        <f t="shared" si="37"/>
        <v>0.90677236225437774</v>
      </c>
      <c r="E105" s="127">
        <f t="shared" si="38"/>
        <v>5603</v>
      </c>
      <c r="F105" s="128" t="str">
        <f t="shared" si="39"/>
        <v>8</v>
      </c>
      <c r="G105" s="129" t="str">
        <f t="shared" si="40"/>
        <v>70바2293</v>
      </c>
      <c r="H105" s="130">
        <f t="shared" si="41"/>
        <v>6</v>
      </c>
      <c r="I105" s="131">
        <f t="shared" si="42"/>
        <v>2160.94</v>
      </c>
      <c r="J105" s="132">
        <f t="shared" si="43"/>
        <v>2.0992747643178503E-2</v>
      </c>
      <c r="K105" s="132">
        <f t="shared" si="44"/>
        <v>0.37479086789585853</v>
      </c>
      <c r="L105" s="132">
        <f t="shared" si="45"/>
        <v>0.18556739196831007</v>
      </c>
      <c r="M105" s="133">
        <f t="shared" si="46"/>
        <v>15.433999999999999</v>
      </c>
      <c r="N105" s="134">
        <f t="shared" si="47"/>
        <v>4.531396916384399E-2</v>
      </c>
      <c r="O105" s="134">
        <f t="shared" si="48"/>
        <v>13.005109150023225</v>
      </c>
      <c r="P105" s="216">
        <f t="shared" si="49"/>
        <v>36</v>
      </c>
      <c r="Q105" s="217">
        <f t="shared" si="50"/>
        <v>1</v>
      </c>
      <c r="R105" s="217">
        <f t="shared" si="51"/>
        <v>287</v>
      </c>
      <c r="T105">
        <v>521</v>
      </c>
      <c r="U105">
        <v>5603</v>
      </c>
      <c r="V105" t="s">
        <v>423</v>
      </c>
      <c r="W105">
        <v>2206.8249999999998</v>
      </c>
      <c r="X105">
        <v>1255.2280000000001</v>
      </c>
      <c r="Y105">
        <v>1.758</v>
      </c>
      <c r="Z105">
        <v>15.433999999999999</v>
      </c>
      <c r="AA105">
        <v>136.39524700000001</v>
      </c>
      <c r="AB105">
        <v>2.8633109999999999</v>
      </c>
      <c r="AC105">
        <v>51.119692999999998</v>
      </c>
      <c r="AD105" s="1">
        <v>401</v>
      </c>
      <c r="AE105">
        <v>1</v>
      </c>
      <c r="AF105">
        <v>287</v>
      </c>
      <c r="AG105">
        <v>90</v>
      </c>
      <c r="AH105">
        <v>16.179632000000002</v>
      </c>
      <c r="AI105">
        <v>543.6</v>
      </c>
      <c r="AJ105">
        <v>43.5</v>
      </c>
      <c r="AK105">
        <v>36</v>
      </c>
      <c r="AL105">
        <v>12792</v>
      </c>
      <c r="AM105" t="s">
        <v>424</v>
      </c>
      <c r="AN105" t="s">
        <v>653</v>
      </c>
      <c r="AO105">
        <v>1670.5630000000001</v>
      </c>
      <c r="AR105" t="s">
        <v>116</v>
      </c>
      <c r="AS105" t="s">
        <v>118</v>
      </c>
      <c r="AT105" t="s">
        <v>240</v>
      </c>
      <c r="AU105" t="s">
        <v>423</v>
      </c>
      <c r="AV105" t="s">
        <v>48</v>
      </c>
      <c r="AW105">
        <v>6</v>
      </c>
      <c r="BB105">
        <v>0.90677236225437774</v>
      </c>
      <c r="BC105" t="s">
        <v>68</v>
      </c>
      <c r="BF105" t="s">
        <v>116</v>
      </c>
      <c r="BG105" t="s">
        <v>118</v>
      </c>
      <c r="BH105" t="s">
        <v>423</v>
      </c>
      <c r="BI105">
        <v>5603</v>
      </c>
      <c r="BJ105">
        <v>6</v>
      </c>
      <c r="BK105" t="s">
        <v>240</v>
      </c>
      <c r="BL105" t="s">
        <v>230</v>
      </c>
      <c r="BM105">
        <v>0.90677236225437774</v>
      </c>
      <c r="BN105" t="s">
        <v>68</v>
      </c>
      <c r="BO105" t="s">
        <v>172</v>
      </c>
      <c r="BP105">
        <v>2160.94</v>
      </c>
    </row>
    <row r="106" spans="1:68" ht="16.5" x14ac:dyDescent="0.25">
      <c r="A106" s="224" t="str">
        <f t="shared" ref="A106:A116" si="53">BF106</f>
        <v>송도버스</v>
      </c>
      <c r="B106" s="108" t="str">
        <f t="shared" si="52"/>
        <v>주병화</v>
      </c>
      <c r="C106" s="109" t="str">
        <f t="shared" ref="C106:C116" si="54">BN106</f>
        <v>D</v>
      </c>
      <c r="D106" s="110">
        <f t="shared" ref="D106:D116" si="55">BM106</f>
        <v>0.8406158854680057</v>
      </c>
      <c r="E106" s="111">
        <f t="shared" ref="E106:E116" si="56">U106</f>
        <v>5364</v>
      </c>
      <c r="F106" s="112" t="str">
        <f t="shared" ref="F106:F116" si="57">BG106</f>
        <v>16-1</v>
      </c>
      <c r="G106" s="113" t="str">
        <f t="shared" ref="G106:G116" si="58">BK106</f>
        <v>70바2249</v>
      </c>
      <c r="H106" s="114">
        <f t="shared" ref="H106:H116" si="59">BJ106</f>
        <v>2</v>
      </c>
      <c r="I106" s="115">
        <f t="shared" ref="I106:I116" si="60">BP106</f>
        <v>2901.46</v>
      </c>
      <c r="J106" s="116">
        <f t="shared" ref="J106:J116" si="61">AB106/AA106</f>
        <v>1.7967142504830048E-2</v>
      </c>
      <c r="K106" s="116">
        <f t="shared" ref="K106:K116" si="62">AC106/AA106</f>
        <v>0.31001568686089237</v>
      </c>
      <c r="L106" s="116">
        <f t="shared" ref="L106:L116" si="63">AD106/I106</f>
        <v>0.16646791615255768</v>
      </c>
      <c r="M106" s="117">
        <f t="shared" ref="M106:M116" si="64">Z106</f>
        <v>12.930999999999999</v>
      </c>
      <c r="N106" s="118">
        <f t="shared" ref="N106:N116" si="65">AE106*100/W106</f>
        <v>3.4465407070922917E-2</v>
      </c>
      <c r="O106" s="118">
        <f t="shared" ref="O106:O116" si="66">AF106*100/W106</f>
        <v>13.820628235440088</v>
      </c>
      <c r="P106" s="218">
        <f t="shared" ref="P106:P116" si="67">AK106</f>
        <v>9</v>
      </c>
      <c r="Q106" s="219">
        <f t="shared" ref="Q106:Q116" si="68">AE106</f>
        <v>1</v>
      </c>
      <c r="R106" s="219">
        <f t="shared" ref="R106:R116" si="69">AF106</f>
        <v>401</v>
      </c>
      <c r="T106">
        <v>521</v>
      </c>
      <c r="U106">
        <v>5364</v>
      </c>
      <c r="V106" t="s">
        <v>425</v>
      </c>
      <c r="W106">
        <v>2901.46</v>
      </c>
      <c r="X106">
        <v>1382.6030000000001</v>
      </c>
      <c r="Y106">
        <v>2.0990000000000002</v>
      </c>
      <c r="Z106">
        <v>12.930999999999999</v>
      </c>
      <c r="AA106">
        <v>147.79884999999999</v>
      </c>
      <c r="AB106">
        <v>2.6555230000000001</v>
      </c>
      <c r="AC106">
        <v>45.819961999999997</v>
      </c>
      <c r="AD106" s="1">
        <v>483</v>
      </c>
      <c r="AE106">
        <v>1</v>
      </c>
      <c r="AF106">
        <v>401</v>
      </c>
      <c r="AG106">
        <v>91</v>
      </c>
      <c r="AH106">
        <v>19.631139999999998</v>
      </c>
      <c r="AI106">
        <v>1299.0999999999999</v>
      </c>
      <c r="AJ106">
        <v>83</v>
      </c>
      <c r="AK106">
        <v>9</v>
      </c>
      <c r="AL106">
        <v>896</v>
      </c>
      <c r="AM106" t="s">
        <v>426</v>
      </c>
      <c r="AN106" t="s">
        <v>654</v>
      </c>
      <c r="AO106">
        <v>2810.6170000000002</v>
      </c>
      <c r="AR106" t="s">
        <v>116</v>
      </c>
      <c r="AS106" t="s">
        <v>117</v>
      </c>
      <c r="AT106" t="s">
        <v>198</v>
      </c>
      <c r="AU106" t="s">
        <v>425</v>
      </c>
      <c r="AV106" t="s">
        <v>48</v>
      </c>
      <c r="AW106">
        <v>2</v>
      </c>
      <c r="BB106">
        <v>0.8406158854680057</v>
      </c>
      <c r="BC106" t="s">
        <v>67</v>
      </c>
      <c r="BF106" t="s">
        <v>116</v>
      </c>
      <c r="BG106" t="s">
        <v>117</v>
      </c>
      <c r="BH106" t="s">
        <v>425</v>
      </c>
      <c r="BI106">
        <v>5364</v>
      </c>
      <c r="BJ106">
        <v>2</v>
      </c>
      <c r="BK106" t="s">
        <v>198</v>
      </c>
      <c r="BL106" t="s">
        <v>202</v>
      </c>
      <c r="BM106">
        <v>0.8406158854680057</v>
      </c>
      <c r="BN106" t="s">
        <v>67</v>
      </c>
      <c r="BO106" t="s">
        <v>176</v>
      </c>
      <c r="BP106">
        <v>2901.46</v>
      </c>
    </row>
    <row r="107" spans="1:68" ht="16.5" x14ac:dyDescent="0.25">
      <c r="A107" s="223" t="str">
        <f t="shared" si="53"/>
        <v>송도버스</v>
      </c>
      <c r="B107" s="124" t="str">
        <f t="shared" si="52"/>
        <v>주일</v>
      </c>
      <c r="C107" s="125" t="str">
        <f t="shared" si="54"/>
        <v>D</v>
      </c>
      <c r="D107" s="126">
        <f t="shared" si="55"/>
        <v>0.81580472514927527</v>
      </c>
      <c r="E107" s="127">
        <f t="shared" si="56"/>
        <v>7447</v>
      </c>
      <c r="F107" s="128" t="str">
        <f t="shared" si="57"/>
        <v>8</v>
      </c>
      <c r="G107" s="129" t="str">
        <f t="shared" si="58"/>
        <v>70바2319</v>
      </c>
      <c r="H107" s="130">
        <f t="shared" si="59"/>
        <v>8</v>
      </c>
      <c r="I107" s="131">
        <f t="shared" si="60"/>
        <v>842.94100000000003</v>
      </c>
      <c r="J107" s="132">
        <f t="shared" si="61"/>
        <v>2.1553055914698291E-2</v>
      </c>
      <c r="K107" s="132">
        <f t="shared" si="62"/>
        <v>0.39406422524339296</v>
      </c>
      <c r="L107" s="132">
        <f t="shared" si="63"/>
        <v>0.20286117296465589</v>
      </c>
      <c r="M107" s="133">
        <f t="shared" si="64"/>
        <v>18.530999999999999</v>
      </c>
      <c r="N107" s="134">
        <f t="shared" si="65"/>
        <v>0</v>
      </c>
      <c r="O107" s="134">
        <f t="shared" si="66"/>
        <v>20.324012993589324</v>
      </c>
      <c r="P107" s="216">
        <f t="shared" si="67"/>
        <v>14</v>
      </c>
      <c r="Q107" s="217">
        <f t="shared" si="68"/>
        <v>0</v>
      </c>
      <c r="R107" s="217">
        <f t="shared" si="69"/>
        <v>177</v>
      </c>
      <c r="T107">
        <v>521</v>
      </c>
      <c r="U107">
        <v>7447</v>
      </c>
      <c r="V107" t="s">
        <v>427</v>
      </c>
      <c r="W107">
        <v>870.89099999999996</v>
      </c>
      <c r="X107">
        <v>512.93299999999999</v>
      </c>
      <c r="Y107">
        <v>1.698</v>
      </c>
      <c r="Z107">
        <v>18.530999999999999</v>
      </c>
      <c r="AA107">
        <v>50.907491</v>
      </c>
      <c r="AB107">
        <v>1.0972120000000001</v>
      </c>
      <c r="AC107">
        <v>20.060821000000001</v>
      </c>
      <c r="AD107" s="1">
        <v>171</v>
      </c>
      <c r="AE107">
        <v>0</v>
      </c>
      <c r="AF107">
        <v>177</v>
      </c>
      <c r="AG107">
        <v>88</v>
      </c>
      <c r="AH107">
        <v>17.107324999999999</v>
      </c>
      <c r="AI107">
        <v>734.4</v>
      </c>
      <c r="AJ107">
        <v>56</v>
      </c>
      <c r="AK107">
        <v>14</v>
      </c>
      <c r="AL107">
        <v>9925</v>
      </c>
      <c r="AM107" t="s">
        <v>428</v>
      </c>
      <c r="AN107" t="s">
        <v>655</v>
      </c>
      <c r="AO107">
        <v>209.11600000000001</v>
      </c>
      <c r="AR107" t="s">
        <v>116</v>
      </c>
      <c r="AS107" t="s">
        <v>118</v>
      </c>
      <c r="AT107" t="s">
        <v>248</v>
      </c>
      <c r="AU107" t="s">
        <v>427</v>
      </c>
      <c r="AV107" t="s">
        <v>48</v>
      </c>
      <c r="AW107">
        <v>8</v>
      </c>
      <c r="BB107">
        <v>0.81580472514927527</v>
      </c>
      <c r="BC107" t="s">
        <v>67</v>
      </c>
      <c r="BF107" t="s">
        <v>116</v>
      </c>
      <c r="BG107" t="s">
        <v>118</v>
      </c>
      <c r="BH107" t="s">
        <v>427</v>
      </c>
      <c r="BI107">
        <v>7447</v>
      </c>
      <c r="BJ107">
        <v>8</v>
      </c>
      <c r="BK107" t="s">
        <v>248</v>
      </c>
      <c r="BL107" t="s">
        <v>189</v>
      </c>
      <c r="BM107">
        <v>0.81580472514927527</v>
      </c>
      <c r="BN107" t="s">
        <v>67</v>
      </c>
      <c r="BO107" t="s">
        <v>176</v>
      </c>
      <c r="BP107">
        <v>842.94100000000003</v>
      </c>
    </row>
    <row r="108" spans="1:68" ht="16.5" x14ac:dyDescent="0.25">
      <c r="A108" s="224" t="str">
        <f t="shared" si="53"/>
        <v>송도버스</v>
      </c>
      <c r="B108" s="108" t="str">
        <f t="shared" si="52"/>
        <v>주형선</v>
      </c>
      <c r="C108" s="109" t="str">
        <f t="shared" si="54"/>
        <v>D</v>
      </c>
      <c r="D108" s="110">
        <f t="shared" si="55"/>
        <v>0.8353964775599847</v>
      </c>
      <c r="E108" s="111">
        <f t="shared" si="56"/>
        <v>8287</v>
      </c>
      <c r="F108" s="112" t="str">
        <f t="shared" si="57"/>
        <v>16-1</v>
      </c>
      <c r="G108" s="113" t="str">
        <f t="shared" si="58"/>
        <v>70바2225</v>
      </c>
      <c r="H108" s="114">
        <f t="shared" si="59"/>
        <v>10</v>
      </c>
      <c r="I108" s="115">
        <f t="shared" si="60"/>
        <v>2398.8820000000001</v>
      </c>
      <c r="J108" s="116">
        <f t="shared" si="61"/>
        <v>1.48180633416702E-2</v>
      </c>
      <c r="K108" s="116">
        <f t="shared" si="62"/>
        <v>0.33327748180174493</v>
      </c>
      <c r="L108" s="116">
        <f t="shared" si="63"/>
        <v>0.17258039370006528</v>
      </c>
      <c r="M108" s="117">
        <f t="shared" si="64"/>
        <v>14.499000000000001</v>
      </c>
      <c r="N108" s="118">
        <f t="shared" si="65"/>
        <v>8.3221677582576717E-2</v>
      </c>
      <c r="O108" s="118">
        <f t="shared" si="66"/>
        <v>7.9060593703447877</v>
      </c>
      <c r="P108" s="218">
        <f t="shared" si="67"/>
        <v>22</v>
      </c>
      <c r="Q108" s="219">
        <f t="shared" si="68"/>
        <v>2</v>
      </c>
      <c r="R108" s="219">
        <f t="shared" si="69"/>
        <v>190</v>
      </c>
      <c r="T108">
        <v>521</v>
      </c>
      <c r="U108">
        <v>8287</v>
      </c>
      <c r="V108" t="s">
        <v>474</v>
      </c>
      <c r="W108">
        <v>2403.2199999999998</v>
      </c>
      <c r="X108">
        <v>1173.9469999999999</v>
      </c>
      <c r="Y108">
        <v>2.0470000000000002</v>
      </c>
      <c r="Z108">
        <v>14.499000000000001</v>
      </c>
      <c r="AA108">
        <v>124.639972</v>
      </c>
      <c r="AB108">
        <v>1.8469230000000001</v>
      </c>
      <c r="AC108">
        <v>41.539695999999999</v>
      </c>
      <c r="AD108" s="1">
        <v>414</v>
      </c>
      <c r="AE108">
        <v>2</v>
      </c>
      <c r="AF108">
        <v>190</v>
      </c>
      <c r="AG108">
        <v>90</v>
      </c>
      <c r="AH108">
        <v>19.281293999999999</v>
      </c>
      <c r="AI108">
        <v>381.2</v>
      </c>
      <c r="AJ108">
        <v>10.7</v>
      </c>
      <c r="AK108">
        <v>22</v>
      </c>
      <c r="AL108">
        <v>3190</v>
      </c>
      <c r="AM108" t="s">
        <v>475</v>
      </c>
      <c r="AN108" t="s">
        <v>656</v>
      </c>
      <c r="AO108">
        <v>342.25700000000001</v>
      </c>
      <c r="AR108" t="s">
        <v>116</v>
      </c>
      <c r="AS108" t="s">
        <v>117</v>
      </c>
      <c r="AT108" t="s">
        <v>190</v>
      </c>
      <c r="AU108" t="s">
        <v>474</v>
      </c>
      <c r="AV108" t="s">
        <v>48</v>
      </c>
      <c r="AW108">
        <v>10</v>
      </c>
      <c r="BB108">
        <v>0.8353964775599847</v>
      </c>
      <c r="BC108" t="s">
        <v>67</v>
      </c>
      <c r="BF108" t="s">
        <v>116</v>
      </c>
      <c r="BG108" t="s">
        <v>117</v>
      </c>
      <c r="BH108" t="s">
        <v>474</v>
      </c>
      <c r="BI108">
        <v>8287</v>
      </c>
      <c r="BJ108">
        <v>10</v>
      </c>
      <c r="BK108" t="s">
        <v>190</v>
      </c>
      <c r="BL108" t="s">
        <v>200</v>
      </c>
      <c r="BM108">
        <v>0.8353964775599847</v>
      </c>
      <c r="BN108" t="s">
        <v>67</v>
      </c>
      <c r="BO108" t="s">
        <v>176</v>
      </c>
      <c r="BP108">
        <v>2398.8820000000001</v>
      </c>
    </row>
    <row r="109" spans="1:68" ht="16.5" x14ac:dyDescent="0.25">
      <c r="A109" s="223" t="str">
        <f t="shared" si="53"/>
        <v>송도버스</v>
      </c>
      <c r="B109" s="124" t="str">
        <f t="shared" si="52"/>
        <v>차명진</v>
      </c>
      <c r="C109" s="125" t="str">
        <f t="shared" si="54"/>
        <v>D</v>
      </c>
      <c r="D109" s="126">
        <f t="shared" si="55"/>
        <v>0.83550000000000002</v>
      </c>
      <c r="E109" s="127">
        <f t="shared" si="56"/>
        <v>1462</v>
      </c>
      <c r="F109" s="128" t="str">
        <f t="shared" si="57"/>
        <v>8</v>
      </c>
      <c r="G109" s="129" t="str">
        <f t="shared" si="58"/>
        <v>70바2221</v>
      </c>
      <c r="H109" s="130">
        <f t="shared" si="59"/>
        <v>1</v>
      </c>
      <c r="I109" s="131">
        <f t="shared" si="60"/>
        <v>912.57399999999996</v>
      </c>
      <c r="J109" s="132">
        <f t="shared" si="61"/>
        <v>1.6316820891827739E-2</v>
      </c>
      <c r="K109" s="132">
        <f t="shared" si="62"/>
        <v>0.38611276209336487</v>
      </c>
      <c r="L109" s="132">
        <f t="shared" si="63"/>
        <v>0.19395687363435735</v>
      </c>
      <c r="M109" s="133">
        <f t="shared" si="64"/>
        <v>23.027999999999999</v>
      </c>
      <c r="N109" s="134">
        <f t="shared" si="65"/>
        <v>0</v>
      </c>
      <c r="O109" s="134">
        <f t="shared" si="66"/>
        <v>18.409465972074596</v>
      </c>
      <c r="P109" s="216">
        <f t="shared" si="67"/>
        <v>16</v>
      </c>
      <c r="Q109" s="217">
        <f t="shared" si="68"/>
        <v>0</v>
      </c>
      <c r="R109" s="217">
        <f t="shared" si="69"/>
        <v>168</v>
      </c>
      <c r="T109">
        <v>521</v>
      </c>
      <c r="U109">
        <v>1462</v>
      </c>
      <c r="V109" t="s">
        <v>429</v>
      </c>
      <c r="W109">
        <v>912.57399999999996</v>
      </c>
      <c r="X109">
        <v>546.25099999999998</v>
      </c>
      <c r="Y109">
        <v>1.671</v>
      </c>
      <c r="Z109">
        <v>23.027999999999999</v>
      </c>
      <c r="AA109">
        <v>51.122765000000001</v>
      </c>
      <c r="AB109">
        <v>0.83416100000000004</v>
      </c>
      <c r="AC109">
        <v>19.739152000000001</v>
      </c>
      <c r="AD109" s="1">
        <v>177</v>
      </c>
      <c r="AE109">
        <v>0</v>
      </c>
      <c r="AF109">
        <v>168</v>
      </c>
      <c r="AG109">
        <v>82</v>
      </c>
      <c r="AH109">
        <v>17.850638</v>
      </c>
      <c r="AI109">
        <v>343.5</v>
      </c>
      <c r="AJ109">
        <v>14.4</v>
      </c>
      <c r="AK109">
        <v>16</v>
      </c>
      <c r="AL109">
        <v>8838</v>
      </c>
      <c r="AM109" t="s">
        <v>430</v>
      </c>
      <c r="AN109" t="s">
        <v>657</v>
      </c>
      <c r="AO109">
        <v>912.57399999999996</v>
      </c>
      <c r="AR109" t="s">
        <v>116</v>
      </c>
      <c r="AS109" t="s">
        <v>118</v>
      </c>
      <c r="AT109" t="s">
        <v>212</v>
      </c>
      <c r="AU109" t="s">
        <v>429</v>
      </c>
      <c r="AV109" t="s">
        <v>48</v>
      </c>
      <c r="AW109">
        <v>1</v>
      </c>
      <c r="BB109">
        <v>0.83550000000000002</v>
      </c>
      <c r="BC109" t="s">
        <v>67</v>
      </c>
      <c r="BF109" t="s">
        <v>116</v>
      </c>
      <c r="BG109" t="s">
        <v>118</v>
      </c>
      <c r="BH109" t="s">
        <v>429</v>
      </c>
      <c r="BI109">
        <v>1462</v>
      </c>
      <c r="BJ109">
        <v>1</v>
      </c>
      <c r="BK109" t="s">
        <v>212</v>
      </c>
      <c r="BL109" t="s">
        <v>171</v>
      </c>
      <c r="BM109">
        <v>0.83550000000000002</v>
      </c>
      <c r="BN109" t="s">
        <v>67</v>
      </c>
      <c r="BO109" t="s">
        <v>176</v>
      </c>
      <c r="BP109">
        <v>912.57399999999996</v>
      </c>
    </row>
    <row r="110" spans="1:68" ht="16.5" x14ac:dyDescent="0.25">
      <c r="A110" s="224" t="str">
        <f t="shared" si="53"/>
        <v>송도버스</v>
      </c>
      <c r="B110" s="108" t="str">
        <f t="shared" si="52"/>
        <v>차진만</v>
      </c>
      <c r="C110" s="109" t="str">
        <f t="shared" si="54"/>
        <v>F</v>
      </c>
      <c r="D110" s="110">
        <f t="shared" si="55"/>
        <v>0.73056186137119949</v>
      </c>
      <c r="E110" s="111">
        <f t="shared" si="56"/>
        <v>6716</v>
      </c>
      <c r="F110" s="112" t="str">
        <f t="shared" si="57"/>
        <v>16-1</v>
      </c>
      <c r="G110" s="113" t="str">
        <f t="shared" si="58"/>
        <v>70바2248</v>
      </c>
      <c r="H110" s="114">
        <f t="shared" si="59"/>
        <v>2</v>
      </c>
      <c r="I110" s="115">
        <f t="shared" si="60"/>
        <v>2950.5990000000002</v>
      </c>
      <c r="J110" s="116">
        <f t="shared" si="61"/>
        <v>2.787988686454753E-2</v>
      </c>
      <c r="K110" s="116">
        <f t="shared" si="62"/>
        <v>0.31994387431069865</v>
      </c>
      <c r="L110" s="116">
        <f t="shared" si="63"/>
        <v>0.26333635983744319</v>
      </c>
      <c r="M110" s="117">
        <f t="shared" si="64"/>
        <v>14.246</v>
      </c>
      <c r="N110" s="118">
        <f t="shared" si="65"/>
        <v>0</v>
      </c>
      <c r="O110" s="118">
        <f t="shared" si="66"/>
        <v>8.201724463405565</v>
      </c>
      <c r="P110" s="218">
        <f t="shared" si="67"/>
        <v>18</v>
      </c>
      <c r="Q110" s="219">
        <f t="shared" si="68"/>
        <v>0</v>
      </c>
      <c r="R110" s="219">
        <f t="shared" si="69"/>
        <v>242</v>
      </c>
      <c r="T110">
        <v>521</v>
      </c>
      <c r="U110">
        <v>6716</v>
      </c>
      <c r="V110" t="s">
        <v>431</v>
      </c>
      <c r="W110">
        <v>2950.5990000000002</v>
      </c>
      <c r="X110">
        <v>1616.7090000000001</v>
      </c>
      <c r="Y110">
        <v>1.825</v>
      </c>
      <c r="Z110">
        <v>14.246</v>
      </c>
      <c r="AA110">
        <v>153.83330000000001</v>
      </c>
      <c r="AB110">
        <v>4.2888549999999999</v>
      </c>
      <c r="AC110">
        <v>49.218021999999998</v>
      </c>
      <c r="AD110" s="1">
        <v>777</v>
      </c>
      <c r="AE110">
        <v>0</v>
      </c>
      <c r="AF110">
        <v>242</v>
      </c>
      <c r="AG110">
        <v>89</v>
      </c>
      <c r="AH110">
        <v>19.180496000000002</v>
      </c>
      <c r="AI110">
        <v>592.5</v>
      </c>
      <c r="AJ110">
        <v>8.6</v>
      </c>
      <c r="AK110">
        <v>18</v>
      </c>
      <c r="AL110">
        <v>5036</v>
      </c>
      <c r="AM110" t="s">
        <v>432</v>
      </c>
      <c r="AN110" t="s">
        <v>658</v>
      </c>
      <c r="AO110">
        <v>2807.6089999999999</v>
      </c>
      <c r="AR110" t="s">
        <v>116</v>
      </c>
      <c r="AS110" t="s">
        <v>117</v>
      </c>
      <c r="AT110" t="s">
        <v>197</v>
      </c>
      <c r="AU110" t="s">
        <v>431</v>
      </c>
      <c r="AV110" t="s">
        <v>48</v>
      </c>
      <c r="AW110">
        <v>2</v>
      </c>
      <c r="BB110">
        <v>0.73056186137119949</v>
      </c>
      <c r="BC110" t="s">
        <v>70</v>
      </c>
      <c r="BF110" t="s">
        <v>116</v>
      </c>
      <c r="BG110" t="s">
        <v>117</v>
      </c>
      <c r="BH110" t="s">
        <v>431</v>
      </c>
      <c r="BI110">
        <v>6716</v>
      </c>
      <c r="BJ110">
        <v>2</v>
      </c>
      <c r="BK110" t="s">
        <v>197</v>
      </c>
      <c r="BL110" t="s">
        <v>206</v>
      </c>
      <c r="BM110">
        <v>0.73056186137119949</v>
      </c>
      <c r="BN110" t="s">
        <v>70</v>
      </c>
      <c r="BO110" t="s">
        <v>184</v>
      </c>
      <c r="BP110">
        <v>2950.5990000000002</v>
      </c>
    </row>
    <row r="111" spans="1:68" ht="16.5" x14ac:dyDescent="0.25">
      <c r="A111" s="223" t="str">
        <f t="shared" si="53"/>
        <v>송도버스</v>
      </c>
      <c r="B111" s="124" t="str">
        <f t="shared" si="52"/>
        <v>최덕기</v>
      </c>
      <c r="C111" s="125" t="str">
        <f t="shared" si="54"/>
        <v>F</v>
      </c>
      <c r="D111" s="126">
        <f t="shared" si="55"/>
        <v>0.74126792576610612</v>
      </c>
      <c r="E111" s="127">
        <f t="shared" si="56"/>
        <v>977</v>
      </c>
      <c r="F111" s="128" t="str">
        <f t="shared" si="57"/>
        <v>16-1</v>
      </c>
      <c r="G111" s="129" t="str">
        <f t="shared" si="58"/>
        <v>70바2280</v>
      </c>
      <c r="H111" s="130">
        <f t="shared" si="59"/>
        <v>2</v>
      </c>
      <c r="I111" s="131">
        <f t="shared" si="60"/>
        <v>2829.1120000000001</v>
      </c>
      <c r="J111" s="132">
        <f t="shared" si="61"/>
        <v>2.2181412010920842E-2</v>
      </c>
      <c r="K111" s="132">
        <f t="shared" si="62"/>
        <v>0.34669688222382172</v>
      </c>
      <c r="L111" s="132">
        <f t="shared" si="63"/>
        <v>0.17885470776696008</v>
      </c>
      <c r="M111" s="133">
        <f t="shared" si="64"/>
        <v>17.457000000000001</v>
      </c>
      <c r="N111" s="134">
        <f t="shared" si="65"/>
        <v>3.5346780191098832E-2</v>
      </c>
      <c r="O111" s="134">
        <f t="shared" si="66"/>
        <v>79.318174748825783</v>
      </c>
      <c r="P111" s="216">
        <f t="shared" si="67"/>
        <v>23</v>
      </c>
      <c r="Q111" s="217">
        <f t="shared" si="68"/>
        <v>1</v>
      </c>
      <c r="R111" s="217">
        <f t="shared" si="69"/>
        <v>2244</v>
      </c>
      <c r="T111">
        <v>521</v>
      </c>
      <c r="U111">
        <v>977</v>
      </c>
      <c r="V111" t="s">
        <v>433</v>
      </c>
      <c r="W111">
        <v>2829.1120000000001</v>
      </c>
      <c r="X111">
        <v>1530.529</v>
      </c>
      <c r="Y111">
        <v>1.8480000000000001</v>
      </c>
      <c r="Z111">
        <v>17.457000000000001</v>
      </c>
      <c r="AA111">
        <v>146.49274800000001</v>
      </c>
      <c r="AB111">
        <v>3.2494160000000001</v>
      </c>
      <c r="AC111">
        <v>50.788578999999999</v>
      </c>
      <c r="AD111" s="1">
        <v>506</v>
      </c>
      <c r="AE111">
        <v>1</v>
      </c>
      <c r="AF111">
        <v>2244</v>
      </c>
      <c r="AG111">
        <v>89</v>
      </c>
      <c r="AH111">
        <v>19.3123</v>
      </c>
      <c r="AI111">
        <v>1332.1</v>
      </c>
      <c r="AJ111">
        <v>9.8000000000000007</v>
      </c>
      <c r="AK111">
        <v>23</v>
      </c>
      <c r="AL111">
        <v>3278</v>
      </c>
      <c r="AM111" t="s">
        <v>434</v>
      </c>
      <c r="AN111" t="s">
        <v>659</v>
      </c>
      <c r="AO111">
        <v>2684.241</v>
      </c>
      <c r="AR111" t="s">
        <v>116</v>
      </c>
      <c r="AS111" t="s">
        <v>117</v>
      </c>
      <c r="AT111" t="s">
        <v>200</v>
      </c>
      <c r="AU111" t="s">
        <v>433</v>
      </c>
      <c r="AV111" t="s">
        <v>48</v>
      </c>
      <c r="AW111">
        <v>2</v>
      </c>
      <c r="BB111">
        <v>0.74126792576610612</v>
      </c>
      <c r="BC111" t="s">
        <v>70</v>
      </c>
      <c r="BF111" t="s">
        <v>116</v>
      </c>
      <c r="BG111" t="s">
        <v>117</v>
      </c>
      <c r="BH111" t="s">
        <v>433</v>
      </c>
      <c r="BI111">
        <v>977</v>
      </c>
      <c r="BJ111">
        <v>2</v>
      </c>
      <c r="BK111" t="s">
        <v>200</v>
      </c>
      <c r="BL111" t="s">
        <v>199</v>
      </c>
      <c r="BM111">
        <v>0.74126792576610612</v>
      </c>
      <c r="BN111" t="s">
        <v>70</v>
      </c>
      <c r="BO111" t="s">
        <v>184</v>
      </c>
      <c r="BP111">
        <v>2829.1120000000001</v>
      </c>
    </row>
    <row r="112" spans="1:68" ht="16.5" x14ac:dyDescent="0.25">
      <c r="A112" s="224" t="str">
        <f t="shared" si="53"/>
        <v>송도버스</v>
      </c>
      <c r="B112" s="108" t="str">
        <f t="shared" si="52"/>
        <v>최상균</v>
      </c>
      <c r="C112" s="109" t="str">
        <f t="shared" si="54"/>
        <v>C</v>
      </c>
      <c r="D112" s="110">
        <f t="shared" si="55"/>
        <v>0.89079999999999993</v>
      </c>
      <c r="E112" s="111">
        <f t="shared" si="56"/>
        <v>23</v>
      </c>
      <c r="F112" s="112" t="str">
        <f t="shared" si="57"/>
        <v>16-1</v>
      </c>
      <c r="G112" s="113" t="str">
        <f t="shared" si="58"/>
        <v>70바2227</v>
      </c>
      <c r="H112" s="114">
        <f t="shared" si="59"/>
        <v>1</v>
      </c>
      <c r="I112" s="115">
        <f t="shared" si="60"/>
        <v>2056.951</v>
      </c>
      <c r="J112" s="116">
        <f t="shared" si="61"/>
        <v>2.1708807903567297E-2</v>
      </c>
      <c r="K112" s="116">
        <f t="shared" si="62"/>
        <v>0.32591853142754584</v>
      </c>
      <c r="L112" s="116">
        <f t="shared" si="63"/>
        <v>0.13223455493106059</v>
      </c>
      <c r="M112" s="117">
        <f t="shared" si="64"/>
        <v>15.728</v>
      </c>
      <c r="N112" s="118">
        <f t="shared" si="65"/>
        <v>0</v>
      </c>
      <c r="O112" s="118">
        <f t="shared" si="66"/>
        <v>18.765639045363745</v>
      </c>
      <c r="P112" s="218">
        <f t="shared" si="67"/>
        <v>5</v>
      </c>
      <c r="Q112" s="219">
        <f t="shared" si="68"/>
        <v>0</v>
      </c>
      <c r="R112" s="219">
        <f t="shared" si="69"/>
        <v>386</v>
      </c>
      <c r="T112">
        <v>521</v>
      </c>
      <c r="U112">
        <v>23</v>
      </c>
      <c r="V112" t="s">
        <v>435</v>
      </c>
      <c r="W112">
        <v>2056.951</v>
      </c>
      <c r="X112">
        <v>923.69899999999996</v>
      </c>
      <c r="Y112">
        <v>2.2269999999999999</v>
      </c>
      <c r="Z112">
        <v>15.728</v>
      </c>
      <c r="AA112">
        <v>102.79915</v>
      </c>
      <c r="AB112">
        <v>2.2316470000000002</v>
      </c>
      <c r="AC112">
        <v>33.504148000000001</v>
      </c>
      <c r="AD112" s="1">
        <v>272</v>
      </c>
      <c r="AE112">
        <v>0</v>
      </c>
      <c r="AF112">
        <v>386</v>
      </c>
      <c r="AG112">
        <v>68</v>
      </c>
      <c r="AH112">
        <v>20.009416000000002</v>
      </c>
      <c r="AI112">
        <v>214.2</v>
      </c>
      <c r="AJ112">
        <v>0</v>
      </c>
      <c r="AK112">
        <v>5</v>
      </c>
      <c r="AL112">
        <v>560</v>
      </c>
      <c r="AM112" t="s">
        <v>436</v>
      </c>
      <c r="AN112" t="s">
        <v>660</v>
      </c>
      <c r="AO112">
        <v>2056.951</v>
      </c>
      <c r="AR112" t="s">
        <v>116</v>
      </c>
      <c r="AS112" t="s">
        <v>117</v>
      </c>
      <c r="AT112" t="s">
        <v>191</v>
      </c>
      <c r="AU112" t="s">
        <v>435</v>
      </c>
      <c r="AV112" t="s">
        <v>48</v>
      </c>
      <c r="AW112">
        <v>1</v>
      </c>
      <c r="BB112">
        <v>0.89079999999999993</v>
      </c>
      <c r="BC112" t="s">
        <v>69</v>
      </c>
      <c r="BF112" t="s">
        <v>116</v>
      </c>
      <c r="BG112" t="s">
        <v>117</v>
      </c>
      <c r="BH112" t="s">
        <v>435</v>
      </c>
      <c r="BI112">
        <v>23</v>
      </c>
      <c r="BJ112">
        <v>1</v>
      </c>
      <c r="BK112" t="s">
        <v>191</v>
      </c>
      <c r="BL112" t="s">
        <v>171</v>
      </c>
      <c r="BM112">
        <v>0.89079999999999993</v>
      </c>
      <c r="BN112" t="s">
        <v>69</v>
      </c>
      <c r="BO112" t="s">
        <v>174</v>
      </c>
      <c r="BP112">
        <v>2056.951</v>
      </c>
    </row>
    <row r="113" spans="1:68" ht="16.5" x14ac:dyDescent="0.25">
      <c r="A113" s="223" t="str">
        <f t="shared" si="53"/>
        <v>송도버스</v>
      </c>
      <c r="B113" s="124" t="str">
        <f t="shared" si="52"/>
        <v>최송식</v>
      </c>
      <c r="C113" s="125" t="str">
        <f t="shared" si="54"/>
        <v>C</v>
      </c>
      <c r="D113" s="126">
        <f t="shared" si="55"/>
        <v>0.89361426740320982</v>
      </c>
      <c r="E113" s="127">
        <f t="shared" si="56"/>
        <v>8548</v>
      </c>
      <c r="F113" s="128" t="str">
        <f t="shared" si="57"/>
        <v>8</v>
      </c>
      <c r="G113" s="129" t="str">
        <f t="shared" si="58"/>
        <v>70바2265</v>
      </c>
      <c r="H113" s="130">
        <f t="shared" si="59"/>
        <v>5</v>
      </c>
      <c r="I113" s="131">
        <f t="shared" si="60"/>
        <v>817.61599999999999</v>
      </c>
      <c r="J113" s="132">
        <f t="shared" si="61"/>
        <v>3.6464518032619249E-2</v>
      </c>
      <c r="K113" s="132">
        <f t="shared" si="62"/>
        <v>0.33666096958693287</v>
      </c>
      <c r="L113" s="132">
        <f t="shared" si="63"/>
        <v>0.18712941038335845</v>
      </c>
      <c r="M113" s="133">
        <f t="shared" si="64"/>
        <v>15.78</v>
      </c>
      <c r="N113" s="134">
        <f t="shared" si="65"/>
        <v>0</v>
      </c>
      <c r="O113" s="134">
        <f t="shared" si="66"/>
        <v>11.863760004696582</v>
      </c>
      <c r="P113" s="216">
        <f t="shared" si="67"/>
        <v>8</v>
      </c>
      <c r="Q113" s="217">
        <f t="shared" si="68"/>
        <v>0</v>
      </c>
      <c r="R113" s="217">
        <f t="shared" si="69"/>
        <v>97</v>
      </c>
      <c r="T113">
        <v>521</v>
      </c>
      <c r="U113">
        <v>8548</v>
      </c>
      <c r="V113" t="s">
        <v>437</v>
      </c>
      <c r="W113">
        <v>817.61599999999999</v>
      </c>
      <c r="X113">
        <v>449.34199999999998</v>
      </c>
      <c r="Y113">
        <v>1.82</v>
      </c>
      <c r="Z113">
        <v>15.78</v>
      </c>
      <c r="AA113">
        <v>47.801098000000003</v>
      </c>
      <c r="AB113">
        <v>1.743044</v>
      </c>
      <c r="AC113">
        <v>16.092763999999999</v>
      </c>
      <c r="AD113" s="1">
        <v>153</v>
      </c>
      <c r="AE113">
        <v>0</v>
      </c>
      <c r="AF113">
        <v>97</v>
      </c>
      <c r="AG113">
        <v>69</v>
      </c>
      <c r="AH113">
        <v>17.104544000000001</v>
      </c>
      <c r="AI113">
        <v>52.4</v>
      </c>
      <c r="AJ113">
        <v>0</v>
      </c>
      <c r="AK113">
        <v>8</v>
      </c>
      <c r="AL113">
        <v>1976</v>
      </c>
      <c r="AM113" t="s">
        <v>438</v>
      </c>
      <c r="AN113" t="s">
        <v>661</v>
      </c>
      <c r="AO113">
        <v>256.92899999999997</v>
      </c>
      <c r="AR113" t="s">
        <v>116</v>
      </c>
      <c r="AS113" t="s">
        <v>118</v>
      </c>
      <c r="AT113" t="s">
        <v>231</v>
      </c>
      <c r="AU113" t="s">
        <v>437</v>
      </c>
      <c r="AV113" t="s">
        <v>48</v>
      </c>
      <c r="AW113">
        <v>5</v>
      </c>
      <c r="BB113">
        <v>0.89361426740320982</v>
      </c>
      <c r="BC113" t="s">
        <v>69</v>
      </c>
      <c r="BF113" t="s">
        <v>116</v>
      </c>
      <c r="BG113" t="s">
        <v>118</v>
      </c>
      <c r="BH113" t="s">
        <v>437</v>
      </c>
      <c r="BI113">
        <v>8548</v>
      </c>
      <c r="BJ113">
        <v>5</v>
      </c>
      <c r="BK113" t="s">
        <v>231</v>
      </c>
      <c r="BL113" t="s">
        <v>216</v>
      </c>
      <c r="BM113">
        <v>0.89361426740320982</v>
      </c>
      <c r="BN113" t="s">
        <v>69</v>
      </c>
      <c r="BO113" t="s">
        <v>174</v>
      </c>
      <c r="BP113">
        <v>817.61599999999999</v>
      </c>
    </row>
    <row r="114" spans="1:68" ht="16.5" x14ac:dyDescent="0.25">
      <c r="A114" s="224" t="str">
        <f t="shared" si="53"/>
        <v>송도버스</v>
      </c>
      <c r="B114" s="108" t="str">
        <f t="shared" si="52"/>
        <v>최종섭</v>
      </c>
      <c r="C114" s="109" t="str">
        <f t="shared" si="54"/>
        <v>C</v>
      </c>
      <c r="D114" s="110">
        <f t="shared" si="55"/>
        <v>0.89359548543420586</v>
      </c>
      <c r="E114" s="111">
        <f t="shared" si="56"/>
        <v>8</v>
      </c>
      <c r="F114" s="112" t="str">
        <f t="shared" si="57"/>
        <v>8</v>
      </c>
      <c r="G114" s="113" t="str">
        <f t="shared" si="58"/>
        <v>70바2265</v>
      </c>
      <c r="H114" s="114">
        <f t="shared" si="59"/>
        <v>2</v>
      </c>
      <c r="I114" s="115">
        <f t="shared" si="60"/>
        <v>2310.498</v>
      </c>
      <c r="J114" s="116">
        <f t="shared" si="61"/>
        <v>2.246334316096962E-2</v>
      </c>
      <c r="K114" s="116">
        <f t="shared" si="62"/>
        <v>0.34736436824558015</v>
      </c>
      <c r="L114" s="116">
        <f t="shared" si="63"/>
        <v>0.13417020919299649</v>
      </c>
      <c r="M114" s="117">
        <f t="shared" si="64"/>
        <v>17.204000000000001</v>
      </c>
      <c r="N114" s="118">
        <f t="shared" si="65"/>
        <v>4.3280712642902092E-2</v>
      </c>
      <c r="O114" s="118">
        <f t="shared" si="66"/>
        <v>14.888565149158319</v>
      </c>
      <c r="P114" s="218">
        <f t="shared" si="67"/>
        <v>37</v>
      </c>
      <c r="Q114" s="219">
        <f t="shared" si="68"/>
        <v>1</v>
      </c>
      <c r="R114" s="219">
        <f t="shared" si="69"/>
        <v>344</v>
      </c>
      <c r="T114">
        <v>521</v>
      </c>
      <c r="U114">
        <v>8</v>
      </c>
      <c r="V114" t="s">
        <v>439</v>
      </c>
      <c r="W114">
        <v>2310.498</v>
      </c>
      <c r="X114">
        <v>1231.1669999999999</v>
      </c>
      <c r="Y114">
        <v>1.877</v>
      </c>
      <c r="Z114">
        <v>17.204000000000001</v>
      </c>
      <c r="AA114">
        <v>138.61997199999999</v>
      </c>
      <c r="AB114">
        <v>3.1138680000000001</v>
      </c>
      <c r="AC114">
        <v>48.151639000000003</v>
      </c>
      <c r="AD114" s="1">
        <v>310</v>
      </c>
      <c r="AE114">
        <v>1</v>
      </c>
      <c r="AF114">
        <v>344</v>
      </c>
      <c r="AG114">
        <v>74</v>
      </c>
      <c r="AH114">
        <v>16.667857000000001</v>
      </c>
      <c r="AI114">
        <v>589.5</v>
      </c>
      <c r="AJ114">
        <v>0</v>
      </c>
      <c r="AK114">
        <v>37</v>
      </c>
      <c r="AL114">
        <v>9701</v>
      </c>
      <c r="AM114" t="s">
        <v>440</v>
      </c>
      <c r="AN114" t="s">
        <v>662</v>
      </c>
      <c r="AO114">
        <v>2157.538</v>
      </c>
      <c r="AR114" t="s">
        <v>116</v>
      </c>
      <c r="AS114" t="s">
        <v>118</v>
      </c>
      <c r="AT114" t="s">
        <v>231</v>
      </c>
      <c r="AU114" t="s">
        <v>439</v>
      </c>
      <c r="AV114" t="s">
        <v>48</v>
      </c>
      <c r="AW114">
        <v>2</v>
      </c>
      <c r="BB114">
        <v>0.89359548543420586</v>
      </c>
      <c r="BC114" t="s">
        <v>69</v>
      </c>
      <c r="BF114" t="s">
        <v>116</v>
      </c>
      <c r="BG114" t="s">
        <v>118</v>
      </c>
      <c r="BH114" t="s">
        <v>439</v>
      </c>
      <c r="BI114">
        <v>8</v>
      </c>
      <c r="BJ114">
        <v>2</v>
      </c>
      <c r="BK114" t="s">
        <v>231</v>
      </c>
      <c r="BL114" t="s">
        <v>234</v>
      </c>
      <c r="BM114">
        <v>0.89359548543420586</v>
      </c>
      <c r="BN114" t="s">
        <v>69</v>
      </c>
      <c r="BO114" t="s">
        <v>174</v>
      </c>
      <c r="BP114">
        <v>2310.498</v>
      </c>
    </row>
    <row r="115" spans="1:68" ht="16.5" x14ac:dyDescent="0.25">
      <c r="A115" s="223" t="str">
        <f t="shared" si="53"/>
        <v>송도버스</v>
      </c>
      <c r="B115" s="124" t="str">
        <f t="shared" si="52"/>
        <v>최주영</v>
      </c>
      <c r="C115" s="125" t="str">
        <f t="shared" si="54"/>
        <v>F</v>
      </c>
      <c r="D115" s="126">
        <f t="shared" si="55"/>
        <v>0.77439070449909064</v>
      </c>
      <c r="E115" s="127">
        <f t="shared" si="56"/>
        <v>3878</v>
      </c>
      <c r="F115" s="128" t="str">
        <f t="shared" si="57"/>
        <v>16-1</v>
      </c>
      <c r="G115" s="129" t="str">
        <f t="shared" si="58"/>
        <v>70바2281</v>
      </c>
      <c r="H115" s="130">
        <f t="shared" si="59"/>
        <v>13</v>
      </c>
      <c r="I115" s="131">
        <f t="shared" si="60"/>
        <v>1434.0029999999999</v>
      </c>
      <c r="J115" s="132">
        <f t="shared" si="61"/>
        <v>8.7729252017021368E-3</v>
      </c>
      <c r="K115" s="132">
        <f t="shared" si="62"/>
        <v>0.39130421900559242</v>
      </c>
      <c r="L115" s="132">
        <f t="shared" si="63"/>
        <v>5.7879934700276081E-2</v>
      </c>
      <c r="M115" s="133">
        <f t="shared" si="64"/>
        <v>18.823</v>
      </c>
      <c r="N115" s="134">
        <f t="shared" si="65"/>
        <v>6.7521853447868402E-2</v>
      </c>
      <c r="O115" s="134">
        <f t="shared" si="66"/>
        <v>53.477307930711774</v>
      </c>
      <c r="P115" s="216">
        <f t="shared" si="67"/>
        <v>24</v>
      </c>
      <c r="Q115" s="217">
        <f t="shared" si="68"/>
        <v>1</v>
      </c>
      <c r="R115" s="217">
        <f t="shared" si="69"/>
        <v>792</v>
      </c>
      <c r="T115">
        <v>521</v>
      </c>
      <c r="U115">
        <v>3878</v>
      </c>
      <c r="V115" t="s">
        <v>494</v>
      </c>
      <c r="W115">
        <v>1481.002</v>
      </c>
      <c r="X115">
        <v>840.7</v>
      </c>
      <c r="Y115">
        <v>1.762</v>
      </c>
      <c r="Z115">
        <v>18.823</v>
      </c>
      <c r="AA115">
        <v>80.327483000000001</v>
      </c>
      <c r="AB115">
        <v>0.70470699999999997</v>
      </c>
      <c r="AC115">
        <v>31.432483000000001</v>
      </c>
      <c r="AD115" s="1">
        <v>83</v>
      </c>
      <c r="AE115">
        <v>1</v>
      </c>
      <c r="AF115">
        <v>792</v>
      </c>
      <c r="AG115">
        <v>83</v>
      </c>
      <c r="AH115">
        <v>18.437052000000001</v>
      </c>
      <c r="AI115">
        <v>414.2</v>
      </c>
      <c r="AJ115">
        <v>1.6</v>
      </c>
      <c r="AK115">
        <v>24</v>
      </c>
      <c r="AL115">
        <v>9259</v>
      </c>
      <c r="AM115" t="s">
        <v>495</v>
      </c>
      <c r="AN115" t="s">
        <v>663</v>
      </c>
      <c r="AO115">
        <v>349.49400000000003</v>
      </c>
      <c r="AR115" t="s">
        <v>116</v>
      </c>
      <c r="AS115" t="s">
        <v>117</v>
      </c>
      <c r="AT115" t="s">
        <v>201</v>
      </c>
      <c r="AU115" t="s">
        <v>494</v>
      </c>
      <c r="AV115" t="s">
        <v>48</v>
      </c>
      <c r="AW115">
        <v>13</v>
      </c>
      <c r="BB115">
        <v>0.77439070449909064</v>
      </c>
      <c r="BC115" t="s">
        <v>70</v>
      </c>
      <c r="BF115" t="s">
        <v>116</v>
      </c>
      <c r="BG115" t="s">
        <v>117</v>
      </c>
      <c r="BH115" t="s">
        <v>494</v>
      </c>
      <c r="BI115">
        <v>3878</v>
      </c>
      <c r="BJ115">
        <v>13</v>
      </c>
      <c r="BK115" t="s">
        <v>201</v>
      </c>
      <c r="BL115" t="s">
        <v>192</v>
      </c>
      <c r="BM115">
        <v>0.77439070449909064</v>
      </c>
      <c r="BN115" t="s">
        <v>70</v>
      </c>
      <c r="BO115" t="s">
        <v>184</v>
      </c>
      <c r="BP115">
        <v>1434.0029999999999</v>
      </c>
    </row>
    <row r="116" spans="1:68" ht="16.5" x14ac:dyDescent="0.25">
      <c r="A116" s="224" t="str">
        <f t="shared" si="53"/>
        <v>송도버스</v>
      </c>
      <c r="B116" s="108" t="str">
        <f t="shared" si="52"/>
        <v>최창열</v>
      </c>
      <c r="C116" s="109" t="str">
        <f t="shared" si="54"/>
        <v>D</v>
      </c>
      <c r="D116" s="110">
        <f t="shared" si="55"/>
        <v>0.84160000000000001</v>
      </c>
      <c r="E116" s="111">
        <f t="shared" si="56"/>
        <v>2900</v>
      </c>
      <c r="F116" s="112" t="str">
        <f t="shared" si="57"/>
        <v>16-1</v>
      </c>
      <c r="G116" s="113" t="str">
        <f t="shared" si="58"/>
        <v>70바2324</v>
      </c>
      <c r="H116" s="114">
        <f t="shared" si="59"/>
        <v>1</v>
      </c>
      <c r="I116" s="115">
        <f t="shared" si="60"/>
        <v>3162.9459999999999</v>
      </c>
      <c r="J116" s="116">
        <f t="shared" si="61"/>
        <v>3.3723555363905755E-2</v>
      </c>
      <c r="K116" s="116">
        <f t="shared" si="62"/>
        <v>0.28115134721405149</v>
      </c>
      <c r="L116" s="116">
        <f t="shared" si="63"/>
        <v>0.17135923281649451</v>
      </c>
      <c r="M116" s="117">
        <f t="shared" si="64"/>
        <v>10.183</v>
      </c>
      <c r="N116" s="118">
        <f t="shared" si="65"/>
        <v>9.4848283846768175E-2</v>
      </c>
      <c r="O116" s="118">
        <f t="shared" si="66"/>
        <v>2.8770646100186346</v>
      </c>
      <c r="P116" s="218">
        <f t="shared" si="67"/>
        <v>16</v>
      </c>
      <c r="Q116" s="219">
        <f t="shared" si="68"/>
        <v>3</v>
      </c>
      <c r="R116" s="219">
        <f t="shared" si="69"/>
        <v>91</v>
      </c>
      <c r="T116">
        <v>521</v>
      </c>
      <c r="U116">
        <v>2900</v>
      </c>
      <c r="V116" t="s">
        <v>441</v>
      </c>
      <c r="W116">
        <v>3162.9459999999999</v>
      </c>
      <c r="X116">
        <v>1502.972</v>
      </c>
      <c r="Y116">
        <v>2.1040000000000001</v>
      </c>
      <c r="Z116">
        <v>10.183</v>
      </c>
      <c r="AA116">
        <v>164.712467</v>
      </c>
      <c r="AB116">
        <v>5.5546899999999999</v>
      </c>
      <c r="AC116">
        <v>46.309131999999998</v>
      </c>
      <c r="AD116" s="1">
        <v>542</v>
      </c>
      <c r="AE116">
        <v>3</v>
      </c>
      <c r="AF116">
        <v>91</v>
      </c>
      <c r="AG116">
        <v>77</v>
      </c>
      <c r="AH116">
        <v>19.202832999999998</v>
      </c>
      <c r="AI116">
        <v>632.70000000000005</v>
      </c>
      <c r="AJ116">
        <v>0</v>
      </c>
      <c r="AK116">
        <v>16</v>
      </c>
      <c r="AL116">
        <v>11272</v>
      </c>
      <c r="AM116" t="s">
        <v>442</v>
      </c>
      <c r="AN116" t="s">
        <v>664</v>
      </c>
      <c r="AO116">
        <v>3162.9459999999999</v>
      </c>
      <c r="AR116" t="s">
        <v>116</v>
      </c>
      <c r="AS116" t="s">
        <v>117</v>
      </c>
      <c r="AT116" t="s">
        <v>209</v>
      </c>
      <c r="AU116" t="s">
        <v>441</v>
      </c>
      <c r="AV116" t="s">
        <v>48</v>
      </c>
      <c r="AW116">
        <v>1</v>
      </c>
      <c r="BB116">
        <v>0.84160000000000001</v>
      </c>
      <c r="BC116" t="s">
        <v>67</v>
      </c>
      <c r="BF116" t="s">
        <v>116</v>
      </c>
      <c r="BG116" t="s">
        <v>117</v>
      </c>
      <c r="BH116" t="s">
        <v>441</v>
      </c>
      <c r="BI116">
        <v>2900</v>
      </c>
      <c r="BJ116">
        <v>1</v>
      </c>
      <c r="BK116" t="s">
        <v>209</v>
      </c>
      <c r="BL116" t="s">
        <v>171</v>
      </c>
      <c r="BM116">
        <v>0.84160000000000001</v>
      </c>
      <c r="BN116" t="s">
        <v>67</v>
      </c>
      <c r="BO116" t="s">
        <v>176</v>
      </c>
      <c r="BP116">
        <v>3162.9459999999999</v>
      </c>
    </row>
    <row r="117" spans="1:68" ht="16.5" x14ac:dyDescent="0.25">
      <c r="A117" s="223" t="str">
        <f t="shared" ref="A117:A129" si="70">BF117</f>
        <v>송도버스</v>
      </c>
      <c r="B117" s="124" t="str">
        <f t="shared" si="52"/>
        <v>최창윤</v>
      </c>
      <c r="C117" s="125" t="str">
        <f t="shared" ref="C117:C129" si="71">BN117</f>
        <v>C</v>
      </c>
      <c r="D117" s="126">
        <f t="shared" ref="D117:D129" si="72">BM117</f>
        <v>0.88723211728430906</v>
      </c>
      <c r="E117" s="127">
        <f t="shared" ref="E117:E129" si="73">U117</f>
        <v>8732</v>
      </c>
      <c r="F117" s="128" t="str">
        <f t="shared" ref="F117:F129" si="74">BG117</f>
        <v>8</v>
      </c>
      <c r="G117" s="129" t="str">
        <f t="shared" ref="G117:G129" si="75">BK117</f>
        <v>70바2271</v>
      </c>
      <c r="H117" s="130">
        <f t="shared" ref="H117:H129" si="76">BJ117</f>
        <v>4</v>
      </c>
      <c r="I117" s="131">
        <f t="shared" ref="I117:I129" si="77">BP117</f>
        <v>553.27500000000009</v>
      </c>
      <c r="J117" s="132">
        <f t="shared" ref="J117:J129" si="78">AB117/AA117</f>
        <v>2.0210282701029657E-2</v>
      </c>
      <c r="K117" s="132">
        <f t="shared" ref="K117:K129" si="79">AC117/AA117</f>
        <v>0.3925816450527515</v>
      </c>
      <c r="L117" s="132">
        <f t="shared" ref="L117:L129" si="80">AD117/I117</f>
        <v>0.22773485156567708</v>
      </c>
      <c r="M117" s="133">
        <f t="shared" ref="M117:M129" si="81">Z117</f>
        <v>16.63</v>
      </c>
      <c r="N117" s="134">
        <f t="shared" ref="N117:N129" si="82">AE117*100/W117</f>
        <v>0.16296518411806502</v>
      </c>
      <c r="O117" s="134">
        <f t="shared" ref="O117:O129" si="83">AF117*100/W117</f>
        <v>15.807622859452305</v>
      </c>
      <c r="P117" s="216">
        <f t="shared" ref="P117:P129" si="84">AK117</f>
        <v>20</v>
      </c>
      <c r="Q117" s="217">
        <f t="shared" ref="Q117:Q129" si="85">AE117</f>
        <v>1</v>
      </c>
      <c r="R117" s="217">
        <f t="shared" ref="R117:R129" si="86">AF117</f>
        <v>97</v>
      </c>
      <c r="T117">
        <v>521</v>
      </c>
      <c r="U117">
        <v>8732</v>
      </c>
      <c r="V117" t="s">
        <v>443</v>
      </c>
      <c r="W117">
        <v>613.62800000000004</v>
      </c>
      <c r="X117">
        <v>344.45699999999999</v>
      </c>
      <c r="Y117">
        <v>1.7809999999999999</v>
      </c>
      <c r="Z117">
        <v>16.63</v>
      </c>
      <c r="AA117">
        <v>39.707213000000003</v>
      </c>
      <c r="AB117">
        <v>0.80249400000000004</v>
      </c>
      <c r="AC117">
        <v>15.588323000000001</v>
      </c>
      <c r="AD117" s="1">
        <v>126</v>
      </c>
      <c r="AE117">
        <v>1</v>
      </c>
      <c r="AF117">
        <v>97</v>
      </c>
      <c r="AG117">
        <v>77</v>
      </c>
      <c r="AH117">
        <v>15.453816</v>
      </c>
      <c r="AI117">
        <v>79.5</v>
      </c>
      <c r="AJ117">
        <v>0</v>
      </c>
      <c r="AK117">
        <v>20</v>
      </c>
      <c r="AL117">
        <v>9193</v>
      </c>
      <c r="AM117" t="s">
        <v>444</v>
      </c>
      <c r="AN117" t="s">
        <v>665</v>
      </c>
      <c r="AO117">
        <v>163.64400000000001</v>
      </c>
      <c r="AR117" t="s">
        <v>116</v>
      </c>
      <c r="AS117" t="s">
        <v>118</v>
      </c>
      <c r="AT117" t="s">
        <v>233</v>
      </c>
      <c r="AU117" t="s">
        <v>443</v>
      </c>
      <c r="AV117" t="s">
        <v>48</v>
      </c>
      <c r="AW117">
        <v>4</v>
      </c>
      <c r="BB117">
        <v>0.88723211728430906</v>
      </c>
      <c r="BC117" t="s">
        <v>69</v>
      </c>
      <c r="BF117" t="s">
        <v>116</v>
      </c>
      <c r="BG117" t="s">
        <v>118</v>
      </c>
      <c r="BH117" t="s">
        <v>443</v>
      </c>
      <c r="BI117">
        <v>8732</v>
      </c>
      <c r="BJ117">
        <v>4</v>
      </c>
      <c r="BK117" t="s">
        <v>233</v>
      </c>
      <c r="BL117" t="s">
        <v>212</v>
      </c>
      <c r="BM117">
        <v>0.88723211728430906</v>
      </c>
      <c r="BN117" t="s">
        <v>69</v>
      </c>
      <c r="BO117" t="s">
        <v>174</v>
      </c>
      <c r="BP117">
        <v>553.27500000000009</v>
      </c>
    </row>
    <row r="118" spans="1:68" ht="16.5" x14ac:dyDescent="0.25">
      <c r="A118" s="224" t="str">
        <f t="shared" si="70"/>
        <v>송도버스</v>
      </c>
      <c r="B118" s="108" t="str">
        <f t="shared" si="52"/>
        <v>추경도</v>
      </c>
      <c r="C118" s="109" t="str">
        <f t="shared" si="71"/>
        <v>F</v>
      </c>
      <c r="D118" s="110">
        <f t="shared" si="72"/>
        <v>0.79807146579426747</v>
      </c>
      <c r="E118" s="111">
        <f t="shared" si="73"/>
        <v>7287</v>
      </c>
      <c r="F118" s="112" t="str">
        <f t="shared" si="74"/>
        <v>16-1</v>
      </c>
      <c r="G118" s="113" t="str">
        <f t="shared" si="75"/>
        <v>70바2315</v>
      </c>
      <c r="H118" s="114">
        <f t="shared" si="76"/>
        <v>9</v>
      </c>
      <c r="I118" s="115">
        <f t="shared" si="77"/>
        <v>796.49000000000012</v>
      </c>
      <c r="J118" s="116">
        <f t="shared" si="78"/>
        <v>1.8879728074277659E-2</v>
      </c>
      <c r="K118" s="116">
        <f t="shared" si="79"/>
        <v>0.4047577323987322</v>
      </c>
      <c r="L118" s="116">
        <f t="shared" si="80"/>
        <v>0.1946038242790242</v>
      </c>
      <c r="M118" s="117">
        <f t="shared" si="81"/>
        <v>18.638000000000002</v>
      </c>
      <c r="N118" s="118">
        <f t="shared" si="82"/>
        <v>0</v>
      </c>
      <c r="O118" s="118">
        <f t="shared" si="83"/>
        <v>60.916820545093564</v>
      </c>
      <c r="P118" s="218">
        <f t="shared" si="84"/>
        <v>19</v>
      </c>
      <c r="Q118" s="219">
        <f t="shared" si="85"/>
        <v>0</v>
      </c>
      <c r="R118" s="219">
        <f t="shared" si="86"/>
        <v>544</v>
      </c>
      <c r="T118">
        <v>521</v>
      </c>
      <c r="U118">
        <v>7287</v>
      </c>
      <c r="V118" t="s">
        <v>445</v>
      </c>
      <c r="W118">
        <v>893.02099999999996</v>
      </c>
      <c r="X118">
        <v>499.55200000000002</v>
      </c>
      <c r="Y118">
        <v>1.788</v>
      </c>
      <c r="Z118">
        <v>18.638000000000002</v>
      </c>
      <c r="AA118">
        <v>48.773319000000001</v>
      </c>
      <c r="AB118">
        <v>0.92082699999999995</v>
      </c>
      <c r="AC118">
        <v>19.741378000000001</v>
      </c>
      <c r="AD118" s="1">
        <v>155</v>
      </c>
      <c r="AE118">
        <v>0</v>
      </c>
      <c r="AF118">
        <v>544</v>
      </c>
      <c r="AG118">
        <v>89</v>
      </c>
      <c r="AH118">
        <v>18.309621</v>
      </c>
      <c r="AI118">
        <v>481.1</v>
      </c>
      <c r="AJ118">
        <v>6.6</v>
      </c>
      <c r="AK118">
        <v>19</v>
      </c>
      <c r="AL118">
        <v>14699</v>
      </c>
      <c r="AM118" t="s">
        <v>446</v>
      </c>
      <c r="AN118" t="s">
        <v>666</v>
      </c>
      <c r="AO118">
        <v>167.10900000000001</v>
      </c>
      <c r="AR118" t="s">
        <v>116</v>
      </c>
      <c r="AS118" t="s">
        <v>117</v>
      </c>
      <c r="AT118" t="s">
        <v>207</v>
      </c>
      <c r="AU118" t="s">
        <v>445</v>
      </c>
      <c r="AV118" t="s">
        <v>48</v>
      </c>
      <c r="AW118">
        <v>9</v>
      </c>
      <c r="BB118">
        <v>0.79807146579426747</v>
      </c>
      <c r="BC118" t="s">
        <v>70</v>
      </c>
      <c r="BF118" t="s">
        <v>116</v>
      </c>
      <c r="BG118" t="s">
        <v>117</v>
      </c>
      <c r="BH118" t="s">
        <v>445</v>
      </c>
      <c r="BI118">
        <v>7287</v>
      </c>
      <c r="BJ118">
        <v>9</v>
      </c>
      <c r="BK118" t="s">
        <v>207</v>
      </c>
      <c r="BL118" t="s">
        <v>198</v>
      </c>
      <c r="BM118">
        <v>0.79807146579426747</v>
      </c>
      <c r="BN118" t="s">
        <v>70</v>
      </c>
      <c r="BO118" t="s">
        <v>184</v>
      </c>
      <c r="BP118">
        <v>796.49000000000012</v>
      </c>
    </row>
    <row r="119" spans="1:68" ht="16.5" x14ac:dyDescent="0.25">
      <c r="A119" s="223" t="str">
        <f t="shared" si="70"/>
        <v>송도버스</v>
      </c>
      <c r="B119" s="124" t="str">
        <f t="shared" si="52"/>
        <v>하경화</v>
      </c>
      <c r="C119" s="125" t="str">
        <f t="shared" si="71"/>
        <v>C</v>
      </c>
      <c r="D119" s="126">
        <f t="shared" si="72"/>
        <v>0.8877967498196454</v>
      </c>
      <c r="E119" s="127">
        <f t="shared" si="73"/>
        <v>7601</v>
      </c>
      <c r="F119" s="128" t="str">
        <f t="shared" si="74"/>
        <v>16-1</v>
      </c>
      <c r="G119" s="129" t="str">
        <f t="shared" si="75"/>
        <v>70바2315</v>
      </c>
      <c r="H119" s="130">
        <f t="shared" si="76"/>
        <v>3</v>
      </c>
      <c r="I119" s="131">
        <f t="shared" si="77"/>
        <v>3055.0919999999996</v>
      </c>
      <c r="J119" s="132">
        <f t="shared" si="78"/>
        <v>1.6670194296996104E-2</v>
      </c>
      <c r="K119" s="132">
        <f t="shared" si="79"/>
        <v>0.31877858849729229</v>
      </c>
      <c r="L119" s="132">
        <f t="shared" si="80"/>
        <v>0.10474316321734338</v>
      </c>
      <c r="M119" s="133">
        <f t="shared" si="81"/>
        <v>12.151999999999999</v>
      </c>
      <c r="N119" s="134">
        <f t="shared" si="82"/>
        <v>3.27322385054198E-2</v>
      </c>
      <c r="O119" s="134">
        <f t="shared" si="83"/>
        <v>14.794971804449752</v>
      </c>
      <c r="P119" s="216">
        <f t="shared" si="84"/>
        <v>4</v>
      </c>
      <c r="Q119" s="217">
        <f t="shared" si="85"/>
        <v>1</v>
      </c>
      <c r="R119" s="217">
        <f t="shared" si="86"/>
        <v>452</v>
      </c>
      <c r="T119">
        <v>521</v>
      </c>
      <c r="U119">
        <v>7601</v>
      </c>
      <c r="V119" t="s">
        <v>447</v>
      </c>
      <c r="W119">
        <v>3055.0920000000001</v>
      </c>
      <c r="X119">
        <v>1383.8230000000001</v>
      </c>
      <c r="Y119">
        <v>2.2080000000000002</v>
      </c>
      <c r="Z119">
        <v>12.151999999999999</v>
      </c>
      <c r="AA119">
        <v>152.38274699999999</v>
      </c>
      <c r="AB119">
        <v>2.5402499999999999</v>
      </c>
      <c r="AC119">
        <v>48.576357000000002</v>
      </c>
      <c r="AD119" s="1">
        <v>320</v>
      </c>
      <c r="AE119">
        <v>1</v>
      </c>
      <c r="AF119">
        <v>452</v>
      </c>
      <c r="AG119">
        <v>91</v>
      </c>
      <c r="AH119">
        <v>20.048805000000002</v>
      </c>
      <c r="AI119">
        <v>842.1</v>
      </c>
      <c r="AJ119">
        <v>15.2</v>
      </c>
      <c r="AK119">
        <v>4</v>
      </c>
      <c r="AL119">
        <v>288</v>
      </c>
      <c r="AM119" t="s">
        <v>448</v>
      </c>
      <c r="AN119" t="s">
        <v>667</v>
      </c>
      <c r="AO119">
        <v>2692.2359999999999</v>
      </c>
      <c r="AR119" t="s">
        <v>116</v>
      </c>
      <c r="AS119" t="s">
        <v>117</v>
      </c>
      <c r="AT119" t="s">
        <v>207</v>
      </c>
      <c r="AU119" t="s">
        <v>447</v>
      </c>
      <c r="AV119" t="s">
        <v>48</v>
      </c>
      <c r="AW119">
        <v>3</v>
      </c>
      <c r="BB119">
        <v>0.8877967498196454</v>
      </c>
      <c r="BC119" t="s">
        <v>69</v>
      </c>
      <c r="BF119" t="s">
        <v>116</v>
      </c>
      <c r="BG119" t="s">
        <v>117</v>
      </c>
      <c r="BH119" t="s">
        <v>447</v>
      </c>
      <c r="BI119">
        <v>7601</v>
      </c>
      <c r="BJ119">
        <v>3</v>
      </c>
      <c r="BK119" t="s">
        <v>207</v>
      </c>
      <c r="BL119" t="s">
        <v>206</v>
      </c>
      <c r="BM119">
        <v>0.8877967498196454</v>
      </c>
      <c r="BN119" t="s">
        <v>69</v>
      </c>
      <c r="BO119" t="s">
        <v>174</v>
      </c>
      <c r="BP119">
        <v>3055.0919999999996</v>
      </c>
    </row>
    <row r="120" spans="1:68" ht="16.5" x14ac:dyDescent="0.25">
      <c r="A120" s="224" t="str">
        <f t="shared" si="70"/>
        <v>송도버스</v>
      </c>
      <c r="B120" s="108" t="str">
        <f t="shared" si="52"/>
        <v>한상해</v>
      </c>
      <c r="C120" s="109" t="str">
        <f t="shared" si="71"/>
        <v>C</v>
      </c>
      <c r="D120" s="110">
        <f t="shared" si="72"/>
        <v>0.8700163199020241</v>
      </c>
      <c r="E120" s="111">
        <f t="shared" si="73"/>
        <v>8795</v>
      </c>
      <c r="F120" s="112" t="str">
        <f t="shared" si="74"/>
        <v>8</v>
      </c>
      <c r="G120" s="113" t="str">
        <f t="shared" si="75"/>
        <v>70바2235</v>
      </c>
      <c r="H120" s="114">
        <f t="shared" si="76"/>
        <v>2</v>
      </c>
      <c r="I120" s="115">
        <f t="shared" si="77"/>
        <v>1180.6209999999999</v>
      </c>
      <c r="J120" s="116">
        <f t="shared" si="78"/>
        <v>1.143076180436209E-2</v>
      </c>
      <c r="K120" s="116">
        <f t="shared" si="79"/>
        <v>0.40778980977053247</v>
      </c>
      <c r="L120" s="116">
        <f t="shared" si="80"/>
        <v>0.16432030262040065</v>
      </c>
      <c r="M120" s="117">
        <f t="shared" si="81"/>
        <v>17.003</v>
      </c>
      <c r="N120" s="118">
        <f t="shared" si="82"/>
        <v>0</v>
      </c>
      <c r="O120" s="118">
        <f t="shared" si="83"/>
        <v>54.971070309608244</v>
      </c>
      <c r="P120" s="218">
        <f t="shared" si="84"/>
        <v>35</v>
      </c>
      <c r="Q120" s="219">
        <f t="shared" si="85"/>
        <v>0</v>
      </c>
      <c r="R120" s="219">
        <f t="shared" si="86"/>
        <v>649</v>
      </c>
      <c r="T120">
        <v>521</v>
      </c>
      <c r="U120">
        <v>8795</v>
      </c>
      <c r="V120" t="s">
        <v>449</v>
      </c>
      <c r="W120">
        <v>1180.6210000000001</v>
      </c>
      <c r="X120">
        <v>676.40700000000004</v>
      </c>
      <c r="Y120">
        <v>1.7450000000000001</v>
      </c>
      <c r="Z120">
        <v>17.003</v>
      </c>
      <c r="AA120">
        <v>69.013598000000002</v>
      </c>
      <c r="AB120">
        <v>0.78887799999999997</v>
      </c>
      <c r="AC120">
        <v>28.143042000000001</v>
      </c>
      <c r="AD120" s="1">
        <v>194</v>
      </c>
      <c r="AE120">
        <v>0</v>
      </c>
      <c r="AF120">
        <v>649</v>
      </c>
      <c r="AG120">
        <v>88</v>
      </c>
      <c r="AH120">
        <v>17.107077</v>
      </c>
      <c r="AI120">
        <v>886.3</v>
      </c>
      <c r="AJ120">
        <v>8.1999999999999993</v>
      </c>
      <c r="AK120">
        <v>35</v>
      </c>
      <c r="AL120">
        <v>20773</v>
      </c>
      <c r="AM120" t="s">
        <v>450</v>
      </c>
      <c r="AN120" t="s">
        <v>668</v>
      </c>
      <c r="AO120">
        <v>1088.1959999999999</v>
      </c>
      <c r="AR120" t="s">
        <v>116</v>
      </c>
      <c r="AS120" t="s">
        <v>118</v>
      </c>
      <c r="AT120" t="s">
        <v>217</v>
      </c>
      <c r="AU120" t="s">
        <v>449</v>
      </c>
      <c r="AV120" t="s">
        <v>48</v>
      </c>
      <c r="AW120">
        <v>2</v>
      </c>
      <c r="BB120">
        <v>0.8700163199020241</v>
      </c>
      <c r="BC120" t="s">
        <v>69</v>
      </c>
      <c r="BF120" t="s">
        <v>116</v>
      </c>
      <c r="BG120" t="s">
        <v>118</v>
      </c>
      <c r="BH120" t="s">
        <v>449</v>
      </c>
      <c r="BI120">
        <v>8795</v>
      </c>
      <c r="BJ120">
        <v>2</v>
      </c>
      <c r="BK120" t="s">
        <v>217</v>
      </c>
      <c r="BL120" t="s">
        <v>245</v>
      </c>
      <c r="BM120">
        <v>0.8700163199020241</v>
      </c>
      <c r="BN120" t="s">
        <v>69</v>
      </c>
      <c r="BO120" t="s">
        <v>174</v>
      </c>
      <c r="BP120">
        <v>1180.6209999999999</v>
      </c>
    </row>
    <row r="121" spans="1:68" ht="16.5" x14ac:dyDescent="0.25">
      <c r="A121" s="223" t="str">
        <f t="shared" si="70"/>
        <v>송도버스</v>
      </c>
      <c r="B121" s="124" t="str">
        <f t="shared" si="52"/>
        <v>허원강</v>
      </c>
      <c r="C121" s="125" t="str">
        <f t="shared" si="71"/>
        <v>C</v>
      </c>
      <c r="D121" s="126">
        <f t="shared" si="72"/>
        <v>0.86750000000000005</v>
      </c>
      <c r="E121" s="127">
        <f t="shared" si="73"/>
        <v>8262</v>
      </c>
      <c r="F121" s="128" t="str">
        <f t="shared" si="74"/>
        <v>8</v>
      </c>
      <c r="G121" s="129" t="str">
        <f t="shared" si="75"/>
        <v>70바2291</v>
      </c>
      <c r="H121" s="130">
        <f t="shared" si="76"/>
        <v>1</v>
      </c>
      <c r="I121" s="131">
        <f t="shared" si="77"/>
        <v>1345.0409999999999</v>
      </c>
      <c r="J121" s="132">
        <f t="shared" si="78"/>
        <v>2.1755321780239294E-2</v>
      </c>
      <c r="K121" s="132">
        <f t="shared" si="79"/>
        <v>0.38499162656254504</v>
      </c>
      <c r="L121" s="132">
        <f t="shared" si="80"/>
        <v>0.17397239191965153</v>
      </c>
      <c r="M121" s="133">
        <f t="shared" si="81"/>
        <v>16.951000000000001</v>
      </c>
      <c r="N121" s="134">
        <f t="shared" si="82"/>
        <v>7.434717603403912E-2</v>
      </c>
      <c r="O121" s="134">
        <f t="shared" si="83"/>
        <v>20.81720928953095</v>
      </c>
      <c r="P121" s="216">
        <f t="shared" si="84"/>
        <v>23</v>
      </c>
      <c r="Q121" s="217">
        <f t="shared" si="85"/>
        <v>1</v>
      </c>
      <c r="R121" s="217">
        <f t="shared" si="86"/>
        <v>280</v>
      </c>
      <c r="T121">
        <v>521</v>
      </c>
      <c r="U121">
        <v>8262</v>
      </c>
      <c r="V121" t="s">
        <v>451</v>
      </c>
      <c r="W121">
        <v>1345.0409999999999</v>
      </c>
      <c r="X121">
        <v>775.40800000000002</v>
      </c>
      <c r="Y121">
        <v>1.7350000000000001</v>
      </c>
      <c r="Z121">
        <v>16.951000000000001</v>
      </c>
      <c r="AA121">
        <v>78.575256999999993</v>
      </c>
      <c r="AB121">
        <v>1.70943</v>
      </c>
      <c r="AC121">
        <v>30.250816</v>
      </c>
      <c r="AD121" s="1">
        <v>234</v>
      </c>
      <c r="AE121">
        <v>1</v>
      </c>
      <c r="AF121">
        <v>280</v>
      </c>
      <c r="AG121">
        <v>80</v>
      </c>
      <c r="AH121">
        <v>17.117868999999999</v>
      </c>
      <c r="AI121">
        <v>502.1</v>
      </c>
      <c r="AJ121">
        <v>0</v>
      </c>
      <c r="AK121">
        <v>23</v>
      </c>
      <c r="AL121">
        <v>12285</v>
      </c>
      <c r="AM121" t="s">
        <v>452</v>
      </c>
      <c r="AN121" t="s">
        <v>669</v>
      </c>
      <c r="AO121">
        <v>1345.0409999999999</v>
      </c>
      <c r="AR121" t="s">
        <v>116</v>
      </c>
      <c r="AS121" t="s">
        <v>118</v>
      </c>
      <c r="AT121" t="s">
        <v>238</v>
      </c>
      <c r="AU121" t="s">
        <v>451</v>
      </c>
      <c r="AV121" t="s">
        <v>48</v>
      </c>
      <c r="AW121">
        <v>1</v>
      </c>
      <c r="BB121">
        <v>0.86750000000000005</v>
      </c>
      <c r="BC121" t="s">
        <v>69</v>
      </c>
      <c r="BF121" t="s">
        <v>116</v>
      </c>
      <c r="BG121" t="s">
        <v>118</v>
      </c>
      <c r="BH121" t="s">
        <v>451</v>
      </c>
      <c r="BI121">
        <v>8262</v>
      </c>
      <c r="BJ121">
        <v>1</v>
      </c>
      <c r="BK121" t="s">
        <v>238</v>
      </c>
      <c r="BL121" t="s">
        <v>171</v>
      </c>
      <c r="BM121">
        <v>0.86750000000000005</v>
      </c>
      <c r="BN121" t="s">
        <v>69</v>
      </c>
      <c r="BO121" t="s">
        <v>174</v>
      </c>
      <c r="BP121">
        <v>1345.0409999999999</v>
      </c>
    </row>
    <row r="122" spans="1:68" ht="16.5" x14ac:dyDescent="0.25">
      <c r="A122" s="224" t="str">
        <f t="shared" si="70"/>
        <v>송도버스</v>
      </c>
      <c r="B122" s="108" t="str">
        <f t="shared" si="52"/>
        <v>홍광표</v>
      </c>
      <c r="C122" s="109" t="str">
        <f t="shared" si="71"/>
        <v>B</v>
      </c>
      <c r="D122" s="110">
        <f t="shared" si="72"/>
        <v>0.92015019286692834</v>
      </c>
      <c r="E122" s="111">
        <f t="shared" si="73"/>
        <v>5696</v>
      </c>
      <c r="F122" s="112" t="str">
        <f t="shared" si="74"/>
        <v>8</v>
      </c>
      <c r="G122" s="113" t="str">
        <f t="shared" si="75"/>
        <v>70바2291</v>
      </c>
      <c r="H122" s="114">
        <f t="shared" si="76"/>
        <v>15</v>
      </c>
      <c r="I122" s="115">
        <f t="shared" si="77"/>
        <v>2008.8239999999998</v>
      </c>
      <c r="J122" s="116">
        <f t="shared" si="78"/>
        <v>1.4012849483723358E-3</v>
      </c>
      <c r="K122" s="116">
        <f t="shared" si="79"/>
        <v>0.31407195488110645</v>
      </c>
      <c r="L122" s="116">
        <f t="shared" si="80"/>
        <v>6.4714479715495238E-2</v>
      </c>
      <c r="M122" s="117">
        <f t="shared" si="81"/>
        <v>12.221</v>
      </c>
      <c r="N122" s="118">
        <f t="shared" si="82"/>
        <v>0</v>
      </c>
      <c r="O122" s="118">
        <f t="shared" si="83"/>
        <v>26.134693731257691</v>
      </c>
      <c r="P122" s="218">
        <f t="shared" si="84"/>
        <v>0</v>
      </c>
      <c r="Q122" s="219">
        <f t="shared" si="85"/>
        <v>0</v>
      </c>
      <c r="R122" s="219">
        <f t="shared" si="86"/>
        <v>525</v>
      </c>
      <c r="T122">
        <v>521</v>
      </c>
      <c r="U122">
        <v>5696</v>
      </c>
      <c r="V122" t="s">
        <v>453</v>
      </c>
      <c r="W122">
        <v>2008.8240000000001</v>
      </c>
      <c r="X122">
        <v>1038.634</v>
      </c>
      <c r="Y122">
        <v>1.9339999999999999</v>
      </c>
      <c r="Z122">
        <v>12.221</v>
      </c>
      <c r="AA122">
        <v>112.580243</v>
      </c>
      <c r="AB122">
        <v>0.15775700000000001</v>
      </c>
      <c r="AC122">
        <v>35.358297</v>
      </c>
      <c r="AD122" s="1">
        <v>130</v>
      </c>
      <c r="AE122">
        <v>0</v>
      </c>
      <c r="AF122">
        <v>525</v>
      </c>
      <c r="AG122">
        <v>80</v>
      </c>
      <c r="AH122">
        <v>17.843485999999999</v>
      </c>
      <c r="AI122">
        <v>380.5</v>
      </c>
      <c r="AJ122">
        <v>0</v>
      </c>
      <c r="AK122">
        <v>0</v>
      </c>
      <c r="AL122">
        <v>0</v>
      </c>
      <c r="AM122" t="s">
        <v>454</v>
      </c>
      <c r="AN122" t="s">
        <v>670</v>
      </c>
      <c r="AO122">
        <v>265.541</v>
      </c>
      <c r="AR122" t="s">
        <v>116</v>
      </c>
      <c r="AS122" t="s">
        <v>118</v>
      </c>
      <c r="AT122" t="s">
        <v>238</v>
      </c>
      <c r="AU122" t="s">
        <v>453</v>
      </c>
      <c r="AV122" t="s">
        <v>48</v>
      </c>
      <c r="AW122">
        <v>15</v>
      </c>
      <c r="BB122">
        <v>0.92015019286692834</v>
      </c>
      <c r="BC122" t="s">
        <v>68</v>
      </c>
      <c r="BF122" t="s">
        <v>116</v>
      </c>
      <c r="BG122" t="s">
        <v>118</v>
      </c>
      <c r="BH122" t="s">
        <v>453</v>
      </c>
      <c r="BI122">
        <v>5696</v>
      </c>
      <c r="BJ122">
        <v>15</v>
      </c>
      <c r="BK122" t="s">
        <v>238</v>
      </c>
      <c r="BL122" t="s">
        <v>206</v>
      </c>
      <c r="BM122">
        <v>0.92015019286692834</v>
      </c>
      <c r="BN122" t="s">
        <v>68</v>
      </c>
      <c r="BO122" t="s">
        <v>172</v>
      </c>
      <c r="BP122">
        <v>2008.8239999999998</v>
      </c>
    </row>
    <row r="123" spans="1:68" ht="16.5" x14ac:dyDescent="0.25">
      <c r="A123" s="223" t="str">
        <f t="shared" si="70"/>
        <v>송도버스</v>
      </c>
      <c r="B123" s="124" t="str">
        <f t="shared" si="52"/>
        <v>홍병국</v>
      </c>
      <c r="C123" s="125" t="str">
        <f t="shared" si="71"/>
        <v>F</v>
      </c>
      <c r="D123" s="126">
        <f t="shared" si="72"/>
        <v>0.70426192649031316</v>
      </c>
      <c r="E123" s="127">
        <f t="shared" si="73"/>
        <v>6792</v>
      </c>
      <c r="F123" s="128" t="str">
        <f t="shared" si="74"/>
        <v>16-1</v>
      </c>
      <c r="G123" s="129" t="str">
        <f t="shared" si="75"/>
        <v>70바2249</v>
      </c>
      <c r="H123" s="130">
        <f t="shared" si="76"/>
        <v>2</v>
      </c>
      <c r="I123" s="131">
        <f t="shared" si="77"/>
        <v>2823.3830000000003</v>
      </c>
      <c r="J123" s="132">
        <f t="shared" si="78"/>
        <v>2.3227060653806801E-2</v>
      </c>
      <c r="K123" s="132">
        <f t="shared" si="79"/>
        <v>0.34722266676824859</v>
      </c>
      <c r="L123" s="132">
        <f t="shared" si="80"/>
        <v>0.17850925644873541</v>
      </c>
      <c r="M123" s="133">
        <f t="shared" si="81"/>
        <v>17.509</v>
      </c>
      <c r="N123" s="134">
        <f t="shared" si="82"/>
        <v>0</v>
      </c>
      <c r="O123" s="134">
        <f t="shared" si="83"/>
        <v>42.785551942474683</v>
      </c>
      <c r="P123" s="216">
        <f t="shared" si="84"/>
        <v>35</v>
      </c>
      <c r="Q123" s="217">
        <f t="shared" si="85"/>
        <v>0</v>
      </c>
      <c r="R123" s="217">
        <f t="shared" si="86"/>
        <v>1208</v>
      </c>
      <c r="T123">
        <v>521</v>
      </c>
      <c r="U123">
        <v>6792</v>
      </c>
      <c r="V123" t="s">
        <v>455</v>
      </c>
      <c r="W123">
        <v>2823.3829999999998</v>
      </c>
      <c r="X123">
        <v>1604.954</v>
      </c>
      <c r="Y123">
        <v>1.7589999999999999</v>
      </c>
      <c r="Z123">
        <v>17.509</v>
      </c>
      <c r="AA123">
        <v>150.84052399999999</v>
      </c>
      <c r="AB123">
        <v>3.5035820000000002</v>
      </c>
      <c r="AC123">
        <v>52.375248999999997</v>
      </c>
      <c r="AD123" s="1">
        <v>504</v>
      </c>
      <c r="AE123">
        <v>0</v>
      </c>
      <c r="AF123">
        <v>1208</v>
      </c>
      <c r="AG123">
        <v>81</v>
      </c>
      <c r="AH123">
        <v>18.717668</v>
      </c>
      <c r="AI123">
        <v>543.5</v>
      </c>
      <c r="AJ123">
        <v>0</v>
      </c>
      <c r="AK123">
        <v>35</v>
      </c>
      <c r="AL123">
        <v>5693</v>
      </c>
      <c r="AM123" t="s">
        <v>456</v>
      </c>
      <c r="AN123" t="s">
        <v>671</v>
      </c>
      <c r="AO123">
        <v>2672.4380000000001</v>
      </c>
      <c r="AR123" t="s">
        <v>116</v>
      </c>
      <c r="AS123" t="s">
        <v>117</v>
      </c>
      <c r="AT123" t="s">
        <v>198</v>
      </c>
      <c r="AU123" t="s">
        <v>455</v>
      </c>
      <c r="AV123" t="s">
        <v>48</v>
      </c>
      <c r="AW123">
        <v>2</v>
      </c>
      <c r="BB123">
        <v>0.70426192649031316</v>
      </c>
      <c r="BC123" t="s">
        <v>70</v>
      </c>
      <c r="BF123" t="s">
        <v>116</v>
      </c>
      <c r="BG123" t="s">
        <v>117</v>
      </c>
      <c r="BH123" t="s">
        <v>455</v>
      </c>
      <c r="BI123">
        <v>6792</v>
      </c>
      <c r="BJ123">
        <v>2</v>
      </c>
      <c r="BK123" t="s">
        <v>198</v>
      </c>
      <c r="BL123" t="s">
        <v>199</v>
      </c>
      <c r="BM123">
        <v>0.70426192649031316</v>
      </c>
      <c r="BN123" t="s">
        <v>70</v>
      </c>
      <c r="BO123" t="s">
        <v>184</v>
      </c>
      <c r="BP123">
        <v>2823.3830000000003</v>
      </c>
    </row>
    <row r="124" spans="1:68" ht="16.5" x14ac:dyDescent="0.25">
      <c r="A124" s="224" t="str">
        <f t="shared" si="70"/>
        <v>송도버스</v>
      </c>
      <c r="B124" s="108" t="str">
        <f t="shared" si="52"/>
        <v>홍완선</v>
      </c>
      <c r="C124" s="109" t="str">
        <f t="shared" si="71"/>
        <v>C</v>
      </c>
      <c r="D124" s="110">
        <f t="shared" si="72"/>
        <v>0.88168709050121052</v>
      </c>
      <c r="E124" s="111">
        <f t="shared" si="73"/>
        <v>2241</v>
      </c>
      <c r="F124" s="112" t="str">
        <f t="shared" si="74"/>
        <v>16-1</v>
      </c>
      <c r="G124" s="113" t="str">
        <f t="shared" si="75"/>
        <v>70바2286</v>
      </c>
      <c r="H124" s="114">
        <f t="shared" si="76"/>
        <v>2</v>
      </c>
      <c r="I124" s="115">
        <f t="shared" si="77"/>
        <v>2990.2150000000001</v>
      </c>
      <c r="J124" s="116">
        <f t="shared" si="78"/>
        <v>1.5268389954396585E-2</v>
      </c>
      <c r="K124" s="116">
        <f t="shared" si="79"/>
        <v>0.31207119954789869</v>
      </c>
      <c r="L124" s="116">
        <f t="shared" si="80"/>
        <v>0.11370419852753062</v>
      </c>
      <c r="M124" s="117">
        <f t="shared" si="81"/>
        <v>14.093</v>
      </c>
      <c r="N124" s="118">
        <f t="shared" si="82"/>
        <v>0</v>
      </c>
      <c r="O124" s="118">
        <f t="shared" si="83"/>
        <v>9.7317416975033559</v>
      </c>
      <c r="P124" s="218">
        <f t="shared" si="84"/>
        <v>30</v>
      </c>
      <c r="Q124" s="219">
        <f t="shared" si="85"/>
        <v>0</v>
      </c>
      <c r="R124" s="219">
        <f t="shared" si="86"/>
        <v>291</v>
      </c>
      <c r="T124">
        <v>521</v>
      </c>
      <c r="U124">
        <v>2241</v>
      </c>
      <c r="V124" t="s">
        <v>457</v>
      </c>
      <c r="W124">
        <v>2990.2150000000001</v>
      </c>
      <c r="X124">
        <v>1354.251</v>
      </c>
      <c r="Y124">
        <v>2.2080000000000002</v>
      </c>
      <c r="Z124">
        <v>14.093</v>
      </c>
      <c r="AA124">
        <v>149.05330599999999</v>
      </c>
      <c r="AB124">
        <v>2.2758039999999999</v>
      </c>
      <c r="AC124">
        <v>46.515244000000003</v>
      </c>
      <c r="AD124" s="1">
        <v>340</v>
      </c>
      <c r="AE124">
        <v>0</v>
      </c>
      <c r="AF124">
        <v>291</v>
      </c>
      <c r="AG124">
        <v>89</v>
      </c>
      <c r="AH124">
        <v>20.061378999999999</v>
      </c>
      <c r="AI124">
        <v>673.2</v>
      </c>
      <c r="AJ124">
        <v>27.1</v>
      </c>
      <c r="AK124">
        <v>30</v>
      </c>
      <c r="AL124">
        <v>2336</v>
      </c>
      <c r="AM124" t="s">
        <v>458</v>
      </c>
      <c r="AN124" t="s">
        <v>672</v>
      </c>
      <c r="AO124">
        <v>2841.9270000000001</v>
      </c>
      <c r="AR124" t="s">
        <v>116</v>
      </c>
      <c r="AS124" t="s">
        <v>117</v>
      </c>
      <c r="AT124" t="s">
        <v>203</v>
      </c>
      <c r="AU124" t="s">
        <v>457</v>
      </c>
      <c r="AV124" t="s">
        <v>48</v>
      </c>
      <c r="AW124">
        <v>2</v>
      </c>
      <c r="BB124">
        <v>0.88168709050121052</v>
      </c>
      <c r="BC124" t="s">
        <v>69</v>
      </c>
      <c r="BF124" t="s">
        <v>116</v>
      </c>
      <c r="BG124" t="s">
        <v>117</v>
      </c>
      <c r="BH124" t="s">
        <v>457</v>
      </c>
      <c r="BI124">
        <v>2241</v>
      </c>
      <c r="BJ124">
        <v>2</v>
      </c>
      <c r="BK124" t="s">
        <v>203</v>
      </c>
      <c r="BL124" t="s">
        <v>192</v>
      </c>
      <c r="BM124">
        <v>0.88168709050121052</v>
      </c>
      <c r="BN124" t="s">
        <v>69</v>
      </c>
      <c r="BO124" t="s">
        <v>174</v>
      </c>
      <c r="BP124">
        <v>2990.2150000000001</v>
      </c>
    </row>
    <row r="125" spans="1:68" ht="16.5" x14ac:dyDescent="0.25">
      <c r="A125" s="223" t="str">
        <f t="shared" si="70"/>
        <v>송도버스</v>
      </c>
      <c r="B125" s="124" t="str">
        <f t="shared" si="52"/>
        <v>홍용남</v>
      </c>
      <c r="C125" s="125" t="str">
        <f t="shared" si="71"/>
        <v>D</v>
      </c>
      <c r="D125" s="126">
        <f t="shared" si="72"/>
        <v>0.84699999999999998</v>
      </c>
      <c r="E125" s="127">
        <f t="shared" si="73"/>
        <v>6119</v>
      </c>
      <c r="F125" s="128" t="str">
        <f t="shared" si="74"/>
        <v>8</v>
      </c>
      <c r="G125" s="129" t="str">
        <f t="shared" si="75"/>
        <v>70바2223</v>
      </c>
      <c r="H125" s="130">
        <f t="shared" si="76"/>
        <v>1</v>
      </c>
      <c r="I125" s="131">
        <f t="shared" si="77"/>
        <v>1725.7080000000001</v>
      </c>
      <c r="J125" s="132">
        <f t="shared" si="78"/>
        <v>1.8025875453729193E-2</v>
      </c>
      <c r="K125" s="132">
        <f t="shared" si="79"/>
        <v>0.34972867168602023</v>
      </c>
      <c r="L125" s="132">
        <f t="shared" si="80"/>
        <v>5.2731980149596569E-2</v>
      </c>
      <c r="M125" s="133">
        <f t="shared" si="81"/>
        <v>18.559999999999999</v>
      </c>
      <c r="N125" s="134">
        <f t="shared" si="82"/>
        <v>5.7947230933622605E-2</v>
      </c>
      <c r="O125" s="134">
        <f t="shared" si="83"/>
        <v>19.991794672099797</v>
      </c>
      <c r="P125" s="216">
        <f t="shared" si="84"/>
        <v>29</v>
      </c>
      <c r="Q125" s="217">
        <f t="shared" si="85"/>
        <v>1</v>
      </c>
      <c r="R125" s="217">
        <f t="shared" si="86"/>
        <v>345</v>
      </c>
      <c r="T125">
        <v>521</v>
      </c>
      <c r="U125">
        <v>6119</v>
      </c>
      <c r="V125" t="s">
        <v>459</v>
      </c>
      <c r="W125">
        <v>1725.7080000000001</v>
      </c>
      <c r="X125">
        <v>1018.675</v>
      </c>
      <c r="Y125">
        <v>1.694</v>
      </c>
      <c r="Z125">
        <v>18.559999999999999</v>
      </c>
      <c r="AA125">
        <v>100.225257</v>
      </c>
      <c r="AB125">
        <v>1.806648</v>
      </c>
      <c r="AC125">
        <v>35.051645999999998</v>
      </c>
      <c r="AD125" s="1">
        <v>91</v>
      </c>
      <c r="AE125">
        <v>1</v>
      </c>
      <c r="AF125">
        <v>345</v>
      </c>
      <c r="AG125">
        <v>88</v>
      </c>
      <c r="AH125">
        <v>17.218294</v>
      </c>
      <c r="AI125">
        <v>453.9</v>
      </c>
      <c r="AJ125">
        <v>8.8000000000000007</v>
      </c>
      <c r="AK125">
        <v>29</v>
      </c>
      <c r="AL125">
        <v>4747</v>
      </c>
      <c r="AM125" t="s">
        <v>460</v>
      </c>
      <c r="AN125" t="s">
        <v>673</v>
      </c>
      <c r="AO125">
        <v>1725.7080000000001</v>
      </c>
      <c r="AR125" t="s">
        <v>116</v>
      </c>
      <c r="AS125" t="s">
        <v>118</v>
      </c>
      <c r="AT125" t="s">
        <v>214</v>
      </c>
      <c r="AU125" t="s">
        <v>459</v>
      </c>
      <c r="AV125" t="s">
        <v>48</v>
      </c>
      <c r="AW125">
        <v>1</v>
      </c>
      <c r="BB125">
        <v>0.84699999999999998</v>
      </c>
      <c r="BC125" t="s">
        <v>67</v>
      </c>
      <c r="BF125" t="s">
        <v>116</v>
      </c>
      <c r="BG125" t="s">
        <v>118</v>
      </c>
      <c r="BH125" t="s">
        <v>459</v>
      </c>
      <c r="BI125">
        <v>6119</v>
      </c>
      <c r="BJ125">
        <v>1</v>
      </c>
      <c r="BK125" t="s">
        <v>214</v>
      </c>
      <c r="BL125" t="s">
        <v>171</v>
      </c>
      <c r="BM125">
        <v>0.84699999999999998</v>
      </c>
      <c r="BN125" t="s">
        <v>67</v>
      </c>
      <c r="BO125" t="s">
        <v>176</v>
      </c>
      <c r="BP125">
        <v>1725.7080000000001</v>
      </c>
    </row>
    <row r="126" spans="1:68" ht="16.5" x14ac:dyDescent="0.25">
      <c r="A126" s="224" t="str">
        <f t="shared" si="70"/>
        <v>송도버스</v>
      </c>
      <c r="B126" s="108" t="str">
        <f t="shared" si="52"/>
        <v>홍춘기</v>
      </c>
      <c r="C126" s="109" t="str">
        <f t="shared" si="71"/>
        <v>D</v>
      </c>
      <c r="D126" s="110">
        <f t="shared" si="72"/>
        <v>0.81159999999999999</v>
      </c>
      <c r="E126" s="111">
        <f t="shared" si="73"/>
        <v>8817</v>
      </c>
      <c r="F126" s="112" t="str">
        <f t="shared" si="74"/>
        <v>16-1</v>
      </c>
      <c r="G126" s="113" t="str">
        <f t="shared" si="75"/>
        <v>70바2281</v>
      </c>
      <c r="H126" s="114">
        <f t="shared" si="76"/>
        <v>1</v>
      </c>
      <c r="I126" s="115">
        <f t="shared" si="77"/>
        <v>3206.261</v>
      </c>
      <c r="J126" s="116">
        <f t="shared" si="78"/>
        <v>1.3333475045819457E-2</v>
      </c>
      <c r="K126" s="116">
        <f t="shared" si="79"/>
        <v>0.34967504600456029</v>
      </c>
      <c r="L126" s="116">
        <f t="shared" si="80"/>
        <v>0.19960945163229069</v>
      </c>
      <c r="M126" s="117">
        <f t="shared" si="81"/>
        <v>14.779</v>
      </c>
      <c r="N126" s="118">
        <f t="shared" si="82"/>
        <v>3.118897681754542E-2</v>
      </c>
      <c r="O126" s="118">
        <f t="shared" si="83"/>
        <v>17.497015994642982</v>
      </c>
      <c r="P126" s="218">
        <f t="shared" si="84"/>
        <v>27</v>
      </c>
      <c r="Q126" s="219">
        <f t="shared" si="85"/>
        <v>1</v>
      </c>
      <c r="R126" s="219">
        <f t="shared" si="86"/>
        <v>561</v>
      </c>
      <c r="T126">
        <v>521</v>
      </c>
      <c r="U126">
        <v>8817</v>
      </c>
      <c r="V126" t="s">
        <v>461</v>
      </c>
      <c r="W126">
        <v>3206.261</v>
      </c>
      <c r="X126">
        <v>1580.19</v>
      </c>
      <c r="Y126">
        <v>2.0289999999999999</v>
      </c>
      <c r="Z126">
        <v>14.779</v>
      </c>
      <c r="AA126">
        <v>167.475245</v>
      </c>
      <c r="AB126">
        <v>2.2330269999999999</v>
      </c>
      <c r="AC126">
        <v>58.561914000000002</v>
      </c>
      <c r="AD126" s="1">
        <v>640</v>
      </c>
      <c r="AE126">
        <v>1</v>
      </c>
      <c r="AF126">
        <v>561</v>
      </c>
      <c r="AG126">
        <v>82</v>
      </c>
      <c r="AH126">
        <v>19.144686</v>
      </c>
      <c r="AI126">
        <v>397.1</v>
      </c>
      <c r="AJ126">
        <v>0</v>
      </c>
      <c r="AK126">
        <v>27</v>
      </c>
      <c r="AL126">
        <v>10535</v>
      </c>
      <c r="AM126" t="s">
        <v>462</v>
      </c>
      <c r="AN126" t="s">
        <v>674</v>
      </c>
      <c r="AO126">
        <v>3206.261</v>
      </c>
      <c r="AR126" t="s">
        <v>116</v>
      </c>
      <c r="AS126" t="s">
        <v>117</v>
      </c>
      <c r="AT126" t="s">
        <v>201</v>
      </c>
      <c r="AU126" t="s">
        <v>461</v>
      </c>
      <c r="AV126" t="s">
        <v>48</v>
      </c>
      <c r="AW126">
        <v>1</v>
      </c>
      <c r="BB126">
        <v>0.81159999999999999</v>
      </c>
      <c r="BC126" t="s">
        <v>67</v>
      </c>
      <c r="BF126" t="s">
        <v>116</v>
      </c>
      <c r="BG126" t="s">
        <v>117</v>
      </c>
      <c r="BH126" t="s">
        <v>461</v>
      </c>
      <c r="BI126">
        <v>8817</v>
      </c>
      <c r="BJ126">
        <v>1</v>
      </c>
      <c r="BK126" t="s">
        <v>201</v>
      </c>
      <c r="BL126" t="s">
        <v>171</v>
      </c>
      <c r="BM126">
        <v>0.81159999999999999</v>
      </c>
      <c r="BN126" t="s">
        <v>67</v>
      </c>
      <c r="BO126" t="s">
        <v>176</v>
      </c>
      <c r="BP126">
        <v>3206.261</v>
      </c>
    </row>
    <row r="127" spans="1:68" ht="16.5" x14ac:dyDescent="0.25">
      <c r="A127" s="223" t="str">
        <f t="shared" si="70"/>
        <v>송도버스</v>
      </c>
      <c r="B127" s="124" t="str">
        <f t="shared" si="52"/>
        <v>황보명구</v>
      </c>
      <c r="C127" s="125" t="str">
        <f t="shared" si="71"/>
        <v>C</v>
      </c>
      <c r="D127" s="126">
        <f t="shared" si="72"/>
        <v>0.88460041175915027</v>
      </c>
      <c r="E127" s="127">
        <f t="shared" si="73"/>
        <v>239</v>
      </c>
      <c r="F127" s="128" t="str">
        <f t="shared" si="74"/>
        <v>8</v>
      </c>
      <c r="G127" s="129" t="str">
        <f t="shared" si="75"/>
        <v>70바2309</v>
      </c>
      <c r="H127" s="130">
        <f t="shared" si="76"/>
        <v>17</v>
      </c>
      <c r="I127" s="131">
        <f t="shared" si="77"/>
        <v>2415.34</v>
      </c>
      <c r="J127" s="132">
        <f t="shared" si="78"/>
        <v>2.8467899135279626E-2</v>
      </c>
      <c r="K127" s="132">
        <f t="shared" si="79"/>
        <v>0.35081628550354543</v>
      </c>
      <c r="L127" s="132">
        <f t="shared" si="80"/>
        <v>0.21073637665918668</v>
      </c>
      <c r="M127" s="133">
        <f t="shared" si="81"/>
        <v>13.88</v>
      </c>
      <c r="N127" s="134">
        <f t="shared" si="82"/>
        <v>8.137504292533515E-2</v>
      </c>
      <c r="O127" s="134">
        <f t="shared" si="83"/>
        <v>22.256074240079162</v>
      </c>
      <c r="P127" s="216">
        <f t="shared" si="84"/>
        <v>28</v>
      </c>
      <c r="Q127" s="217">
        <f t="shared" si="85"/>
        <v>2</v>
      </c>
      <c r="R127" s="217">
        <f t="shared" si="86"/>
        <v>547</v>
      </c>
      <c r="T127">
        <v>521</v>
      </c>
      <c r="U127">
        <v>239</v>
      </c>
      <c r="V127" t="s">
        <v>463</v>
      </c>
      <c r="W127">
        <v>2457.7559999999999</v>
      </c>
      <c r="X127">
        <v>1298.598</v>
      </c>
      <c r="Y127">
        <v>1.893</v>
      </c>
      <c r="Z127">
        <v>13.88</v>
      </c>
      <c r="AA127">
        <v>144.24524199999999</v>
      </c>
      <c r="AB127">
        <v>4.1063590000000003</v>
      </c>
      <c r="AC127">
        <v>50.603580000000001</v>
      </c>
      <c r="AD127" s="1">
        <v>509</v>
      </c>
      <c r="AE127">
        <v>2</v>
      </c>
      <c r="AF127">
        <v>547</v>
      </c>
      <c r="AG127">
        <v>69</v>
      </c>
      <c r="AH127">
        <v>17.038730999999999</v>
      </c>
      <c r="AI127">
        <v>410</v>
      </c>
      <c r="AJ127">
        <v>0</v>
      </c>
      <c r="AK127">
        <v>28</v>
      </c>
      <c r="AL127">
        <v>9351</v>
      </c>
      <c r="AM127" t="s">
        <v>464</v>
      </c>
      <c r="AN127" t="s">
        <v>675</v>
      </c>
      <c r="AO127">
        <v>277.19099999999997</v>
      </c>
      <c r="AR127" t="s">
        <v>116</v>
      </c>
      <c r="AS127" t="s">
        <v>118</v>
      </c>
      <c r="AT127" t="s">
        <v>245</v>
      </c>
      <c r="AU127" t="s">
        <v>463</v>
      </c>
      <c r="AV127" t="s">
        <v>48</v>
      </c>
      <c r="AW127">
        <v>17</v>
      </c>
      <c r="BB127">
        <v>0.88460041175915027</v>
      </c>
      <c r="BC127" t="s">
        <v>69</v>
      </c>
      <c r="BF127" t="s">
        <v>116</v>
      </c>
      <c r="BG127" t="s">
        <v>118</v>
      </c>
      <c r="BH127" t="s">
        <v>463</v>
      </c>
      <c r="BI127">
        <v>239</v>
      </c>
      <c r="BJ127">
        <v>17</v>
      </c>
      <c r="BK127" t="s">
        <v>245</v>
      </c>
      <c r="BL127" t="s">
        <v>230</v>
      </c>
      <c r="BM127">
        <v>0.88460041175915027</v>
      </c>
      <c r="BN127" t="s">
        <v>69</v>
      </c>
      <c r="BO127" t="s">
        <v>174</v>
      </c>
      <c r="BP127">
        <v>2415.34</v>
      </c>
    </row>
    <row r="128" spans="1:68" ht="16.5" x14ac:dyDescent="0.25">
      <c r="A128" s="224" t="str">
        <f t="shared" si="70"/>
        <v>송도버스</v>
      </c>
      <c r="B128" s="108" t="str">
        <f t="shared" si="52"/>
        <v>황오현</v>
      </c>
      <c r="C128" s="109" t="str">
        <f t="shared" si="71"/>
        <v>C</v>
      </c>
      <c r="D128" s="110">
        <f t="shared" si="72"/>
        <v>0.85267596033826609</v>
      </c>
      <c r="E128" s="111">
        <f t="shared" si="73"/>
        <v>1587</v>
      </c>
      <c r="F128" s="112" t="str">
        <f t="shared" si="74"/>
        <v>8</v>
      </c>
      <c r="G128" s="113" t="str">
        <f t="shared" si="75"/>
        <v>70바2255</v>
      </c>
      <c r="H128" s="114">
        <f t="shared" si="76"/>
        <v>12</v>
      </c>
      <c r="I128" s="115">
        <f t="shared" si="77"/>
        <v>1595.627</v>
      </c>
      <c r="J128" s="116">
        <f t="shared" si="78"/>
        <v>5.3808768923040928E-2</v>
      </c>
      <c r="K128" s="116">
        <f t="shared" si="79"/>
        <v>0.3712630321696464</v>
      </c>
      <c r="L128" s="116">
        <f t="shared" si="80"/>
        <v>0.16921247885627405</v>
      </c>
      <c r="M128" s="117">
        <f t="shared" si="81"/>
        <v>16.486999999999998</v>
      </c>
      <c r="N128" s="118">
        <f t="shared" si="82"/>
        <v>6.267128846528669E-2</v>
      </c>
      <c r="O128" s="118">
        <f t="shared" si="83"/>
        <v>28.076737232448437</v>
      </c>
      <c r="P128" s="218">
        <f t="shared" si="84"/>
        <v>27</v>
      </c>
      <c r="Q128" s="219">
        <f t="shared" si="85"/>
        <v>1</v>
      </c>
      <c r="R128" s="219">
        <f t="shared" si="86"/>
        <v>448</v>
      </c>
      <c r="T128">
        <v>521</v>
      </c>
      <c r="U128">
        <v>1587</v>
      </c>
      <c r="V128" t="s">
        <v>465</v>
      </c>
      <c r="W128">
        <v>1595.627</v>
      </c>
      <c r="X128">
        <v>890.08600000000001</v>
      </c>
      <c r="Y128">
        <v>1.7929999999999999</v>
      </c>
      <c r="Z128">
        <v>16.486999999999998</v>
      </c>
      <c r="AA128">
        <v>95.688306999999995</v>
      </c>
      <c r="AB128">
        <v>5.1488699999999996</v>
      </c>
      <c r="AC128">
        <v>35.525531000000001</v>
      </c>
      <c r="AD128" s="1">
        <v>270</v>
      </c>
      <c r="AE128">
        <v>1</v>
      </c>
      <c r="AF128">
        <v>448</v>
      </c>
      <c r="AG128">
        <v>90</v>
      </c>
      <c r="AH128">
        <v>16.675255</v>
      </c>
      <c r="AI128">
        <v>732.1</v>
      </c>
      <c r="AJ128">
        <v>9.6</v>
      </c>
      <c r="AK128">
        <v>27</v>
      </c>
      <c r="AL128">
        <v>12190</v>
      </c>
      <c r="AM128" t="s">
        <v>466</v>
      </c>
      <c r="AN128" t="s">
        <v>676</v>
      </c>
      <c r="AO128">
        <v>268.80799999999999</v>
      </c>
      <c r="AR128" t="s">
        <v>116</v>
      </c>
      <c r="AS128" t="s">
        <v>118</v>
      </c>
      <c r="AT128" t="s">
        <v>228</v>
      </c>
      <c r="AU128" t="s">
        <v>465</v>
      </c>
      <c r="AV128" t="s">
        <v>48</v>
      </c>
      <c r="AW128">
        <v>12</v>
      </c>
      <c r="BB128">
        <v>0.85267596033826609</v>
      </c>
      <c r="BC128" t="s">
        <v>69</v>
      </c>
      <c r="BF128" t="s">
        <v>116</v>
      </c>
      <c r="BG128" t="s">
        <v>118</v>
      </c>
      <c r="BH128" t="s">
        <v>465</v>
      </c>
      <c r="BI128">
        <v>1587</v>
      </c>
      <c r="BJ128">
        <v>12</v>
      </c>
      <c r="BK128" t="s">
        <v>228</v>
      </c>
      <c r="BL128" t="s">
        <v>231</v>
      </c>
      <c r="BM128">
        <v>0.85267596033826609</v>
      </c>
      <c r="BN128" t="s">
        <v>69</v>
      </c>
      <c r="BO128" t="s">
        <v>174</v>
      </c>
      <c r="BP128">
        <v>1595.627</v>
      </c>
    </row>
    <row r="129" spans="1:68" ht="16.5" x14ac:dyDescent="0.25">
      <c r="A129" s="223" t="str">
        <f t="shared" si="70"/>
        <v>송도버스</v>
      </c>
      <c r="B129" s="124" t="str">
        <f t="shared" si="52"/>
        <v>황인철</v>
      </c>
      <c r="C129" s="125" t="str">
        <f t="shared" si="71"/>
        <v>B</v>
      </c>
      <c r="D129" s="126">
        <f t="shared" si="72"/>
        <v>0.92449999999999999</v>
      </c>
      <c r="E129" s="127">
        <f t="shared" si="73"/>
        <v>2189</v>
      </c>
      <c r="F129" s="128" t="str">
        <f t="shared" si="74"/>
        <v>8</v>
      </c>
      <c r="G129" s="129" t="str">
        <f t="shared" si="75"/>
        <v>70바2222</v>
      </c>
      <c r="H129" s="130">
        <f t="shared" si="76"/>
        <v>1</v>
      </c>
      <c r="I129" s="131">
        <f t="shared" si="77"/>
        <v>900.91800000000001</v>
      </c>
      <c r="J129" s="132">
        <f t="shared" si="78"/>
        <v>4.0342473835084797E-2</v>
      </c>
      <c r="K129" s="132">
        <f t="shared" si="79"/>
        <v>0.33623827480992485</v>
      </c>
      <c r="L129" s="132">
        <f t="shared" si="80"/>
        <v>0.17204673455297817</v>
      </c>
      <c r="M129" s="133">
        <f t="shared" si="81"/>
        <v>18.103000000000002</v>
      </c>
      <c r="N129" s="134">
        <f t="shared" si="82"/>
        <v>0</v>
      </c>
      <c r="O129" s="134">
        <f t="shared" si="83"/>
        <v>49.949051966993665</v>
      </c>
      <c r="P129" s="216">
        <f t="shared" si="84"/>
        <v>14</v>
      </c>
      <c r="Q129" s="217">
        <f t="shared" si="85"/>
        <v>0</v>
      </c>
      <c r="R129" s="217">
        <f t="shared" si="86"/>
        <v>450</v>
      </c>
      <c r="T129">
        <v>521</v>
      </c>
      <c r="U129">
        <v>2189</v>
      </c>
      <c r="V129" t="s">
        <v>467</v>
      </c>
      <c r="W129">
        <v>900.91800000000001</v>
      </c>
      <c r="X129">
        <v>487.31900000000002</v>
      </c>
      <c r="Y129">
        <v>1.849</v>
      </c>
      <c r="Z129">
        <v>18.103000000000002</v>
      </c>
      <c r="AA129">
        <v>47.647202</v>
      </c>
      <c r="AB129">
        <v>1.9222060000000001</v>
      </c>
      <c r="AC129">
        <v>16.020813</v>
      </c>
      <c r="AD129" s="1">
        <v>155</v>
      </c>
      <c r="AE129">
        <v>0</v>
      </c>
      <c r="AF129">
        <v>450</v>
      </c>
      <c r="AG129">
        <v>86</v>
      </c>
      <c r="AH129">
        <v>18.908097999999999</v>
      </c>
      <c r="AI129">
        <v>227.8</v>
      </c>
      <c r="AJ129">
        <v>4.5999999999999996</v>
      </c>
      <c r="AK129">
        <v>14</v>
      </c>
      <c r="AL129">
        <v>3036</v>
      </c>
      <c r="AM129" t="s">
        <v>468</v>
      </c>
      <c r="AN129" t="s">
        <v>677</v>
      </c>
      <c r="AO129">
        <v>900.91800000000001</v>
      </c>
      <c r="AR129" t="s">
        <v>116</v>
      </c>
      <c r="AS129" t="s">
        <v>118</v>
      </c>
      <c r="AT129" t="s">
        <v>213</v>
      </c>
      <c r="AU129" t="s">
        <v>467</v>
      </c>
      <c r="AV129" t="s">
        <v>48</v>
      </c>
      <c r="AW129">
        <v>1</v>
      </c>
      <c r="BB129">
        <v>0.92449999999999999</v>
      </c>
      <c r="BC129" t="s">
        <v>68</v>
      </c>
      <c r="BF129" t="s">
        <v>116</v>
      </c>
      <c r="BG129" t="s">
        <v>118</v>
      </c>
      <c r="BH129" t="s">
        <v>467</v>
      </c>
      <c r="BI129">
        <v>2189</v>
      </c>
      <c r="BJ129">
        <v>1</v>
      </c>
      <c r="BK129" t="s">
        <v>213</v>
      </c>
      <c r="BL129" t="s">
        <v>171</v>
      </c>
      <c r="BM129">
        <v>0.92449999999999999</v>
      </c>
      <c r="BN129" t="s">
        <v>68</v>
      </c>
      <c r="BO129" t="s">
        <v>172</v>
      </c>
      <c r="BP129">
        <v>900.91800000000001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29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5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67" t="s">
        <v>679</v>
      </c>
      <c r="B2" s="268"/>
      <c r="C2" s="269"/>
      <c r="D2" s="270"/>
      <c r="E2" s="267"/>
      <c r="F2" s="271"/>
      <c r="G2" s="267"/>
      <c r="H2" s="267"/>
      <c r="I2" s="267"/>
      <c r="J2" s="267"/>
      <c r="K2" s="230"/>
      <c r="L2" s="230"/>
      <c r="M2" s="230"/>
      <c r="N2" s="230"/>
      <c r="O2" s="230"/>
      <c r="P2" s="230"/>
      <c r="Q2" s="230"/>
      <c r="R2" s="230"/>
    </row>
    <row r="3" spans="1:18" x14ac:dyDescent="0.25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</row>
    <row r="4" spans="1:18" ht="26.25" x14ac:dyDescent="0.25">
      <c r="A4" s="272" t="s">
        <v>680</v>
      </c>
      <c r="B4" s="273"/>
      <c r="C4" s="274"/>
      <c r="D4" s="275"/>
      <c r="E4" s="276"/>
      <c r="F4" s="277"/>
      <c r="G4" s="230"/>
      <c r="H4" s="276"/>
      <c r="I4" s="230"/>
      <c r="J4" s="230"/>
      <c r="K4" s="230"/>
      <c r="L4" s="230"/>
      <c r="M4" s="230"/>
      <c r="N4" s="230"/>
      <c r="O4" s="230"/>
      <c r="P4" s="230"/>
      <c r="Q4" s="230"/>
      <c r="R4" s="230"/>
    </row>
    <row r="5" spans="1:18" ht="26.25" x14ac:dyDescent="0.25">
      <c r="A5" s="233" t="s">
        <v>681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</row>
    <row r="6" spans="1:18" ht="17.25" x14ac:dyDescent="0.25">
      <c r="A6" s="234" t="s">
        <v>682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</row>
    <row r="7" spans="1:18" ht="17.25" x14ac:dyDescent="0.25">
      <c r="A7" s="234"/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</row>
    <row r="8" spans="1:18" ht="17.25" x14ac:dyDescent="0.25">
      <c r="A8" s="231" t="s">
        <v>185</v>
      </c>
      <c r="B8" s="232"/>
      <c r="C8" s="232"/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</row>
    <row r="9" spans="1:18" x14ac:dyDescent="0.25">
      <c r="A9" s="232"/>
      <c r="B9" s="232"/>
      <c r="C9" s="232"/>
      <c r="D9" s="232"/>
      <c r="E9" s="232"/>
      <c r="F9" s="232"/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</row>
    <row r="10" spans="1:18" x14ac:dyDescent="0.25">
      <c r="A10" s="232" t="s">
        <v>683</v>
      </c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</row>
    <row r="11" spans="1:18" x14ac:dyDescent="0.25">
      <c r="A11" s="232"/>
      <c r="B11" s="232"/>
      <c r="C11" s="232"/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</row>
    <row r="12" spans="1:18" x14ac:dyDescent="0.25">
      <c r="A12" s="230"/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</row>
    <row r="13" spans="1:18" ht="37.5" customHeight="1" x14ac:dyDescent="0.25">
      <c r="A13" s="258" t="s">
        <v>0</v>
      </c>
      <c r="B13" s="259" t="s">
        <v>74</v>
      </c>
      <c r="C13" s="278" t="s">
        <v>65</v>
      </c>
      <c r="D13" s="278" t="s">
        <v>155</v>
      </c>
      <c r="E13" s="260" t="s">
        <v>141</v>
      </c>
      <c r="F13" s="259" t="s">
        <v>146</v>
      </c>
      <c r="G13" s="260" t="s">
        <v>144</v>
      </c>
      <c r="H13" s="260" t="s">
        <v>148</v>
      </c>
      <c r="I13" s="239" t="s">
        <v>150</v>
      </c>
      <c r="J13" s="260" t="s">
        <v>11</v>
      </c>
      <c r="K13" s="260" t="s">
        <v>12</v>
      </c>
      <c r="L13" s="260" t="s">
        <v>13</v>
      </c>
      <c r="M13" s="260" t="s">
        <v>105</v>
      </c>
      <c r="N13" s="260" t="s">
        <v>6</v>
      </c>
      <c r="O13" s="260" t="s">
        <v>7</v>
      </c>
      <c r="P13" s="260" t="s">
        <v>177</v>
      </c>
      <c r="Q13" s="279" t="s">
        <v>179</v>
      </c>
      <c r="R13" s="279" t="s">
        <v>180</v>
      </c>
    </row>
    <row r="14" spans="1:18" ht="16.5" x14ac:dyDescent="0.25">
      <c r="A14" s="261" t="s">
        <v>116</v>
      </c>
      <c r="B14" s="262">
        <v>541</v>
      </c>
      <c r="C14" s="280" t="s">
        <v>70</v>
      </c>
      <c r="D14" s="281">
        <v>0.7142230228007751</v>
      </c>
      <c r="E14" s="263">
        <v>541</v>
      </c>
      <c r="F14" s="242" t="s">
        <v>117</v>
      </c>
      <c r="G14" s="264" t="s">
        <v>209</v>
      </c>
      <c r="H14" s="265">
        <v>5</v>
      </c>
      <c r="I14" s="243">
        <v>999.65899999999999</v>
      </c>
      <c r="J14" s="282">
        <v>2.0188536538232178E-2</v>
      </c>
      <c r="K14" s="282">
        <v>0.3563098914870555</v>
      </c>
      <c r="L14" s="282">
        <v>0.18806412986828508</v>
      </c>
      <c r="M14" s="283">
        <v>16.63</v>
      </c>
      <c r="N14" s="266">
        <v>0.20006822326413307</v>
      </c>
      <c r="O14" s="266">
        <v>22.107538670686704</v>
      </c>
      <c r="P14" s="284">
        <v>4</v>
      </c>
      <c r="Q14" s="285">
        <v>2</v>
      </c>
      <c r="R14" s="285">
        <v>221</v>
      </c>
    </row>
    <row r="15" spans="1:18" ht="16.5" x14ac:dyDescent="0.25">
      <c r="A15" s="261" t="s">
        <v>116</v>
      </c>
      <c r="B15" s="262">
        <v>968</v>
      </c>
      <c r="C15" s="280" t="s">
        <v>70</v>
      </c>
      <c r="D15" s="281">
        <v>0.72932396851201098</v>
      </c>
      <c r="E15" s="263">
        <v>968</v>
      </c>
      <c r="F15" s="242" t="s">
        <v>117</v>
      </c>
      <c r="G15" s="264" t="s">
        <v>205</v>
      </c>
      <c r="H15" s="265">
        <v>7</v>
      </c>
      <c r="I15" s="243">
        <v>966.18200000000002</v>
      </c>
      <c r="J15" s="282">
        <v>3.490902650639284E-2</v>
      </c>
      <c r="K15" s="282">
        <v>0.38435528192270152</v>
      </c>
      <c r="L15" s="282">
        <v>0.1668365928260265</v>
      </c>
      <c r="M15" s="283">
        <v>20.166</v>
      </c>
      <c r="N15" s="266">
        <v>0</v>
      </c>
      <c r="O15" s="266">
        <v>15.421525137085974</v>
      </c>
      <c r="P15" s="284">
        <v>15</v>
      </c>
      <c r="Q15" s="285">
        <v>0</v>
      </c>
      <c r="R15" s="285">
        <v>150</v>
      </c>
    </row>
    <row r="16" spans="1:18" ht="16.5" x14ac:dyDescent="0.25">
      <c r="A16" s="261" t="s">
        <v>116</v>
      </c>
      <c r="B16" s="262">
        <v>6210</v>
      </c>
      <c r="C16" s="280" t="s">
        <v>70</v>
      </c>
      <c r="D16" s="281">
        <v>0.76640890225349489</v>
      </c>
      <c r="E16" s="263">
        <v>6210</v>
      </c>
      <c r="F16" s="242" t="s">
        <v>117</v>
      </c>
      <c r="G16" s="264" t="s">
        <v>191</v>
      </c>
      <c r="H16" s="265">
        <v>8</v>
      </c>
      <c r="I16" s="243">
        <v>1547.4260000000002</v>
      </c>
      <c r="J16" s="282">
        <v>3.4600892295025124E-2</v>
      </c>
      <c r="K16" s="282">
        <v>0.30955433784788383</v>
      </c>
      <c r="L16" s="282">
        <v>0.1319984325926031</v>
      </c>
      <c r="M16" s="283">
        <v>18.532</v>
      </c>
      <c r="N16" s="266">
        <v>0.12924689128914726</v>
      </c>
      <c r="O16" s="266">
        <v>14.863392498251935</v>
      </c>
      <c r="P16" s="284">
        <v>7</v>
      </c>
      <c r="Q16" s="285">
        <v>3</v>
      </c>
      <c r="R16" s="285">
        <v>327</v>
      </c>
    </row>
    <row r="17" spans="1:18" ht="16.5" x14ac:dyDescent="0.25">
      <c r="A17" s="261" t="s">
        <v>116</v>
      </c>
      <c r="B17" s="262">
        <v>9411</v>
      </c>
      <c r="C17" s="280" t="s">
        <v>67</v>
      </c>
      <c r="D17" s="281">
        <v>0.81939195973680878</v>
      </c>
      <c r="E17" s="263">
        <v>9411</v>
      </c>
      <c r="F17" s="242" t="s">
        <v>117</v>
      </c>
      <c r="G17" s="264" t="s">
        <v>208</v>
      </c>
      <c r="H17" s="265">
        <v>9</v>
      </c>
      <c r="I17" s="243">
        <v>1443.7670000000003</v>
      </c>
      <c r="J17" s="282">
        <v>3.0894294271313794E-2</v>
      </c>
      <c r="K17" s="282">
        <v>0.32974837117268441</v>
      </c>
      <c r="L17" s="282">
        <v>4.7099012513792046E-2</v>
      </c>
      <c r="M17" s="283">
        <v>14.356</v>
      </c>
      <c r="N17" s="266">
        <v>6.9263253696752999E-2</v>
      </c>
      <c r="O17" s="266">
        <v>9.4890657564551599</v>
      </c>
      <c r="P17" s="284">
        <v>15</v>
      </c>
      <c r="Q17" s="285">
        <v>1</v>
      </c>
      <c r="R17" s="285">
        <v>137</v>
      </c>
    </row>
    <row r="18" spans="1:18" ht="16.5" x14ac:dyDescent="0.25">
      <c r="A18" s="261" t="s">
        <v>116</v>
      </c>
      <c r="B18" s="262" t="s">
        <v>554</v>
      </c>
      <c r="C18" s="280" t="s">
        <v>67</v>
      </c>
      <c r="D18" s="281">
        <v>0.84070337414927043</v>
      </c>
      <c r="E18" s="263">
        <v>4622</v>
      </c>
      <c r="F18" s="242" t="s">
        <v>117</v>
      </c>
      <c r="G18" s="264" t="s">
        <v>196</v>
      </c>
      <c r="H18" s="265">
        <v>2</v>
      </c>
      <c r="I18" s="243">
        <v>2655.6620000000003</v>
      </c>
      <c r="J18" s="282">
        <v>2.9460108823993834E-2</v>
      </c>
      <c r="K18" s="282">
        <v>0.30786679401127359</v>
      </c>
      <c r="L18" s="282">
        <v>0.16907272085077094</v>
      </c>
      <c r="M18" s="283">
        <v>12.012</v>
      </c>
      <c r="N18" s="266">
        <v>3.765539439883539E-2</v>
      </c>
      <c r="O18" s="266">
        <v>20.522189947365288</v>
      </c>
      <c r="P18" s="284">
        <v>16</v>
      </c>
      <c r="Q18" s="285">
        <v>1</v>
      </c>
      <c r="R18" s="285">
        <v>545</v>
      </c>
    </row>
    <row r="19" spans="1:18" ht="16.5" x14ac:dyDescent="0.25">
      <c r="A19" s="261" t="s">
        <v>116</v>
      </c>
      <c r="B19" s="262" t="s">
        <v>254</v>
      </c>
      <c r="C19" s="280" t="s">
        <v>70</v>
      </c>
      <c r="D19" s="281">
        <v>0.73160000000000003</v>
      </c>
      <c r="E19" s="263">
        <v>7265</v>
      </c>
      <c r="F19" s="242" t="s">
        <v>117</v>
      </c>
      <c r="G19" s="264" t="s">
        <v>197</v>
      </c>
      <c r="H19" s="265">
        <v>1</v>
      </c>
      <c r="I19" s="243">
        <v>3124.279</v>
      </c>
      <c r="J19" s="282">
        <v>1.8523695611888751E-2</v>
      </c>
      <c r="K19" s="282">
        <v>0.32773970154741588</v>
      </c>
      <c r="L19" s="282">
        <v>0.20868814852962875</v>
      </c>
      <c r="M19" s="283">
        <v>14.364000000000001</v>
      </c>
      <c r="N19" s="266">
        <v>6.4014769487616183E-2</v>
      </c>
      <c r="O19" s="266">
        <v>1.4723396982151722</v>
      </c>
      <c r="P19" s="284">
        <v>13</v>
      </c>
      <c r="Q19" s="285">
        <v>2</v>
      </c>
      <c r="R19" s="285">
        <v>46</v>
      </c>
    </row>
    <row r="20" spans="1:18" ht="16.5" x14ac:dyDescent="0.25">
      <c r="A20" s="261" t="s">
        <v>116</v>
      </c>
      <c r="B20" s="262" t="s">
        <v>262</v>
      </c>
      <c r="C20" s="280" t="s">
        <v>67</v>
      </c>
      <c r="D20" s="281">
        <v>0.84386863501928266</v>
      </c>
      <c r="E20" s="263">
        <v>6882</v>
      </c>
      <c r="F20" s="242" t="s">
        <v>118</v>
      </c>
      <c r="G20" s="264" t="s">
        <v>215</v>
      </c>
      <c r="H20" s="265">
        <v>2</v>
      </c>
      <c r="I20" s="243">
        <v>2000.3820000000001</v>
      </c>
      <c r="J20" s="282">
        <v>5.8963759296130876E-3</v>
      </c>
      <c r="K20" s="282">
        <v>0.3567929064089308</v>
      </c>
      <c r="L20" s="282">
        <v>0.16996753620058569</v>
      </c>
      <c r="M20" s="283">
        <v>12.138999999999999</v>
      </c>
      <c r="N20" s="266">
        <v>0</v>
      </c>
      <c r="O20" s="266">
        <v>14.64720238434459</v>
      </c>
      <c r="P20" s="284">
        <v>10</v>
      </c>
      <c r="Q20" s="285">
        <v>0</v>
      </c>
      <c r="R20" s="285">
        <v>293</v>
      </c>
    </row>
    <row r="21" spans="1:18" ht="16.5" x14ac:dyDescent="0.25">
      <c r="A21" s="261" t="s">
        <v>116</v>
      </c>
      <c r="B21" s="262" t="s">
        <v>264</v>
      </c>
      <c r="C21" s="280" t="s">
        <v>67</v>
      </c>
      <c r="D21" s="281">
        <v>0.82834356281187183</v>
      </c>
      <c r="E21" s="263">
        <v>9997</v>
      </c>
      <c r="F21" s="242" t="s">
        <v>118</v>
      </c>
      <c r="G21" s="264" t="s">
        <v>237</v>
      </c>
      <c r="H21" s="265">
        <v>3</v>
      </c>
      <c r="I21" s="243">
        <v>3314.0519999999997</v>
      </c>
      <c r="J21" s="282">
        <v>2.3554728200522363E-2</v>
      </c>
      <c r="K21" s="282">
        <v>0.37999126118507132</v>
      </c>
      <c r="L21" s="282">
        <v>0.16626172431814587</v>
      </c>
      <c r="M21" s="283">
        <v>15.247999999999999</v>
      </c>
      <c r="N21" s="266">
        <v>0.3620944994224593</v>
      </c>
      <c r="O21" s="266">
        <v>32.226410448598877</v>
      </c>
      <c r="P21" s="284">
        <v>73</v>
      </c>
      <c r="Q21" s="285">
        <v>12</v>
      </c>
      <c r="R21" s="285">
        <v>1068</v>
      </c>
    </row>
    <row r="22" spans="1:18" ht="16.5" x14ac:dyDescent="0.25">
      <c r="A22" s="261" t="s">
        <v>116</v>
      </c>
      <c r="B22" s="262" t="s">
        <v>272</v>
      </c>
      <c r="C22" s="280" t="s">
        <v>67</v>
      </c>
      <c r="D22" s="281">
        <v>0.84988381674391222</v>
      </c>
      <c r="E22" s="263">
        <v>4501</v>
      </c>
      <c r="F22" s="242" t="s">
        <v>117</v>
      </c>
      <c r="G22" s="264" t="s">
        <v>191</v>
      </c>
      <c r="H22" s="265">
        <v>2</v>
      </c>
      <c r="I22" s="243">
        <v>3205.7979999999998</v>
      </c>
      <c r="J22" s="282">
        <v>8.1814932613570555E-3</v>
      </c>
      <c r="K22" s="282">
        <v>0.34432199129787533</v>
      </c>
      <c r="L22" s="282">
        <v>0.22889301615064145</v>
      </c>
      <c r="M22" s="283">
        <v>16.207000000000001</v>
      </c>
      <c r="N22" s="266">
        <v>6.2386962622099092E-2</v>
      </c>
      <c r="O22" s="266">
        <v>24.018980609508148</v>
      </c>
      <c r="P22" s="284">
        <v>19</v>
      </c>
      <c r="Q22" s="285">
        <v>2</v>
      </c>
      <c r="R22" s="285">
        <v>773</v>
      </c>
    </row>
    <row r="23" spans="1:18" ht="16.5" x14ac:dyDescent="0.25">
      <c r="A23" s="261" t="s">
        <v>116</v>
      </c>
      <c r="B23" s="262" t="s">
        <v>280</v>
      </c>
      <c r="C23" s="280" t="s">
        <v>70</v>
      </c>
      <c r="D23" s="281">
        <v>0.78889472099806024</v>
      </c>
      <c r="E23" s="263">
        <v>7096</v>
      </c>
      <c r="F23" s="242" t="s">
        <v>117</v>
      </c>
      <c r="G23" s="264" t="s">
        <v>194</v>
      </c>
      <c r="H23" s="265">
        <v>2</v>
      </c>
      <c r="I23" s="243">
        <v>2975.0509999999999</v>
      </c>
      <c r="J23" s="282">
        <v>2.4944529402431512E-2</v>
      </c>
      <c r="K23" s="282">
        <v>0.3229730854369216</v>
      </c>
      <c r="L23" s="282">
        <v>0.10218312223891288</v>
      </c>
      <c r="M23" s="283">
        <v>14.984</v>
      </c>
      <c r="N23" s="266">
        <v>3.3612869157537133E-2</v>
      </c>
      <c r="O23" s="266">
        <v>28.537325914749026</v>
      </c>
      <c r="P23" s="284">
        <v>25</v>
      </c>
      <c r="Q23" s="285">
        <v>1</v>
      </c>
      <c r="R23" s="285">
        <v>849</v>
      </c>
    </row>
    <row r="24" spans="1:18" ht="16.5" x14ac:dyDescent="0.25">
      <c r="A24" s="261" t="s">
        <v>116</v>
      </c>
      <c r="B24" s="262" t="s">
        <v>282</v>
      </c>
      <c r="C24" s="280" t="s">
        <v>70</v>
      </c>
      <c r="D24" s="281">
        <v>0.78137511913138091</v>
      </c>
      <c r="E24" s="263">
        <v>9490</v>
      </c>
      <c r="F24" s="242" t="s">
        <v>117</v>
      </c>
      <c r="G24" s="264" t="s">
        <v>200</v>
      </c>
      <c r="H24" s="265">
        <v>12</v>
      </c>
      <c r="I24" s="243">
        <v>3255.348</v>
      </c>
      <c r="J24" s="282">
        <v>1.6492566484243354E-2</v>
      </c>
      <c r="K24" s="282">
        <v>0.30942513501032909</v>
      </c>
      <c r="L24" s="282">
        <v>0.18154741059941978</v>
      </c>
      <c r="M24" s="283">
        <v>14.646000000000001</v>
      </c>
      <c r="N24" s="266">
        <v>0</v>
      </c>
      <c r="O24" s="266">
        <v>30.442213858549071</v>
      </c>
      <c r="P24" s="284">
        <v>8</v>
      </c>
      <c r="Q24" s="285">
        <v>0</v>
      </c>
      <c r="R24" s="285">
        <v>991</v>
      </c>
    </row>
    <row r="25" spans="1:18" ht="16.5" x14ac:dyDescent="0.25">
      <c r="A25" s="261" t="s">
        <v>116</v>
      </c>
      <c r="B25" s="262" t="s">
        <v>286</v>
      </c>
      <c r="C25" s="280" t="s">
        <v>70</v>
      </c>
      <c r="D25" s="281">
        <v>0.78612386130901346</v>
      </c>
      <c r="E25" s="263">
        <v>2404</v>
      </c>
      <c r="F25" s="242" t="s">
        <v>117</v>
      </c>
      <c r="G25" s="264" t="s">
        <v>200</v>
      </c>
      <c r="H25" s="265">
        <v>3</v>
      </c>
      <c r="I25" s="243">
        <v>2981.8720000000003</v>
      </c>
      <c r="J25" s="282">
        <v>3.998280257633078E-2</v>
      </c>
      <c r="K25" s="282">
        <v>0.32922679701474455</v>
      </c>
      <c r="L25" s="282">
        <v>0.25621488782885382</v>
      </c>
      <c r="M25" s="283">
        <v>15.446</v>
      </c>
      <c r="N25" s="266">
        <v>0</v>
      </c>
      <c r="O25" s="266">
        <v>24.514801440169126</v>
      </c>
      <c r="P25" s="284">
        <v>12</v>
      </c>
      <c r="Q25" s="285">
        <v>0</v>
      </c>
      <c r="R25" s="285">
        <v>731</v>
      </c>
    </row>
    <row r="26" spans="1:18" ht="16.5" x14ac:dyDescent="0.25">
      <c r="A26" s="261" t="s">
        <v>116</v>
      </c>
      <c r="B26" s="262" t="s">
        <v>292</v>
      </c>
      <c r="C26" s="280" t="s">
        <v>67</v>
      </c>
      <c r="D26" s="281">
        <v>0.84688195517955112</v>
      </c>
      <c r="E26" s="263">
        <v>9415</v>
      </c>
      <c r="F26" s="242" t="s">
        <v>118</v>
      </c>
      <c r="G26" s="264" t="s">
        <v>222</v>
      </c>
      <c r="H26" s="265">
        <v>2</v>
      </c>
      <c r="I26" s="243">
        <v>717.58699999999999</v>
      </c>
      <c r="J26" s="282">
        <v>7.3004193685876949E-3</v>
      </c>
      <c r="K26" s="282">
        <v>0.39339572963284319</v>
      </c>
      <c r="L26" s="282">
        <v>0.22296947965891245</v>
      </c>
      <c r="M26" s="283">
        <v>14.25</v>
      </c>
      <c r="N26" s="266">
        <v>0</v>
      </c>
      <c r="O26" s="266">
        <v>21.878880191530783</v>
      </c>
      <c r="P26" s="284">
        <v>18</v>
      </c>
      <c r="Q26" s="285">
        <v>0</v>
      </c>
      <c r="R26" s="285">
        <v>157</v>
      </c>
    </row>
    <row r="27" spans="1:18" ht="16.5" x14ac:dyDescent="0.25">
      <c r="A27" s="261" t="s">
        <v>116</v>
      </c>
      <c r="B27" s="262" t="s">
        <v>294</v>
      </c>
      <c r="C27" s="280" t="s">
        <v>70</v>
      </c>
      <c r="D27" s="281">
        <v>0.71160000000000001</v>
      </c>
      <c r="E27" s="263">
        <v>3215</v>
      </c>
      <c r="F27" s="242" t="s">
        <v>117</v>
      </c>
      <c r="G27" s="264" t="s">
        <v>209</v>
      </c>
      <c r="H27" s="265">
        <v>1</v>
      </c>
      <c r="I27" s="243">
        <v>2926.9760000000001</v>
      </c>
      <c r="J27" s="282">
        <v>3.1233964413758676E-2</v>
      </c>
      <c r="K27" s="282">
        <v>0.3436886205986997</v>
      </c>
      <c r="L27" s="282">
        <v>0.19098209209778283</v>
      </c>
      <c r="M27" s="283">
        <v>15.311999999999999</v>
      </c>
      <c r="N27" s="266">
        <v>0</v>
      </c>
      <c r="O27" s="266">
        <v>44.072790484103727</v>
      </c>
      <c r="P27" s="284">
        <v>16</v>
      </c>
      <c r="Q27" s="285">
        <v>0</v>
      </c>
      <c r="R27" s="285">
        <v>1290</v>
      </c>
    </row>
    <row r="28" spans="1:18" ht="16.5" x14ac:dyDescent="0.25">
      <c r="A28" s="261" t="s">
        <v>116</v>
      </c>
      <c r="B28" s="262" t="s">
        <v>302</v>
      </c>
      <c r="C28" s="280" t="s">
        <v>70</v>
      </c>
      <c r="D28" s="281">
        <v>0.75327032661288928</v>
      </c>
      <c r="E28" s="263">
        <v>5010</v>
      </c>
      <c r="F28" s="242" t="s">
        <v>117</v>
      </c>
      <c r="G28" s="264" t="s">
        <v>202</v>
      </c>
      <c r="H28" s="265">
        <v>3</v>
      </c>
      <c r="I28" s="243">
        <v>2319.6880000000001</v>
      </c>
      <c r="J28" s="282">
        <v>5.084389759331813E-2</v>
      </c>
      <c r="K28" s="282">
        <v>0.29143074169026884</v>
      </c>
      <c r="L28" s="282">
        <v>0.1582109318149682</v>
      </c>
      <c r="M28" s="283">
        <v>13.824</v>
      </c>
      <c r="N28" s="266">
        <v>8.6218491452298748E-2</v>
      </c>
      <c r="O28" s="266">
        <v>14.700252792616938</v>
      </c>
      <c r="P28" s="284">
        <v>25</v>
      </c>
      <c r="Q28" s="285">
        <v>2</v>
      </c>
      <c r="R28" s="285">
        <v>341</v>
      </c>
    </row>
    <row r="29" spans="1:18" ht="16.5" x14ac:dyDescent="0.25">
      <c r="A29" s="261" t="s">
        <v>116</v>
      </c>
      <c r="B29" s="262" t="s">
        <v>306</v>
      </c>
      <c r="C29" s="280" t="s">
        <v>67</v>
      </c>
      <c r="D29" s="281">
        <v>0.84592116096379888</v>
      </c>
      <c r="E29" s="263">
        <v>7218</v>
      </c>
      <c r="F29" s="242" t="s">
        <v>118</v>
      </c>
      <c r="G29" s="264" t="s">
        <v>227</v>
      </c>
      <c r="H29" s="265">
        <v>3</v>
      </c>
      <c r="I29" s="243">
        <v>536.99800000000005</v>
      </c>
      <c r="J29" s="282">
        <v>2.7504110548403796E-2</v>
      </c>
      <c r="K29" s="282">
        <v>0.3592935747616442</v>
      </c>
      <c r="L29" s="282">
        <v>0.21024905261776891</v>
      </c>
      <c r="M29" s="283">
        <v>17.672999999999998</v>
      </c>
      <c r="N29" s="266">
        <v>0</v>
      </c>
      <c r="O29" s="266">
        <v>32.402355316034694</v>
      </c>
      <c r="P29" s="284">
        <v>8</v>
      </c>
      <c r="Q29" s="285">
        <v>0</v>
      </c>
      <c r="R29" s="285">
        <v>200</v>
      </c>
    </row>
    <row r="30" spans="1:18" ht="16.5" x14ac:dyDescent="0.25">
      <c r="A30" s="261" t="s">
        <v>116</v>
      </c>
      <c r="B30" s="262" t="s">
        <v>308</v>
      </c>
      <c r="C30" s="280" t="s">
        <v>70</v>
      </c>
      <c r="D30" s="281">
        <v>0.72125980812567592</v>
      </c>
      <c r="E30" s="263">
        <v>7145</v>
      </c>
      <c r="F30" s="242" t="s">
        <v>117</v>
      </c>
      <c r="G30" s="264" t="s">
        <v>202</v>
      </c>
      <c r="H30" s="265">
        <v>2</v>
      </c>
      <c r="I30" s="243">
        <v>811.62099999999998</v>
      </c>
      <c r="J30" s="282">
        <v>4.6042872007764309E-2</v>
      </c>
      <c r="K30" s="282">
        <v>0.29978410717646148</v>
      </c>
      <c r="L30" s="282">
        <v>0.22670680034153873</v>
      </c>
      <c r="M30" s="283">
        <v>14.606999999999999</v>
      </c>
      <c r="N30" s="266">
        <v>0</v>
      </c>
      <c r="O30" s="266">
        <v>9.6103969710000108</v>
      </c>
      <c r="P30" s="284">
        <v>7</v>
      </c>
      <c r="Q30" s="285">
        <v>0</v>
      </c>
      <c r="R30" s="285">
        <v>78</v>
      </c>
    </row>
    <row r="31" spans="1:18" ht="16.5" x14ac:dyDescent="0.25">
      <c r="A31" s="261" t="s">
        <v>116</v>
      </c>
      <c r="B31" s="262" t="s">
        <v>312</v>
      </c>
      <c r="C31" s="280" t="s">
        <v>70</v>
      </c>
      <c r="D31" s="281">
        <v>0.76859913372063771</v>
      </c>
      <c r="E31" s="263">
        <v>3121</v>
      </c>
      <c r="F31" s="242" t="s">
        <v>117</v>
      </c>
      <c r="G31" s="264" t="s">
        <v>195</v>
      </c>
      <c r="H31" s="265">
        <v>2</v>
      </c>
      <c r="I31" s="243">
        <v>3013.1349999999998</v>
      </c>
      <c r="J31" s="282">
        <v>7.001382215364056E-3</v>
      </c>
      <c r="K31" s="282">
        <v>0.32645866236413679</v>
      </c>
      <c r="L31" s="282">
        <v>0.17158208975037625</v>
      </c>
      <c r="M31" s="283">
        <v>11.753</v>
      </c>
      <c r="N31" s="266">
        <v>0</v>
      </c>
      <c r="O31" s="266">
        <v>14.436790917101293</v>
      </c>
      <c r="P31" s="284">
        <v>8</v>
      </c>
      <c r="Q31" s="285">
        <v>0</v>
      </c>
      <c r="R31" s="285">
        <v>435</v>
      </c>
    </row>
    <row r="32" spans="1:18" ht="16.5" x14ac:dyDescent="0.25">
      <c r="A32" s="261" t="s">
        <v>116</v>
      </c>
      <c r="B32" s="262" t="s">
        <v>476</v>
      </c>
      <c r="C32" s="280" t="s">
        <v>67</v>
      </c>
      <c r="D32" s="281">
        <v>0.80743522933318801</v>
      </c>
      <c r="E32" s="263">
        <v>2955</v>
      </c>
      <c r="F32" s="242" t="s">
        <v>118</v>
      </c>
      <c r="G32" s="264" t="s">
        <v>244</v>
      </c>
      <c r="H32" s="265">
        <v>10</v>
      </c>
      <c r="I32" s="243">
        <v>1090.308</v>
      </c>
      <c r="J32" s="282">
        <v>3.5455715885507347E-2</v>
      </c>
      <c r="K32" s="282">
        <v>0.44062666023110891</v>
      </c>
      <c r="L32" s="282">
        <v>0.1854663464931843</v>
      </c>
      <c r="M32" s="283">
        <v>19.329000000000001</v>
      </c>
      <c r="N32" s="266">
        <v>0.183434405690869</v>
      </c>
      <c r="O32" s="266">
        <v>66.953558077167187</v>
      </c>
      <c r="P32" s="284">
        <v>46</v>
      </c>
      <c r="Q32" s="285">
        <v>2</v>
      </c>
      <c r="R32" s="285">
        <v>789</v>
      </c>
    </row>
    <row r="33" spans="1:18" ht="16.5" x14ac:dyDescent="0.25">
      <c r="A33" s="261" t="s">
        <v>116</v>
      </c>
      <c r="B33" s="262" t="s">
        <v>324</v>
      </c>
      <c r="C33" s="280" t="s">
        <v>67</v>
      </c>
      <c r="D33" s="281">
        <v>0.82518079191213856</v>
      </c>
      <c r="E33" s="263">
        <v>4060</v>
      </c>
      <c r="F33" s="242" t="s">
        <v>118</v>
      </c>
      <c r="G33" s="264" t="s">
        <v>244</v>
      </c>
      <c r="H33" s="265">
        <v>2</v>
      </c>
      <c r="I33" s="243">
        <v>1944.2140000000002</v>
      </c>
      <c r="J33" s="282">
        <v>2.1384826796406128E-2</v>
      </c>
      <c r="K33" s="282">
        <v>0.39290245376586103</v>
      </c>
      <c r="L33" s="282">
        <v>0.19802346860993697</v>
      </c>
      <c r="M33" s="283">
        <v>18.337</v>
      </c>
      <c r="N33" s="266">
        <v>0</v>
      </c>
      <c r="O33" s="266">
        <v>57.092480560267539</v>
      </c>
      <c r="P33" s="284">
        <v>50</v>
      </c>
      <c r="Q33" s="285">
        <v>0</v>
      </c>
      <c r="R33" s="285">
        <v>1110</v>
      </c>
    </row>
    <row r="34" spans="1:18" ht="16.5" x14ac:dyDescent="0.25">
      <c r="A34" s="261" t="s">
        <v>116</v>
      </c>
      <c r="B34" s="262" t="s">
        <v>328</v>
      </c>
      <c r="C34" s="280" t="s">
        <v>67</v>
      </c>
      <c r="D34" s="281">
        <v>0.82835172803993962</v>
      </c>
      <c r="E34" s="263">
        <v>3111</v>
      </c>
      <c r="F34" s="242" t="s">
        <v>117</v>
      </c>
      <c r="G34" s="264" t="s">
        <v>190</v>
      </c>
      <c r="H34" s="265">
        <v>5</v>
      </c>
      <c r="I34" s="243">
        <v>3029.3859999999995</v>
      </c>
      <c r="J34" s="282">
        <v>2.0275432803985634E-2</v>
      </c>
      <c r="K34" s="282">
        <v>0.33353935898409615</v>
      </c>
      <c r="L34" s="282">
        <v>0.19046763931701011</v>
      </c>
      <c r="M34" s="283">
        <v>15.257</v>
      </c>
      <c r="N34" s="266">
        <v>9.9029968449052069E-2</v>
      </c>
      <c r="O34" s="266">
        <v>4.1262486853771696</v>
      </c>
      <c r="P34" s="284">
        <v>22</v>
      </c>
      <c r="Q34" s="285">
        <v>3</v>
      </c>
      <c r="R34" s="285">
        <v>125</v>
      </c>
    </row>
    <row r="35" spans="1:18" ht="16.5" x14ac:dyDescent="0.25">
      <c r="A35" s="261" t="s">
        <v>116</v>
      </c>
      <c r="B35" s="262" t="s">
        <v>486</v>
      </c>
      <c r="C35" s="280" t="s">
        <v>70</v>
      </c>
      <c r="D35" s="281">
        <v>0.76441770396065478</v>
      </c>
      <c r="E35" s="263">
        <v>5143</v>
      </c>
      <c r="F35" s="242" t="s">
        <v>117</v>
      </c>
      <c r="G35" s="264" t="s">
        <v>199</v>
      </c>
      <c r="H35" s="265">
        <v>13</v>
      </c>
      <c r="I35" s="243">
        <v>2158.4050000000002</v>
      </c>
      <c r="J35" s="282">
        <v>2.4320067310914767E-2</v>
      </c>
      <c r="K35" s="282">
        <v>0.39918907755698663</v>
      </c>
      <c r="L35" s="282">
        <v>0.21410732378041264</v>
      </c>
      <c r="M35" s="283">
        <v>17.614999999999998</v>
      </c>
      <c r="N35" s="266">
        <v>4.6330507944523848E-2</v>
      </c>
      <c r="O35" s="266">
        <v>49.52731299269599</v>
      </c>
      <c r="P35" s="284">
        <v>28</v>
      </c>
      <c r="Q35" s="285">
        <v>1</v>
      </c>
      <c r="R35" s="285">
        <v>1098</v>
      </c>
    </row>
    <row r="36" spans="1:18" ht="16.5" x14ac:dyDescent="0.25">
      <c r="A36" s="261" t="s">
        <v>116</v>
      </c>
      <c r="B36" s="262" t="s">
        <v>330</v>
      </c>
      <c r="C36" s="280" t="s">
        <v>70</v>
      </c>
      <c r="D36" s="281">
        <v>0.75809092989752658</v>
      </c>
      <c r="E36" s="263">
        <v>2242</v>
      </c>
      <c r="F36" s="242" t="s">
        <v>117</v>
      </c>
      <c r="G36" s="264" t="s">
        <v>189</v>
      </c>
      <c r="H36" s="265">
        <v>3</v>
      </c>
      <c r="I36" s="243">
        <v>2696.6850000000004</v>
      </c>
      <c r="J36" s="282">
        <v>4.2130887293150683E-2</v>
      </c>
      <c r="K36" s="282">
        <v>0.32761129611163264</v>
      </c>
      <c r="L36" s="282">
        <v>0.14017210018967732</v>
      </c>
      <c r="M36" s="283">
        <v>17.486999999999998</v>
      </c>
      <c r="N36" s="266">
        <v>0.11124769856323595</v>
      </c>
      <c r="O36" s="266">
        <v>73.6459764488622</v>
      </c>
      <c r="P36" s="284">
        <v>34</v>
      </c>
      <c r="Q36" s="285">
        <v>3</v>
      </c>
      <c r="R36" s="285">
        <v>2020</v>
      </c>
    </row>
    <row r="37" spans="1:18" ht="16.5" x14ac:dyDescent="0.25">
      <c r="A37" s="261" t="s">
        <v>116</v>
      </c>
      <c r="B37" s="262" t="s">
        <v>332</v>
      </c>
      <c r="C37" s="280" t="s">
        <v>67</v>
      </c>
      <c r="D37" s="281">
        <v>0.84340562144792808</v>
      </c>
      <c r="E37" s="263">
        <v>5535</v>
      </c>
      <c r="F37" s="242" t="s">
        <v>118</v>
      </c>
      <c r="G37" s="264" t="s">
        <v>245</v>
      </c>
      <c r="H37" s="265">
        <v>3</v>
      </c>
      <c r="I37" s="243">
        <v>2005.2180000000001</v>
      </c>
      <c r="J37" s="282">
        <v>1.4796927737146331E-2</v>
      </c>
      <c r="K37" s="282">
        <v>0.36418412990976667</v>
      </c>
      <c r="L37" s="282">
        <v>0.23588457713824632</v>
      </c>
      <c r="M37" s="283">
        <v>15.647</v>
      </c>
      <c r="N37" s="266">
        <v>0</v>
      </c>
      <c r="O37" s="266">
        <v>17.354721531524252</v>
      </c>
      <c r="P37" s="284">
        <v>38</v>
      </c>
      <c r="Q37" s="285">
        <v>0</v>
      </c>
      <c r="R37" s="285">
        <v>348</v>
      </c>
    </row>
    <row r="38" spans="1:18" ht="16.5" x14ac:dyDescent="0.25">
      <c r="A38" s="261" t="s">
        <v>116</v>
      </c>
      <c r="B38" s="262" t="s">
        <v>338</v>
      </c>
      <c r="C38" s="280" t="s">
        <v>70</v>
      </c>
      <c r="D38" s="281">
        <v>0.76281618932695305</v>
      </c>
      <c r="E38" s="263">
        <v>2713</v>
      </c>
      <c r="F38" s="242" t="s">
        <v>117</v>
      </c>
      <c r="G38" s="264" t="s">
        <v>193</v>
      </c>
      <c r="H38" s="265">
        <v>3</v>
      </c>
      <c r="I38" s="243">
        <v>2737.2190000000001</v>
      </c>
      <c r="J38" s="282">
        <v>1.1079741826594488E-2</v>
      </c>
      <c r="K38" s="282">
        <v>0.3080468389834945</v>
      </c>
      <c r="L38" s="282">
        <v>0.21262456529784426</v>
      </c>
      <c r="M38" s="283">
        <v>13.728</v>
      </c>
      <c r="N38" s="266">
        <v>3.6533430463547123E-2</v>
      </c>
      <c r="O38" s="266">
        <v>0.98640262251577238</v>
      </c>
      <c r="P38" s="284">
        <v>7</v>
      </c>
      <c r="Q38" s="285">
        <v>1</v>
      </c>
      <c r="R38" s="285">
        <v>27</v>
      </c>
    </row>
    <row r="39" spans="1:18" ht="16.5" x14ac:dyDescent="0.25">
      <c r="A39" s="261" t="s">
        <v>116</v>
      </c>
      <c r="B39" s="262" t="s">
        <v>346</v>
      </c>
      <c r="C39" s="280" t="s">
        <v>67</v>
      </c>
      <c r="D39" s="281">
        <v>0.80811693245738336</v>
      </c>
      <c r="E39" s="263">
        <v>8049</v>
      </c>
      <c r="F39" s="242" t="s">
        <v>118</v>
      </c>
      <c r="G39" s="264" t="s">
        <v>245</v>
      </c>
      <c r="H39" s="265">
        <v>3</v>
      </c>
      <c r="I39" s="243">
        <v>2051.65</v>
      </c>
      <c r="J39" s="282">
        <v>2.0175315032328243E-2</v>
      </c>
      <c r="K39" s="282">
        <v>0.38226172433601824</v>
      </c>
      <c r="L39" s="282">
        <v>0.17010698705919625</v>
      </c>
      <c r="M39" s="283">
        <v>17.077999999999999</v>
      </c>
      <c r="N39" s="266">
        <v>0</v>
      </c>
      <c r="O39" s="266">
        <v>5.1178319888869934</v>
      </c>
      <c r="P39" s="284">
        <v>44</v>
      </c>
      <c r="Q39" s="285">
        <v>0</v>
      </c>
      <c r="R39" s="285">
        <v>105</v>
      </c>
    </row>
    <row r="40" spans="1:18" ht="16.5" x14ac:dyDescent="0.25">
      <c r="A40" s="261" t="s">
        <v>116</v>
      </c>
      <c r="B40" s="262" t="s">
        <v>348</v>
      </c>
      <c r="C40" s="280" t="s">
        <v>67</v>
      </c>
      <c r="D40" s="281">
        <v>0.822112028444967</v>
      </c>
      <c r="E40" s="263">
        <v>3375</v>
      </c>
      <c r="F40" s="242" t="s">
        <v>118</v>
      </c>
      <c r="G40" s="264" t="s">
        <v>217</v>
      </c>
      <c r="H40" s="265">
        <v>2</v>
      </c>
      <c r="I40" s="243">
        <v>434.46300000000002</v>
      </c>
      <c r="J40" s="282">
        <v>0.11020127764685408</v>
      </c>
      <c r="K40" s="282">
        <v>0.35452093574275245</v>
      </c>
      <c r="L40" s="282">
        <v>0.15936602883870193</v>
      </c>
      <c r="M40" s="283">
        <v>21.003</v>
      </c>
      <c r="N40" s="266">
        <v>0</v>
      </c>
      <c r="O40" s="266">
        <v>46.724347067529337</v>
      </c>
      <c r="P40" s="284">
        <v>10</v>
      </c>
      <c r="Q40" s="285">
        <v>0</v>
      </c>
      <c r="R40" s="285">
        <v>211</v>
      </c>
    </row>
    <row r="41" spans="1:18" ht="16.5" x14ac:dyDescent="0.25">
      <c r="A41" s="261" t="s">
        <v>116</v>
      </c>
      <c r="B41" s="262" t="s">
        <v>350</v>
      </c>
      <c r="C41" s="280" t="s">
        <v>67</v>
      </c>
      <c r="D41" s="281">
        <v>0.80353048363325641</v>
      </c>
      <c r="E41" s="263">
        <v>5079</v>
      </c>
      <c r="F41" s="242" t="s">
        <v>117</v>
      </c>
      <c r="G41" s="264" t="s">
        <v>192</v>
      </c>
      <c r="H41" s="265">
        <v>12</v>
      </c>
      <c r="I41" s="243">
        <v>2112.6729999999998</v>
      </c>
      <c r="J41" s="282">
        <v>2.6144202954198974E-3</v>
      </c>
      <c r="K41" s="282">
        <v>0.34555242306887812</v>
      </c>
      <c r="L41" s="282">
        <v>0.13490019515561566</v>
      </c>
      <c r="M41" s="283">
        <v>15.781000000000001</v>
      </c>
      <c r="N41" s="266">
        <v>0</v>
      </c>
      <c r="O41" s="266">
        <v>27.642706656448965</v>
      </c>
      <c r="P41" s="284">
        <v>18</v>
      </c>
      <c r="Q41" s="285">
        <v>0</v>
      </c>
      <c r="R41" s="285">
        <v>623</v>
      </c>
    </row>
    <row r="42" spans="1:18" ht="16.5" x14ac:dyDescent="0.25">
      <c r="A42" s="261" t="s">
        <v>116</v>
      </c>
      <c r="B42" s="262" t="s">
        <v>352</v>
      </c>
      <c r="C42" s="280" t="s">
        <v>67</v>
      </c>
      <c r="D42" s="281">
        <v>0.80357953800033344</v>
      </c>
      <c r="E42" s="263">
        <v>7897</v>
      </c>
      <c r="F42" s="242" t="s">
        <v>117</v>
      </c>
      <c r="G42" s="264" t="s">
        <v>193</v>
      </c>
      <c r="H42" s="265">
        <v>3</v>
      </c>
      <c r="I42" s="243">
        <v>3000.056</v>
      </c>
      <c r="J42" s="282">
        <v>1.3533794544901064E-2</v>
      </c>
      <c r="K42" s="282">
        <v>0.33267455905500776</v>
      </c>
      <c r="L42" s="282">
        <v>0.1506638542747202</v>
      </c>
      <c r="M42" s="283">
        <v>13.382</v>
      </c>
      <c r="N42" s="266">
        <v>0</v>
      </c>
      <c r="O42" s="266">
        <v>7.8665198249632668</v>
      </c>
      <c r="P42" s="284">
        <v>5</v>
      </c>
      <c r="Q42" s="285">
        <v>0</v>
      </c>
      <c r="R42" s="285">
        <v>236</v>
      </c>
    </row>
    <row r="43" spans="1:18" ht="16.5" x14ac:dyDescent="0.25">
      <c r="A43" s="261" t="s">
        <v>116</v>
      </c>
      <c r="B43" s="262" t="s">
        <v>358</v>
      </c>
      <c r="C43" s="280" t="s">
        <v>67</v>
      </c>
      <c r="D43" s="281">
        <v>0.83</v>
      </c>
      <c r="E43" s="263">
        <v>4920</v>
      </c>
      <c r="F43" s="242" t="s">
        <v>118</v>
      </c>
      <c r="G43" s="264" t="s">
        <v>223</v>
      </c>
      <c r="H43" s="265">
        <v>1</v>
      </c>
      <c r="I43" s="243">
        <v>684.25199999999995</v>
      </c>
      <c r="J43" s="282">
        <v>2.7911496246173631E-2</v>
      </c>
      <c r="K43" s="282">
        <v>0.3949254213109028</v>
      </c>
      <c r="L43" s="282">
        <v>0.19838458268385997</v>
      </c>
      <c r="M43" s="283">
        <v>17.256</v>
      </c>
      <c r="N43" s="266">
        <v>0</v>
      </c>
      <c r="O43" s="266">
        <v>31.128882341593449</v>
      </c>
      <c r="P43" s="284">
        <v>15</v>
      </c>
      <c r="Q43" s="285">
        <v>0</v>
      </c>
      <c r="R43" s="285">
        <v>238</v>
      </c>
    </row>
    <row r="44" spans="1:18" ht="16.5" x14ac:dyDescent="0.25">
      <c r="A44" s="261" t="s">
        <v>116</v>
      </c>
      <c r="B44" s="262" t="s">
        <v>360</v>
      </c>
      <c r="C44" s="280" t="s">
        <v>70</v>
      </c>
      <c r="D44" s="281">
        <v>0.70916583063637184</v>
      </c>
      <c r="E44" s="263">
        <v>5027</v>
      </c>
      <c r="F44" s="242" t="s">
        <v>117</v>
      </c>
      <c r="G44" s="264" t="s">
        <v>194</v>
      </c>
      <c r="H44" s="265">
        <v>2</v>
      </c>
      <c r="I44" s="243">
        <v>2400.232</v>
      </c>
      <c r="J44" s="282">
        <v>3.3232942639748492E-2</v>
      </c>
      <c r="K44" s="282">
        <v>0.34591599202571177</v>
      </c>
      <c r="L44" s="282">
        <v>0.18456549200243977</v>
      </c>
      <c r="M44" s="283">
        <v>17.46</v>
      </c>
      <c r="N44" s="266">
        <v>8.3325278556406215E-2</v>
      </c>
      <c r="O44" s="266">
        <v>56.661189418356223</v>
      </c>
      <c r="P44" s="284">
        <v>36</v>
      </c>
      <c r="Q44" s="285">
        <v>2</v>
      </c>
      <c r="R44" s="285">
        <v>1360</v>
      </c>
    </row>
    <row r="45" spans="1:18" ht="16.5" x14ac:dyDescent="0.25">
      <c r="A45" s="261" t="s">
        <v>116</v>
      </c>
      <c r="B45" s="262" t="s">
        <v>362</v>
      </c>
      <c r="C45" s="280" t="s">
        <v>67</v>
      </c>
      <c r="D45" s="281">
        <v>0.8299293284348106</v>
      </c>
      <c r="E45" s="263">
        <v>2598</v>
      </c>
      <c r="F45" s="242" t="s">
        <v>118</v>
      </c>
      <c r="G45" s="264" t="s">
        <v>215</v>
      </c>
      <c r="H45" s="265">
        <v>2</v>
      </c>
      <c r="I45" s="243">
        <v>1349.0170000000001</v>
      </c>
      <c r="J45" s="282">
        <v>1.947617126981363E-2</v>
      </c>
      <c r="K45" s="282">
        <v>0.35639901348575165</v>
      </c>
      <c r="L45" s="282">
        <v>0.21497134580216556</v>
      </c>
      <c r="M45" s="283">
        <v>13.057</v>
      </c>
      <c r="N45" s="266">
        <v>0</v>
      </c>
      <c r="O45" s="266">
        <v>29.058195708430656</v>
      </c>
      <c r="P45" s="284">
        <v>31</v>
      </c>
      <c r="Q45" s="285">
        <v>0</v>
      </c>
      <c r="R45" s="285">
        <v>392</v>
      </c>
    </row>
    <row r="46" spans="1:18" ht="16.5" x14ac:dyDescent="0.25">
      <c r="A46" s="261" t="s">
        <v>116</v>
      </c>
      <c r="B46" s="262" t="s">
        <v>372</v>
      </c>
      <c r="C46" s="280" t="s">
        <v>67</v>
      </c>
      <c r="D46" s="281">
        <v>0.82204550544550326</v>
      </c>
      <c r="E46" s="263">
        <v>5886</v>
      </c>
      <c r="F46" s="242" t="s">
        <v>118</v>
      </c>
      <c r="G46" s="264" t="s">
        <v>225</v>
      </c>
      <c r="H46" s="265">
        <v>3</v>
      </c>
      <c r="I46" s="243">
        <v>2364.3229999999994</v>
      </c>
      <c r="J46" s="282">
        <v>7.6950732502882478E-3</v>
      </c>
      <c r="K46" s="282">
        <v>0.37686127834253291</v>
      </c>
      <c r="L46" s="282">
        <v>8.032908850877668E-2</v>
      </c>
      <c r="M46" s="283">
        <v>12.606</v>
      </c>
      <c r="N46" s="266">
        <v>0</v>
      </c>
      <c r="O46" s="266">
        <v>3.7219956833309165</v>
      </c>
      <c r="P46" s="284">
        <v>59</v>
      </c>
      <c r="Q46" s="285">
        <v>0</v>
      </c>
      <c r="R46" s="285">
        <v>89</v>
      </c>
    </row>
    <row r="47" spans="1:18" ht="16.5" x14ac:dyDescent="0.25">
      <c r="A47" s="261" t="s">
        <v>116</v>
      </c>
      <c r="B47" s="262" t="s">
        <v>374</v>
      </c>
      <c r="C47" s="280" t="s">
        <v>67</v>
      </c>
      <c r="D47" s="281">
        <v>0.82017143908129753</v>
      </c>
      <c r="E47" s="263">
        <v>2740</v>
      </c>
      <c r="F47" s="242" t="s">
        <v>118</v>
      </c>
      <c r="G47" s="264" t="s">
        <v>248</v>
      </c>
      <c r="H47" s="265">
        <v>8</v>
      </c>
      <c r="I47" s="243">
        <v>708.63100000000009</v>
      </c>
      <c r="J47" s="282">
        <v>2.546517599917289E-2</v>
      </c>
      <c r="K47" s="282">
        <v>0.37749139773829116</v>
      </c>
      <c r="L47" s="282">
        <v>0.16474381070175795</v>
      </c>
      <c r="M47" s="283">
        <v>18.167000000000002</v>
      </c>
      <c r="N47" s="266">
        <v>0</v>
      </c>
      <c r="O47" s="266">
        <v>36.54934655695277</v>
      </c>
      <c r="P47" s="284">
        <v>10</v>
      </c>
      <c r="Q47" s="285">
        <v>0</v>
      </c>
      <c r="R47" s="285">
        <v>299</v>
      </c>
    </row>
    <row r="48" spans="1:18" ht="16.5" x14ac:dyDescent="0.25">
      <c r="A48" s="261" t="s">
        <v>116</v>
      </c>
      <c r="B48" s="262" t="s">
        <v>380</v>
      </c>
      <c r="C48" s="280" t="s">
        <v>67</v>
      </c>
      <c r="D48" s="281">
        <v>0.81948684402714811</v>
      </c>
      <c r="E48" s="263">
        <v>6185</v>
      </c>
      <c r="F48" s="242" t="s">
        <v>117</v>
      </c>
      <c r="G48" s="264" t="s">
        <v>189</v>
      </c>
      <c r="H48" s="265">
        <v>3</v>
      </c>
      <c r="I48" s="243">
        <v>2782.3559999999998</v>
      </c>
      <c r="J48" s="282">
        <v>4.2575411491444899E-2</v>
      </c>
      <c r="K48" s="282">
        <v>0.33228558927019014</v>
      </c>
      <c r="L48" s="282">
        <v>0.1832978957401569</v>
      </c>
      <c r="M48" s="283">
        <v>14.954000000000001</v>
      </c>
      <c r="N48" s="266">
        <v>7.1881527741238002E-2</v>
      </c>
      <c r="O48" s="266">
        <v>8.3382572179836085</v>
      </c>
      <c r="P48" s="284">
        <v>22</v>
      </c>
      <c r="Q48" s="285">
        <v>2</v>
      </c>
      <c r="R48" s="285">
        <v>232</v>
      </c>
    </row>
    <row r="49" spans="1:18" ht="16.5" x14ac:dyDescent="0.25">
      <c r="A49" s="261" t="s">
        <v>116</v>
      </c>
      <c r="B49" s="262" t="s">
        <v>405</v>
      </c>
      <c r="C49" s="280" t="s">
        <v>70</v>
      </c>
      <c r="D49" s="281">
        <v>0.76083333333333336</v>
      </c>
      <c r="E49" s="263">
        <v>6802</v>
      </c>
      <c r="F49" s="242" t="s">
        <v>117</v>
      </c>
      <c r="G49" s="264" t="s">
        <v>195</v>
      </c>
      <c r="H49" s="265">
        <v>1</v>
      </c>
      <c r="I49" s="243">
        <v>3023.4319999999998</v>
      </c>
      <c r="J49" s="282">
        <v>1.8002895503470659E-2</v>
      </c>
      <c r="K49" s="282">
        <v>0.319598104451565</v>
      </c>
      <c r="L49" s="282">
        <v>9.128698776754364E-2</v>
      </c>
      <c r="M49" s="283">
        <v>10.66</v>
      </c>
      <c r="N49" s="266">
        <v>6.6149991135901198E-2</v>
      </c>
      <c r="O49" s="266">
        <v>12.700798298093028</v>
      </c>
      <c r="P49" s="284">
        <v>18</v>
      </c>
      <c r="Q49" s="285">
        <v>2</v>
      </c>
      <c r="R49" s="285">
        <v>384</v>
      </c>
    </row>
    <row r="50" spans="1:18" ht="16.5" x14ac:dyDescent="0.25">
      <c r="A50" s="261" t="s">
        <v>116</v>
      </c>
      <c r="B50" s="262" t="s">
        <v>407</v>
      </c>
      <c r="C50" s="280" t="s">
        <v>67</v>
      </c>
      <c r="D50" s="281">
        <v>0.8254999855793721</v>
      </c>
      <c r="E50" s="263">
        <v>1635</v>
      </c>
      <c r="F50" s="242" t="s">
        <v>117</v>
      </c>
      <c r="G50" s="264" t="s">
        <v>201</v>
      </c>
      <c r="H50" s="265">
        <v>10</v>
      </c>
      <c r="I50" s="243">
        <v>1403.578</v>
      </c>
      <c r="J50" s="282">
        <v>8.2378366560153515E-2</v>
      </c>
      <c r="K50" s="282">
        <v>0.3205877027146713</v>
      </c>
      <c r="L50" s="282">
        <v>0.21678256110641564</v>
      </c>
      <c r="M50" s="283">
        <v>16.218</v>
      </c>
      <c r="N50" s="266">
        <v>7.1246485767089543E-2</v>
      </c>
      <c r="O50" s="266">
        <v>10.82946583659761</v>
      </c>
      <c r="P50" s="284">
        <v>20</v>
      </c>
      <c r="Q50" s="285">
        <v>2</v>
      </c>
      <c r="R50" s="285">
        <v>163</v>
      </c>
    </row>
    <row r="51" spans="1:18" ht="16.5" x14ac:dyDescent="0.25">
      <c r="A51" s="261" t="s">
        <v>116</v>
      </c>
      <c r="B51" s="262" t="s">
        <v>409</v>
      </c>
      <c r="C51" s="280" t="s">
        <v>70</v>
      </c>
      <c r="D51" s="281">
        <v>0.71104531537775184</v>
      </c>
      <c r="E51" s="263">
        <v>303</v>
      </c>
      <c r="F51" s="242" t="s">
        <v>117</v>
      </c>
      <c r="G51" s="264" t="s">
        <v>209</v>
      </c>
      <c r="H51" s="265">
        <v>9</v>
      </c>
      <c r="I51" s="243">
        <v>1835.5170000000003</v>
      </c>
      <c r="J51" s="282">
        <v>3.0560631965427451E-2</v>
      </c>
      <c r="K51" s="282">
        <v>0.34884840235893838</v>
      </c>
      <c r="L51" s="282">
        <v>0.1492732762574118</v>
      </c>
      <c r="M51" s="283">
        <v>16.516999999999999</v>
      </c>
      <c r="N51" s="266">
        <v>0.10896112648371002</v>
      </c>
      <c r="O51" s="266">
        <v>28.166451196039041</v>
      </c>
      <c r="P51" s="284">
        <v>18</v>
      </c>
      <c r="Q51" s="285">
        <v>2</v>
      </c>
      <c r="R51" s="285">
        <v>567</v>
      </c>
    </row>
    <row r="52" spans="1:18" ht="16.5" x14ac:dyDescent="0.25">
      <c r="A52" s="261" t="s">
        <v>116</v>
      </c>
      <c r="B52" s="262" t="s">
        <v>415</v>
      </c>
      <c r="C52" s="280" t="s">
        <v>67</v>
      </c>
      <c r="D52" s="281">
        <v>0.82957117072025977</v>
      </c>
      <c r="E52" s="263">
        <v>3234</v>
      </c>
      <c r="F52" s="242" t="s">
        <v>118</v>
      </c>
      <c r="G52" s="264" t="s">
        <v>247</v>
      </c>
      <c r="H52" s="265">
        <v>6</v>
      </c>
      <c r="I52" s="243">
        <v>2557.9539999999997</v>
      </c>
      <c r="J52" s="282">
        <v>4.5029554754908108E-2</v>
      </c>
      <c r="K52" s="282">
        <v>0.37326601289934547</v>
      </c>
      <c r="L52" s="282">
        <v>0.23534434161052151</v>
      </c>
      <c r="M52" s="283">
        <v>14.541</v>
      </c>
      <c r="N52" s="266">
        <v>0</v>
      </c>
      <c r="O52" s="266">
        <v>21.501559449466257</v>
      </c>
      <c r="P52" s="284">
        <v>43</v>
      </c>
      <c r="Q52" s="285">
        <v>0</v>
      </c>
      <c r="R52" s="285">
        <v>550</v>
      </c>
    </row>
    <row r="53" spans="1:18" ht="16.5" x14ac:dyDescent="0.25">
      <c r="A53" s="261" t="s">
        <v>116</v>
      </c>
      <c r="B53" s="262" t="s">
        <v>419</v>
      </c>
      <c r="C53" s="280" t="s">
        <v>67</v>
      </c>
      <c r="D53" s="281">
        <v>0.84666539555142228</v>
      </c>
      <c r="E53" s="263">
        <v>411</v>
      </c>
      <c r="F53" s="242" t="s">
        <v>117</v>
      </c>
      <c r="G53" s="264" t="s">
        <v>204</v>
      </c>
      <c r="H53" s="265">
        <v>8</v>
      </c>
      <c r="I53" s="243">
        <v>928.72699999999998</v>
      </c>
      <c r="J53" s="282">
        <v>3.3232288591786438E-2</v>
      </c>
      <c r="K53" s="282">
        <v>0.36602069576279134</v>
      </c>
      <c r="L53" s="282">
        <v>0.22288573498993786</v>
      </c>
      <c r="M53" s="283">
        <v>16.408000000000001</v>
      </c>
      <c r="N53" s="266">
        <v>0.32302280433324326</v>
      </c>
      <c r="O53" s="266">
        <v>43.931101389321086</v>
      </c>
      <c r="P53" s="284">
        <v>16</v>
      </c>
      <c r="Q53" s="285">
        <v>3</v>
      </c>
      <c r="R53" s="285">
        <v>408</v>
      </c>
    </row>
    <row r="54" spans="1:18" ht="16.5" x14ac:dyDescent="0.25">
      <c r="A54" s="261" t="s">
        <v>116</v>
      </c>
      <c r="B54" s="262" t="s">
        <v>425</v>
      </c>
      <c r="C54" s="280" t="s">
        <v>67</v>
      </c>
      <c r="D54" s="281">
        <v>0.8406158854680057</v>
      </c>
      <c r="E54" s="263">
        <v>5364</v>
      </c>
      <c r="F54" s="242" t="s">
        <v>117</v>
      </c>
      <c r="G54" s="264" t="s">
        <v>198</v>
      </c>
      <c r="H54" s="265">
        <v>2</v>
      </c>
      <c r="I54" s="243">
        <v>2901.46</v>
      </c>
      <c r="J54" s="282">
        <v>1.7967142504830048E-2</v>
      </c>
      <c r="K54" s="282">
        <v>0.31001568686089237</v>
      </c>
      <c r="L54" s="282">
        <v>0.16646791615255768</v>
      </c>
      <c r="M54" s="283">
        <v>12.930999999999999</v>
      </c>
      <c r="N54" s="266">
        <v>3.4465407070922917E-2</v>
      </c>
      <c r="O54" s="266">
        <v>13.820628235440088</v>
      </c>
      <c r="P54" s="284">
        <v>9</v>
      </c>
      <c r="Q54" s="285">
        <v>1</v>
      </c>
      <c r="R54" s="285">
        <v>401</v>
      </c>
    </row>
    <row r="55" spans="1:18" ht="16.5" x14ac:dyDescent="0.25">
      <c r="A55" s="261" t="s">
        <v>116</v>
      </c>
      <c r="B55" s="262" t="s">
        <v>427</v>
      </c>
      <c r="C55" s="280" t="s">
        <v>67</v>
      </c>
      <c r="D55" s="281">
        <v>0.81580472514927527</v>
      </c>
      <c r="E55" s="263">
        <v>7447</v>
      </c>
      <c r="F55" s="242" t="s">
        <v>118</v>
      </c>
      <c r="G55" s="264" t="s">
        <v>248</v>
      </c>
      <c r="H55" s="265">
        <v>8</v>
      </c>
      <c r="I55" s="243">
        <v>842.94100000000003</v>
      </c>
      <c r="J55" s="282">
        <v>2.1553055914698291E-2</v>
      </c>
      <c r="K55" s="282">
        <v>0.39406422524339296</v>
      </c>
      <c r="L55" s="282">
        <v>0.19635063400586297</v>
      </c>
      <c r="M55" s="283">
        <v>18.530999999999999</v>
      </c>
      <c r="N55" s="266">
        <v>0</v>
      </c>
      <c r="O55" s="266">
        <v>20.642014091140425</v>
      </c>
      <c r="P55" s="284">
        <v>14</v>
      </c>
      <c r="Q55" s="285">
        <v>0</v>
      </c>
      <c r="R55" s="285">
        <v>177</v>
      </c>
    </row>
    <row r="56" spans="1:18" ht="16.5" x14ac:dyDescent="0.25">
      <c r="A56" s="261" t="s">
        <v>116</v>
      </c>
      <c r="B56" s="262" t="s">
        <v>474</v>
      </c>
      <c r="C56" s="280" t="s">
        <v>67</v>
      </c>
      <c r="D56" s="281">
        <v>0.8353964775599847</v>
      </c>
      <c r="E56" s="263">
        <v>8287</v>
      </c>
      <c r="F56" s="242" t="s">
        <v>117</v>
      </c>
      <c r="G56" s="264" t="s">
        <v>190</v>
      </c>
      <c r="H56" s="265">
        <v>10</v>
      </c>
      <c r="I56" s="243">
        <v>2398.8820000000001</v>
      </c>
      <c r="J56" s="282">
        <v>1.48180633416702E-2</v>
      </c>
      <c r="K56" s="282">
        <v>0.33327748180174493</v>
      </c>
      <c r="L56" s="282">
        <v>0.17226887259593379</v>
      </c>
      <c r="M56" s="283">
        <v>14.499000000000001</v>
      </c>
      <c r="N56" s="266">
        <v>8.3372170869596751E-2</v>
      </c>
      <c r="O56" s="266">
        <v>7.8369840617420943</v>
      </c>
      <c r="P56" s="284">
        <v>22</v>
      </c>
      <c r="Q56" s="285">
        <v>2</v>
      </c>
      <c r="R56" s="285">
        <v>190</v>
      </c>
    </row>
    <row r="57" spans="1:18" ht="16.5" x14ac:dyDescent="0.25">
      <c r="A57" s="261" t="s">
        <v>116</v>
      </c>
      <c r="B57" s="262" t="s">
        <v>429</v>
      </c>
      <c r="C57" s="280" t="s">
        <v>67</v>
      </c>
      <c r="D57" s="281">
        <v>0.83550000000000002</v>
      </c>
      <c r="E57" s="263">
        <v>1462</v>
      </c>
      <c r="F57" s="242" t="s">
        <v>118</v>
      </c>
      <c r="G57" s="264" t="s">
        <v>212</v>
      </c>
      <c r="H57" s="265">
        <v>1</v>
      </c>
      <c r="I57" s="243">
        <v>912.57399999999996</v>
      </c>
      <c r="J57" s="282">
        <v>1.6316820891827739E-2</v>
      </c>
      <c r="K57" s="282">
        <v>0.38611276209336487</v>
      </c>
      <c r="L57" s="282">
        <v>0.19395687363435735</v>
      </c>
      <c r="M57" s="283">
        <v>23.027999999999999</v>
      </c>
      <c r="N57" s="266">
        <v>0</v>
      </c>
      <c r="O57" s="266">
        <v>18.409465972074596</v>
      </c>
      <c r="P57" s="284">
        <v>16</v>
      </c>
      <c r="Q57" s="285">
        <v>0</v>
      </c>
      <c r="R57" s="285">
        <v>168</v>
      </c>
    </row>
    <row r="58" spans="1:18" ht="16.5" x14ac:dyDescent="0.25">
      <c r="A58" s="261" t="s">
        <v>116</v>
      </c>
      <c r="B58" s="262" t="s">
        <v>431</v>
      </c>
      <c r="C58" s="280" t="s">
        <v>70</v>
      </c>
      <c r="D58" s="281">
        <v>0.73056186137119949</v>
      </c>
      <c r="E58" s="263">
        <v>6716</v>
      </c>
      <c r="F58" s="242" t="s">
        <v>117</v>
      </c>
      <c r="G58" s="264" t="s">
        <v>197</v>
      </c>
      <c r="H58" s="265">
        <v>2</v>
      </c>
      <c r="I58" s="243">
        <v>2950.5990000000002</v>
      </c>
      <c r="J58" s="282">
        <v>2.787988686454753E-2</v>
      </c>
      <c r="K58" s="282">
        <v>0.31994387431069865</v>
      </c>
      <c r="L58" s="282">
        <v>0.26333635983744319</v>
      </c>
      <c r="M58" s="283">
        <v>14.246</v>
      </c>
      <c r="N58" s="266">
        <v>0</v>
      </c>
      <c r="O58" s="266">
        <v>8.201724463405565</v>
      </c>
      <c r="P58" s="284">
        <v>18</v>
      </c>
      <c r="Q58" s="285">
        <v>0</v>
      </c>
      <c r="R58" s="285">
        <v>242</v>
      </c>
    </row>
    <row r="59" spans="1:18" ht="16.5" x14ac:dyDescent="0.25">
      <c r="A59" s="261" t="s">
        <v>116</v>
      </c>
      <c r="B59" s="262" t="s">
        <v>433</v>
      </c>
      <c r="C59" s="280" t="s">
        <v>70</v>
      </c>
      <c r="D59" s="281">
        <v>0.74126792576610612</v>
      </c>
      <c r="E59" s="263">
        <v>977</v>
      </c>
      <c r="F59" s="242" t="s">
        <v>117</v>
      </c>
      <c r="G59" s="264" t="s">
        <v>200</v>
      </c>
      <c r="H59" s="265">
        <v>2</v>
      </c>
      <c r="I59" s="243">
        <v>2829.1120000000001</v>
      </c>
      <c r="J59" s="282">
        <v>2.2181412010920842E-2</v>
      </c>
      <c r="K59" s="282">
        <v>0.34669688222382172</v>
      </c>
      <c r="L59" s="282">
        <v>0.17885470776696008</v>
      </c>
      <c r="M59" s="283">
        <v>17.457000000000001</v>
      </c>
      <c r="N59" s="266">
        <v>3.5346780191098832E-2</v>
      </c>
      <c r="O59" s="266">
        <v>79.318174748825783</v>
      </c>
      <c r="P59" s="284">
        <v>23</v>
      </c>
      <c r="Q59" s="285">
        <v>1</v>
      </c>
      <c r="R59" s="285">
        <v>2244</v>
      </c>
    </row>
    <row r="60" spans="1:18" ht="16.5" x14ac:dyDescent="0.25">
      <c r="A60" s="261" t="s">
        <v>116</v>
      </c>
      <c r="B60" s="262" t="s">
        <v>494</v>
      </c>
      <c r="C60" s="280" t="s">
        <v>70</v>
      </c>
      <c r="D60" s="281">
        <v>0.77439070449909064</v>
      </c>
      <c r="E60" s="263">
        <v>3878</v>
      </c>
      <c r="F60" s="242" t="s">
        <v>117</v>
      </c>
      <c r="G60" s="264" t="s">
        <v>201</v>
      </c>
      <c r="H60" s="265">
        <v>13</v>
      </c>
      <c r="I60" s="243">
        <v>1434.0029999999999</v>
      </c>
      <c r="J60" s="282">
        <v>8.7729252017021368E-3</v>
      </c>
      <c r="K60" s="282">
        <v>0.39130421900559242</v>
      </c>
      <c r="L60" s="282">
        <v>5.6043138361730777E-2</v>
      </c>
      <c r="M60" s="283">
        <v>18.823</v>
      </c>
      <c r="N60" s="266">
        <v>6.9734861084669975E-2</v>
      </c>
      <c r="O60" s="266">
        <v>54.183987062788574</v>
      </c>
      <c r="P60" s="284">
        <v>24</v>
      </c>
      <c r="Q60" s="285">
        <v>1</v>
      </c>
      <c r="R60" s="285">
        <v>792</v>
      </c>
    </row>
    <row r="61" spans="1:18" ht="16.5" x14ac:dyDescent="0.25">
      <c r="A61" s="261" t="s">
        <v>116</v>
      </c>
      <c r="B61" s="262" t="s">
        <v>441</v>
      </c>
      <c r="C61" s="280" t="s">
        <v>67</v>
      </c>
      <c r="D61" s="281">
        <v>0.84160000000000001</v>
      </c>
      <c r="E61" s="263">
        <v>2900</v>
      </c>
      <c r="F61" s="242" t="s">
        <v>117</v>
      </c>
      <c r="G61" s="264" t="s">
        <v>209</v>
      </c>
      <c r="H61" s="265">
        <v>1</v>
      </c>
      <c r="I61" s="243">
        <v>3162.9459999999999</v>
      </c>
      <c r="J61" s="282">
        <v>3.3723555363905755E-2</v>
      </c>
      <c r="K61" s="282">
        <v>0.28115134721405149</v>
      </c>
      <c r="L61" s="282">
        <v>0.17135923281649451</v>
      </c>
      <c r="M61" s="283">
        <v>10.183</v>
      </c>
      <c r="N61" s="266">
        <v>9.4848283846768175E-2</v>
      </c>
      <c r="O61" s="266">
        <v>2.8770646100186346</v>
      </c>
      <c r="P61" s="284">
        <v>16</v>
      </c>
      <c r="Q61" s="285">
        <v>3</v>
      </c>
      <c r="R61" s="285">
        <v>91</v>
      </c>
    </row>
    <row r="62" spans="1:18" ht="16.5" x14ac:dyDescent="0.25">
      <c r="A62" s="261" t="s">
        <v>116</v>
      </c>
      <c r="B62" s="262" t="s">
        <v>445</v>
      </c>
      <c r="C62" s="280" t="s">
        <v>70</v>
      </c>
      <c r="D62" s="281">
        <v>0.79807146579426747</v>
      </c>
      <c r="E62" s="263">
        <v>7287</v>
      </c>
      <c r="F62" s="242" t="s">
        <v>117</v>
      </c>
      <c r="G62" s="264" t="s">
        <v>207</v>
      </c>
      <c r="H62" s="265">
        <v>9</v>
      </c>
      <c r="I62" s="243">
        <v>796.49000000000012</v>
      </c>
      <c r="J62" s="282">
        <v>1.8879728074277659E-2</v>
      </c>
      <c r="K62" s="282">
        <v>0.4047577323987322</v>
      </c>
      <c r="L62" s="282">
        <v>0.17356814677370411</v>
      </c>
      <c r="M62" s="283">
        <v>18.638000000000002</v>
      </c>
      <c r="N62" s="266">
        <v>0</v>
      </c>
      <c r="O62" s="266">
        <v>63.403181458649819</v>
      </c>
      <c r="P62" s="284">
        <v>19</v>
      </c>
      <c r="Q62" s="285">
        <v>0</v>
      </c>
      <c r="R62" s="285">
        <v>544</v>
      </c>
    </row>
    <row r="63" spans="1:18" ht="16.5" x14ac:dyDescent="0.25">
      <c r="A63" s="261" t="s">
        <v>116</v>
      </c>
      <c r="B63" s="262" t="s">
        <v>455</v>
      </c>
      <c r="C63" s="280" t="s">
        <v>70</v>
      </c>
      <c r="D63" s="281">
        <v>0.70426192649031316</v>
      </c>
      <c r="E63" s="263">
        <v>6792</v>
      </c>
      <c r="F63" s="242" t="s">
        <v>117</v>
      </c>
      <c r="G63" s="264" t="s">
        <v>198</v>
      </c>
      <c r="H63" s="265">
        <v>2</v>
      </c>
      <c r="I63" s="243">
        <v>2823.3830000000003</v>
      </c>
      <c r="J63" s="282">
        <v>2.3227060653806801E-2</v>
      </c>
      <c r="K63" s="282">
        <v>0.34722266676824859</v>
      </c>
      <c r="L63" s="282">
        <v>0.17850925644873544</v>
      </c>
      <c r="M63" s="283">
        <v>17.509</v>
      </c>
      <c r="N63" s="266">
        <v>0</v>
      </c>
      <c r="O63" s="266">
        <v>42.785551942474683</v>
      </c>
      <c r="P63" s="284">
        <v>35</v>
      </c>
      <c r="Q63" s="285">
        <v>0</v>
      </c>
      <c r="R63" s="285">
        <v>1208</v>
      </c>
    </row>
    <row r="64" spans="1:18" ht="16.5" x14ac:dyDescent="0.25">
      <c r="A64" s="261" t="s">
        <v>116</v>
      </c>
      <c r="B64" s="262" t="s">
        <v>459</v>
      </c>
      <c r="C64" s="280" t="s">
        <v>67</v>
      </c>
      <c r="D64" s="281">
        <v>0.84699999999999998</v>
      </c>
      <c r="E64" s="263">
        <v>6119</v>
      </c>
      <c r="F64" s="242" t="s">
        <v>118</v>
      </c>
      <c r="G64" s="264" t="s">
        <v>214</v>
      </c>
      <c r="H64" s="265">
        <v>1</v>
      </c>
      <c r="I64" s="243">
        <v>1725.7080000000001</v>
      </c>
      <c r="J64" s="282">
        <v>1.8025875453729193E-2</v>
      </c>
      <c r="K64" s="282">
        <v>0.34972867168602023</v>
      </c>
      <c r="L64" s="282">
        <v>5.2731980149596569E-2</v>
      </c>
      <c r="M64" s="283">
        <v>18.559999999999999</v>
      </c>
      <c r="N64" s="266">
        <v>5.7947230933622605E-2</v>
      </c>
      <c r="O64" s="266">
        <v>19.991794672099797</v>
      </c>
      <c r="P64" s="284">
        <v>29</v>
      </c>
      <c r="Q64" s="285">
        <v>1</v>
      </c>
      <c r="R64" s="285">
        <v>345</v>
      </c>
    </row>
    <row r="65" spans="1:18" ht="16.5" x14ac:dyDescent="0.25">
      <c r="A65" s="261" t="s">
        <v>116</v>
      </c>
      <c r="B65" s="262" t="s">
        <v>461</v>
      </c>
      <c r="C65" s="280" t="s">
        <v>67</v>
      </c>
      <c r="D65" s="281">
        <v>0.81159999999999999</v>
      </c>
      <c r="E65" s="263">
        <v>8817</v>
      </c>
      <c r="F65" s="242" t="s">
        <v>117</v>
      </c>
      <c r="G65" s="264" t="s">
        <v>201</v>
      </c>
      <c r="H65" s="265">
        <v>1</v>
      </c>
      <c r="I65" s="243">
        <v>3206.261</v>
      </c>
      <c r="J65" s="282">
        <v>1.3333475045819457E-2</v>
      </c>
      <c r="K65" s="282">
        <v>0.34967504600456029</v>
      </c>
      <c r="L65" s="282">
        <v>0.19960945163229069</v>
      </c>
      <c r="M65" s="283">
        <v>14.779</v>
      </c>
      <c r="N65" s="266">
        <v>3.118897681754542E-2</v>
      </c>
      <c r="O65" s="266">
        <v>17.497015994642982</v>
      </c>
      <c r="P65" s="284">
        <v>27</v>
      </c>
      <c r="Q65" s="285">
        <v>1</v>
      </c>
      <c r="R65" s="285">
        <v>561</v>
      </c>
    </row>
  </sheetData>
  <phoneticPr fontId="2" type="noConversion"/>
  <conditionalFormatting sqref="C14:D65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68"/>
  <sheetViews>
    <sheetView showGridLines="0" zoomScaleNormal="100" zoomScaleSheetLayoutView="85" workbookViewId="0"/>
  </sheetViews>
  <sheetFormatPr defaultRowHeight="13.5" x14ac:dyDescent="0.25"/>
  <cols>
    <col min="1" max="2" width="9.140625" style="230"/>
    <col min="3" max="3" width="9.85546875" style="230" customWidth="1"/>
    <col min="4" max="16384" width="9.140625" style="230"/>
  </cols>
  <sheetData>
    <row r="1" spans="1:11" ht="3.75" customHeight="1" x14ac:dyDescent="0.25">
      <c r="A1" s="225"/>
      <c r="B1" s="226"/>
      <c r="C1" s="227"/>
      <c r="D1" s="228"/>
      <c r="E1" s="228"/>
      <c r="F1" s="229"/>
      <c r="G1" s="228"/>
      <c r="H1" s="228"/>
      <c r="I1" s="228"/>
      <c r="J1" s="228"/>
      <c r="K1" s="228"/>
    </row>
    <row r="2" spans="1:11" ht="41.25" x14ac:dyDescent="0.25">
      <c r="A2" s="314" t="s">
        <v>678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</row>
    <row r="4" spans="1:11" ht="17.25" x14ac:dyDescent="0.25">
      <c r="A4" s="231" t="s">
        <v>469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</row>
    <row r="6" spans="1:11" ht="26.25" x14ac:dyDescent="0.25">
      <c r="A6" s="233"/>
    </row>
    <row r="7" spans="1:11" ht="130.5" customHeight="1" x14ac:dyDescent="0.25">
      <c r="A7" s="233"/>
    </row>
    <row r="8" spans="1:11" ht="26.25" x14ac:dyDescent="0.25">
      <c r="A8" s="233"/>
    </row>
    <row r="9" spans="1:11" ht="26.25" x14ac:dyDescent="0.25">
      <c r="A9" s="233"/>
    </row>
    <row r="10" spans="1:11" ht="40.5" customHeight="1" x14ac:dyDescent="0.25">
      <c r="A10" s="233" t="s">
        <v>470</v>
      </c>
    </row>
    <row r="11" spans="1:11" ht="19.5" customHeight="1" x14ac:dyDescent="0.25">
      <c r="A11" s="233"/>
    </row>
    <row r="12" spans="1:11" ht="17.25" x14ac:dyDescent="0.25">
      <c r="A12" s="234" t="s">
        <v>471</v>
      </c>
    </row>
    <row r="13" spans="1:11" ht="40.5" x14ac:dyDescent="0.25">
      <c r="A13" s="244" t="s">
        <v>0</v>
      </c>
      <c r="B13" s="245" t="s">
        <v>74</v>
      </c>
      <c r="C13" s="238" t="s">
        <v>65</v>
      </c>
      <c r="D13" s="238" t="s">
        <v>155</v>
      </c>
      <c r="E13" s="246" t="s">
        <v>141</v>
      </c>
      <c r="F13" s="245" t="s">
        <v>146</v>
      </c>
      <c r="G13" s="246" t="s">
        <v>144</v>
      </c>
      <c r="H13" s="246" t="s">
        <v>148</v>
      </c>
      <c r="I13" s="239" t="s">
        <v>150</v>
      </c>
      <c r="J13" s="246" t="s">
        <v>6</v>
      </c>
      <c r="K13" s="253" t="s">
        <v>7</v>
      </c>
    </row>
    <row r="14" spans="1:11" ht="16.5" x14ac:dyDescent="0.25">
      <c r="A14" s="247" t="s">
        <v>116</v>
      </c>
      <c r="B14" s="248">
        <v>541</v>
      </c>
      <c r="C14" s="240" t="s">
        <v>70</v>
      </c>
      <c r="D14" s="241">
        <v>0.7142230228007751</v>
      </c>
      <c r="E14" s="249">
        <v>541</v>
      </c>
      <c r="F14" s="242" t="s">
        <v>117</v>
      </c>
      <c r="G14" s="250" t="s">
        <v>209</v>
      </c>
      <c r="H14" s="251">
        <v>5</v>
      </c>
      <c r="I14" s="243">
        <v>999.65899999999999</v>
      </c>
      <c r="J14" s="252">
        <v>0.20006822326413307</v>
      </c>
      <c r="K14" s="254">
        <v>22.107538670686704</v>
      </c>
    </row>
    <row r="15" spans="1:11" ht="16.5" x14ac:dyDescent="0.25">
      <c r="A15" s="247" t="s">
        <v>116</v>
      </c>
      <c r="B15" s="248" t="s">
        <v>554</v>
      </c>
      <c r="C15" s="240" t="s">
        <v>67</v>
      </c>
      <c r="D15" s="241">
        <v>0.84070337414927043</v>
      </c>
      <c r="E15" s="249">
        <v>4622</v>
      </c>
      <c r="F15" s="242" t="s">
        <v>117</v>
      </c>
      <c r="G15" s="250" t="s">
        <v>196</v>
      </c>
      <c r="H15" s="251">
        <v>2</v>
      </c>
      <c r="I15" s="243">
        <v>2655.6620000000003</v>
      </c>
      <c r="J15" s="252">
        <v>3.765539439883539E-2</v>
      </c>
      <c r="K15" s="254">
        <v>20.522189947365288</v>
      </c>
    </row>
    <row r="16" spans="1:11" ht="16.5" x14ac:dyDescent="0.25">
      <c r="A16" s="247" t="s">
        <v>116</v>
      </c>
      <c r="B16" s="248" t="s">
        <v>252</v>
      </c>
      <c r="C16" s="240" t="s">
        <v>69</v>
      </c>
      <c r="D16" s="241">
        <v>0.86050000000000004</v>
      </c>
      <c r="E16" s="249">
        <v>8055</v>
      </c>
      <c r="F16" s="242" t="s">
        <v>118</v>
      </c>
      <c r="G16" s="250" t="s">
        <v>222</v>
      </c>
      <c r="H16" s="251">
        <v>1</v>
      </c>
      <c r="I16" s="243">
        <v>846.51800000000003</v>
      </c>
      <c r="J16" s="252">
        <v>0</v>
      </c>
      <c r="K16" s="254">
        <v>23.271802844121446</v>
      </c>
    </row>
    <row r="17" spans="1:11" ht="16.5" x14ac:dyDescent="0.25">
      <c r="A17" s="247" t="s">
        <v>116</v>
      </c>
      <c r="B17" s="248" t="s">
        <v>256</v>
      </c>
      <c r="C17" s="240" t="s">
        <v>69</v>
      </c>
      <c r="D17" s="241">
        <v>0.8909628665811794</v>
      </c>
      <c r="E17" s="249">
        <v>9210</v>
      </c>
      <c r="F17" s="242" t="s">
        <v>118</v>
      </c>
      <c r="G17" s="250" t="s">
        <v>228</v>
      </c>
      <c r="H17" s="251">
        <v>5</v>
      </c>
      <c r="I17" s="243">
        <v>2046.9739999999997</v>
      </c>
      <c r="J17" s="252">
        <v>0</v>
      </c>
      <c r="K17" s="254">
        <v>48.803746408112666</v>
      </c>
    </row>
    <row r="18" spans="1:11" ht="16.5" x14ac:dyDescent="0.25">
      <c r="A18" s="247" t="s">
        <v>116</v>
      </c>
      <c r="B18" s="248" t="s">
        <v>258</v>
      </c>
      <c r="C18" s="240" t="s">
        <v>68</v>
      </c>
      <c r="D18" s="241">
        <v>0.94807692307692304</v>
      </c>
      <c r="E18" s="249">
        <v>9410</v>
      </c>
      <c r="F18" s="242" t="s">
        <v>117</v>
      </c>
      <c r="G18" s="250" t="s">
        <v>192</v>
      </c>
      <c r="H18" s="251">
        <v>1</v>
      </c>
      <c r="I18" s="243">
        <v>2978.8870000000002</v>
      </c>
      <c r="J18" s="252">
        <v>0</v>
      </c>
      <c r="K18" s="254">
        <v>32.797484429587293</v>
      </c>
    </row>
    <row r="19" spans="1:11" ht="16.5" x14ac:dyDescent="0.25">
      <c r="A19" s="247" t="s">
        <v>116</v>
      </c>
      <c r="B19" s="248" t="s">
        <v>264</v>
      </c>
      <c r="C19" s="240" t="s">
        <v>67</v>
      </c>
      <c r="D19" s="241">
        <v>0.82834356281187183</v>
      </c>
      <c r="E19" s="249">
        <v>9997</v>
      </c>
      <c r="F19" s="242" t="s">
        <v>118</v>
      </c>
      <c r="G19" s="250" t="s">
        <v>237</v>
      </c>
      <c r="H19" s="251">
        <v>3</v>
      </c>
      <c r="I19" s="243">
        <v>3314.0519999999997</v>
      </c>
      <c r="J19" s="252">
        <v>0.3620944994224593</v>
      </c>
      <c r="K19" s="254">
        <v>32.226410448598877</v>
      </c>
    </row>
    <row r="20" spans="1:11" ht="16.5" x14ac:dyDescent="0.25">
      <c r="A20" s="247" t="s">
        <v>116</v>
      </c>
      <c r="B20" s="248" t="s">
        <v>272</v>
      </c>
      <c r="C20" s="240" t="s">
        <v>67</v>
      </c>
      <c r="D20" s="241">
        <v>0.84988381674391222</v>
      </c>
      <c r="E20" s="249">
        <v>4501</v>
      </c>
      <c r="F20" s="242" t="s">
        <v>117</v>
      </c>
      <c r="G20" s="250" t="s">
        <v>191</v>
      </c>
      <c r="H20" s="251">
        <v>2</v>
      </c>
      <c r="I20" s="243">
        <v>3205.7979999999998</v>
      </c>
      <c r="J20" s="252">
        <v>6.2386962622099092E-2</v>
      </c>
      <c r="K20" s="254">
        <v>24.018980609508148</v>
      </c>
    </row>
    <row r="21" spans="1:11" ht="16.5" x14ac:dyDescent="0.25">
      <c r="A21" s="247" t="s">
        <v>116</v>
      </c>
      <c r="B21" s="248" t="s">
        <v>280</v>
      </c>
      <c r="C21" s="240" t="s">
        <v>70</v>
      </c>
      <c r="D21" s="241">
        <v>0.78889472099806024</v>
      </c>
      <c r="E21" s="249">
        <v>7096</v>
      </c>
      <c r="F21" s="242" t="s">
        <v>117</v>
      </c>
      <c r="G21" s="250" t="s">
        <v>194</v>
      </c>
      <c r="H21" s="251">
        <v>2</v>
      </c>
      <c r="I21" s="243">
        <v>2975.0509999999999</v>
      </c>
      <c r="J21" s="252">
        <v>3.3612869157537133E-2</v>
      </c>
      <c r="K21" s="254">
        <v>28.537325914749026</v>
      </c>
    </row>
    <row r="22" spans="1:11" ht="16.5" x14ac:dyDescent="0.25">
      <c r="A22" s="247" t="s">
        <v>116</v>
      </c>
      <c r="B22" s="248" t="s">
        <v>282</v>
      </c>
      <c r="C22" s="240" t="s">
        <v>70</v>
      </c>
      <c r="D22" s="241">
        <v>0.78137511913138091</v>
      </c>
      <c r="E22" s="249">
        <v>9490</v>
      </c>
      <c r="F22" s="242" t="s">
        <v>117</v>
      </c>
      <c r="G22" s="250" t="s">
        <v>200</v>
      </c>
      <c r="H22" s="251">
        <v>12</v>
      </c>
      <c r="I22" s="243">
        <v>3255.348</v>
      </c>
      <c r="J22" s="252">
        <v>0</v>
      </c>
      <c r="K22" s="254">
        <v>30.442213858549071</v>
      </c>
    </row>
    <row r="23" spans="1:11" ht="16.5" x14ac:dyDescent="0.25">
      <c r="A23" s="247" t="s">
        <v>116</v>
      </c>
      <c r="B23" s="248" t="s">
        <v>286</v>
      </c>
      <c r="C23" s="240" t="s">
        <v>70</v>
      </c>
      <c r="D23" s="241">
        <v>0.78612386130901346</v>
      </c>
      <c r="E23" s="249">
        <v>2404</v>
      </c>
      <c r="F23" s="242" t="s">
        <v>117</v>
      </c>
      <c r="G23" s="250" t="s">
        <v>200</v>
      </c>
      <c r="H23" s="251">
        <v>3</v>
      </c>
      <c r="I23" s="243">
        <v>2981.8720000000003</v>
      </c>
      <c r="J23" s="252">
        <v>0</v>
      </c>
      <c r="K23" s="254">
        <v>24.514801440169126</v>
      </c>
    </row>
    <row r="24" spans="1:11" ht="16.5" x14ac:dyDescent="0.25">
      <c r="A24" s="247" t="s">
        <v>116</v>
      </c>
      <c r="B24" s="248" t="s">
        <v>290</v>
      </c>
      <c r="C24" s="240" t="s">
        <v>69</v>
      </c>
      <c r="D24" s="241">
        <v>0.86244185062613365</v>
      </c>
      <c r="E24" s="249">
        <v>1778</v>
      </c>
      <c r="F24" s="242" t="s">
        <v>118</v>
      </c>
      <c r="G24" s="250" t="s">
        <v>211</v>
      </c>
      <c r="H24" s="251">
        <v>2</v>
      </c>
      <c r="I24" s="243">
        <v>1037.6379999999999</v>
      </c>
      <c r="J24" s="252">
        <v>0</v>
      </c>
      <c r="K24" s="254">
        <v>33.82682592580457</v>
      </c>
    </row>
    <row r="25" spans="1:11" ht="16.5" x14ac:dyDescent="0.25">
      <c r="A25" s="247" t="s">
        <v>116</v>
      </c>
      <c r="B25" s="248" t="s">
        <v>292</v>
      </c>
      <c r="C25" s="240" t="s">
        <v>67</v>
      </c>
      <c r="D25" s="241">
        <v>0.84688195517955112</v>
      </c>
      <c r="E25" s="249">
        <v>9415</v>
      </c>
      <c r="F25" s="242" t="s">
        <v>118</v>
      </c>
      <c r="G25" s="250" t="s">
        <v>222</v>
      </c>
      <c r="H25" s="251">
        <v>2</v>
      </c>
      <c r="I25" s="243">
        <v>717.58699999999999</v>
      </c>
      <c r="J25" s="252">
        <v>0</v>
      </c>
      <c r="K25" s="254">
        <v>21.878880191530783</v>
      </c>
    </row>
    <row r="26" spans="1:11" ht="16.5" x14ac:dyDescent="0.25">
      <c r="A26" s="247" t="s">
        <v>116</v>
      </c>
      <c r="B26" s="248" t="s">
        <v>294</v>
      </c>
      <c r="C26" s="240" t="s">
        <v>70</v>
      </c>
      <c r="D26" s="241">
        <v>0.71160000000000001</v>
      </c>
      <c r="E26" s="249">
        <v>3215</v>
      </c>
      <c r="F26" s="242" t="s">
        <v>117</v>
      </c>
      <c r="G26" s="250" t="s">
        <v>209</v>
      </c>
      <c r="H26" s="251">
        <v>1</v>
      </c>
      <c r="I26" s="243">
        <v>2926.9760000000001</v>
      </c>
      <c r="J26" s="252">
        <v>0</v>
      </c>
      <c r="K26" s="254">
        <v>44.072790484103727</v>
      </c>
    </row>
    <row r="27" spans="1:11" ht="16.5" x14ac:dyDescent="0.25">
      <c r="A27" s="247" t="s">
        <v>116</v>
      </c>
      <c r="B27" s="248" t="s">
        <v>296</v>
      </c>
      <c r="C27" s="240" t="s">
        <v>69</v>
      </c>
      <c r="D27" s="241">
        <v>0.88829807951214634</v>
      </c>
      <c r="E27" s="249">
        <v>7253</v>
      </c>
      <c r="F27" s="242" t="s">
        <v>118</v>
      </c>
      <c r="G27" s="250" t="s">
        <v>247</v>
      </c>
      <c r="H27" s="251">
        <v>3</v>
      </c>
      <c r="I27" s="243">
        <v>1132.19</v>
      </c>
      <c r="J27" s="252">
        <v>0</v>
      </c>
      <c r="K27" s="254">
        <v>48.578418816629714</v>
      </c>
    </row>
    <row r="28" spans="1:11" ht="16.5" x14ac:dyDescent="0.25">
      <c r="A28" s="247" t="s">
        <v>116</v>
      </c>
      <c r="B28" s="248" t="s">
        <v>304</v>
      </c>
      <c r="C28" s="240" t="s">
        <v>69</v>
      </c>
      <c r="D28" s="241">
        <v>0.86302687008914414</v>
      </c>
      <c r="E28" s="249">
        <v>539</v>
      </c>
      <c r="F28" s="242" t="s">
        <v>117</v>
      </c>
      <c r="G28" s="250" t="s">
        <v>208</v>
      </c>
      <c r="H28" s="251">
        <v>3</v>
      </c>
      <c r="I28" s="243">
        <v>2866.4809999999998</v>
      </c>
      <c r="J28" s="252">
        <v>0.10465794121782074</v>
      </c>
      <c r="K28" s="254">
        <v>38.339692466128334</v>
      </c>
    </row>
    <row r="29" spans="1:11" ht="16.5" x14ac:dyDescent="0.25">
      <c r="A29" s="247" t="s">
        <v>116</v>
      </c>
      <c r="B29" s="248" t="s">
        <v>306</v>
      </c>
      <c r="C29" s="240" t="s">
        <v>67</v>
      </c>
      <c r="D29" s="241">
        <v>0.84592116096379888</v>
      </c>
      <c r="E29" s="249">
        <v>7218</v>
      </c>
      <c r="F29" s="242" t="s">
        <v>118</v>
      </c>
      <c r="G29" s="250" t="s">
        <v>227</v>
      </c>
      <c r="H29" s="251">
        <v>3</v>
      </c>
      <c r="I29" s="243">
        <v>536.99800000000005</v>
      </c>
      <c r="J29" s="252">
        <v>0</v>
      </c>
      <c r="K29" s="254">
        <v>32.402355316034694</v>
      </c>
    </row>
    <row r="30" spans="1:11" ht="16.5" x14ac:dyDescent="0.25">
      <c r="A30" s="247" t="s">
        <v>116</v>
      </c>
      <c r="B30" s="248" t="s">
        <v>316</v>
      </c>
      <c r="C30" s="240" t="s">
        <v>69</v>
      </c>
      <c r="D30" s="241">
        <v>0.89800000000000002</v>
      </c>
      <c r="E30" s="249">
        <v>3074</v>
      </c>
      <c r="F30" s="242" t="s">
        <v>118</v>
      </c>
      <c r="G30" s="250" t="s">
        <v>219</v>
      </c>
      <c r="H30" s="251">
        <v>1</v>
      </c>
      <c r="I30" s="243">
        <v>1764.751</v>
      </c>
      <c r="J30" s="252">
        <v>0</v>
      </c>
      <c r="K30" s="254">
        <v>24.422708926075124</v>
      </c>
    </row>
    <row r="31" spans="1:11" ht="16.5" x14ac:dyDescent="0.25">
      <c r="A31" s="247" t="s">
        <v>116</v>
      </c>
      <c r="B31" s="248" t="s">
        <v>476</v>
      </c>
      <c r="C31" s="240" t="s">
        <v>67</v>
      </c>
      <c r="D31" s="241">
        <v>0.80743522933318801</v>
      </c>
      <c r="E31" s="249">
        <v>2955</v>
      </c>
      <c r="F31" s="242" t="s">
        <v>118</v>
      </c>
      <c r="G31" s="250" t="s">
        <v>244</v>
      </c>
      <c r="H31" s="251">
        <v>10</v>
      </c>
      <c r="I31" s="243">
        <v>1090.308</v>
      </c>
      <c r="J31" s="252">
        <v>0.183434405690869</v>
      </c>
      <c r="K31" s="254">
        <v>66.953558077167187</v>
      </c>
    </row>
    <row r="32" spans="1:11" ht="16.5" x14ac:dyDescent="0.25">
      <c r="A32" s="247" t="s">
        <v>116</v>
      </c>
      <c r="B32" s="248" t="s">
        <v>324</v>
      </c>
      <c r="C32" s="240" t="s">
        <v>67</v>
      </c>
      <c r="D32" s="241">
        <v>0.82518079191213856</v>
      </c>
      <c r="E32" s="249">
        <v>4060</v>
      </c>
      <c r="F32" s="242" t="s">
        <v>118</v>
      </c>
      <c r="G32" s="250" t="s">
        <v>244</v>
      </c>
      <c r="H32" s="251">
        <v>2</v>
      </c>
      <c r="I32" s="243">
        <v>1944.2140000000002</v>
      </c>
      <c r="J32" s="252">
        <v>0</v>
      </c>
      <c r="K32" s="254">
        <v>57.092480560267539</v>
      </c>
    </row>
    <row r="33" spans="1:11" ht="16.5" x14ac:dyDescent="0.25">
      <c r="A33" s="247" t="s">
        <v>116</v>
      </c>
      <c r="B33" s="248" t="s">
        <v>486</v>
      </c>
      <c r="C33" s="240" t="s">
        <v>70</v>
      </c>
      <c r="D33" s="241">
        <v>0.76441770396065478</v>
      </c>
      <c r="E33" s="249">
        <v>5143</v>
      </c>
      <c r="F33" s="242" t="s">
        <v>117</v>
      </c>
      <c r="G33" s="250" t="s">
        <v>199</v>
      </c>
      <c r="H33" s="251">
        <v>13</v>
      </c>
      <c r="I33" s="243">
        <v>2158.4050000000002</v>
      </c>
      <c r="J33" s="252">
        <v>4.6330507944523848E-2</v>
      </c>
      <c r="K33" s="254">
        <v>49.52731299269599</v>
      </c>
    </row>
    <row r="34" spans="1:11" ht="16.5" x14ac:dyDescent="0.25">
      <c r="A34" s="247" t="s">
        <v>116</v>
      </c>
      <c r="B34" s="248" t="s">
        <v>330</v>
      </c>
      <c r="C34" s="240" t="s">
        <v>70</v>
      </c>
      <c r="D34" s="241">
        <v>0.75809092989752658</v>
      </c>
      <c r="E34" s="249">
        <v>2242</v>
      </c>
      <c r="F34" s="242" t="s">
        <v>117</v>
      </c>
      <c r="G34" s="250" t="s">
        <v>189</v>
      </c>
      <c r="H34" s="251">
        <v>3</v>
      </c>
      <c r="I34" s="243">
        <v>2696.6850000000004</v>
      </c>
      <c r="J34" s="252">
        <v>0.11124769856323595</v>
      </c>
      <c r="K34" s="254">
        <v>73.6459764488622</v>
      </c>
    </row>
    <row r="35" spans="1:11" ht="16.5" x14ac:dyDescent="0.25">
      <c r="A35" s="247" t="s">
        <v>116</v>
      </c>
      <c r="B35" s="248" t="s">
        <v>348</v>
      </c>
      <c r="C35" s="240" t="s">
        <v>67</v>
      </c>
      <c r="D35" s="241">
        <v>0.822112028444967</v>
      </c>
      <c r="E35" s="249">
        <v>3375</v>
      </c>
      <c r="F35" s="242" t="s">
        <v>118</v>
      </c>
      <c r="G35" s="250" t="s">
        <v>217</v>
      </c>
      <c r="H35" s="251">
        <v>2</v>
      </c>
      <c r="I35" s="243">
        <v>434.46300000000002</v>
      </c>
      <c r="J35" s="252">
        <v>0</v>
      </c>
      <c r="K35" s="254">
        <v>46.724347067529337</v>
      </c>
    </row>
    <row r="36" spans="1:11" ht="16.5" x14ac:dyDescent="0.25">
      <c r="A36" s="247" t="s">
        <v>116</v>
      </c>
      <c r="B36" s="248" t="s">
        <v>350</v>
      </c>
      <c r="C36" s="240" t="s">
        <v>67</v>
      </c>
      <c r="D36" s="241">
        <v>0.80353048363325641</v>
      </c>
      <c r="E36" s="249">
        <v>5079</v>
      </c>
      <c r="F36" s="242" t="s">
        <v>117</v>
      </c>
      <c r="G36" s="250" t="s">
        <v>192</v>
      </c>
      <c r="H36" s="251">
        <v>12</v>
      </c>
      <c r="I36" s="243">
        <v>2112.6729999999998</v>
      </c>
      <c r="J36" s="252">
        <v>0</v>
      </c>
      <c r="K36" s="254">
        <v>27.642706656448965</v>
      </c>
    </row>
    <row r="37" spans="1:11" ht="16.5" x14ac:dyDescent="0.25">
      <c r="A37" s="247" t="s">
        <v>116</v>
      </c>
      <c r="B37" s="248" t="s">
        <v>354</v>
      </c>
      <c r="C37" s="240" t="s">
        <v>69</v>
      </c>
      <c r="D37" s="241">
        <v>0.87303143099473857</v>
      </c>
      <c r="E37" s="249">
        <v>939</v>
      </c>
      <c r="F37" s="242" t="s">
        <v>118</v>
      </c>
      <c r="G37" s="250" t="s">
        <v>227</v>
      </c>
      <c r="H37" s="251">
        <v>6</v>
      </c>
      <c r="I37" s="243">
        <v>1888.0119999999999</v>
      </c>
      <c r="J37" s="252">
        <v>0.21186306019241405</v>
      </c>
      <c r="K37" s="254">
        <v>43.59082463458919</v>
      </c>
    </row>
    <row r="38" spans="1:11" ht="16.5" x14ac:dyDescent="0.25">
      <c r="A38" s="247" t="s">
        <v>116</v>
      </c>
      <c r="B38" s="248" t="s">
        <v>358</v>
      </c>
      <c r="C38" s="240" t="s">
        <v>67</v>
      </c>
      <c r="D38" s="241">
        <v>0.83</v>
      </c>
      <c r="E38" s="249">
        <v>4920</v>
      </c>
      <c r="F38" s="242" t="s">
        <v>118</v>
      </c>
      <c r="G38" s="250" t="s">
        <v>223</v>
      </c>
      <c r="H38" s="251">
        <v>1</v>
      </c>
      <c r="I38" s="243">
        <v>684.25199999999995</v>
      </c>
      <c r="J38" s="252">
        <v>0</v>
      </c>
      <c r="K38" s="254">
        <v>31.128882341593449</v>
      </c>
    </row>
    <row r="39" spans="1:11" ht="16.5" x14ac:dyDescent="0.25">
      <c r="A39" s="247" t="s">
        <v>116</v>
      </c>
      <c r="B39" s="248" t="s">
        <v>360</v>
      </c>
      <c r="C39" s="240" t="s">
        <v>70</v>
      </c>
      <c r="D39" s="241">
        <v>0.70916583063637184</v>
      </c>
      <c r="E39" s="249">
        <v>5027</v>
      </c>
      <c r="F39" s="242" t="s">
        <v>117</v>
      </c>
      <c r="G39" s="250" t="s">
        <v>194</v>
      </c>
      <c r="H39" s="251">
        <v>2</v>
      </c>
      <c r="I39" s="243">
        <v>2400.232</v>
      </c>
      <c r="J39" s="252">
        <v>8.3325278556406215E-2</v>
      </c>
      <c r="K39" s="254">
        <v>56.661189418356223</v>
      </c>
    </row>
    <row r="40" spans="1:11" ht="16.5" x14ac:dyDescent="0.25">
      <c r="A40" s="247" t="s">
        <v>116</v>
      </c>
      <c r="B40" s="248" t="s">
        <v>362</v>
      </c>
      <c r="C40" s="240" t="s">
        <v>67</v>
      </c>
      <c r="D40" s="241">
        <v>0.8299293284348106</v>
      </c>
      <c r="E40" s="249">
        <v>2598</v>
      </c>
      <c r="F40" s="242" t="s">
        <v>118</v>
      </c>
      <c r="G40" s="250" t="s">
        <v>215</v>
      </c>
      <c r="H40" s="251">
        <v>2</v>
      </c>
      <c r="I40" s="243">
        <v>1349.0170000000001</v>
      </c>
      <c r="J40" s="252">
        <v>0</v>
      </c>
      <c r="K40" s="254">
        <v>29.058195708430656</v>
      </c>
    </row>
    <row r="41" spans="1:11" ht="16.5" x14ac:dyDescent="0.25">
      <c r="A41" s="247" t="s">
        <v>116</v>
      </c>
      <c r="B41" s="248" t="s">
        <v>368</v>
      </c>
      <c r="C41" s="240" t="s">
        <v>69</v>
      </c>
      <c r="D41" s="241">
        <v>0.85205877134797736</v>
      </c>
      <c r="E41" s="249">
        <v>8199</v>
      </c>
      <c r="F41" s="242" t="s">
        <v>118</v>
      </c>
      <c r="G41" s="250" t="s">
        <v>244</v>
      </c>
      <c r="H41" s="251">
        <v>2</v>
      </c>
      <c r="I41" s="243">
        <v>1974.741</v>
      </c>
      <c r="J41" s="252">
        <v>0</v>
      </c>
      <c r="K41" s="254">
        <v>22.332042531147124</v>
      </c>
    </row>
    <row r="42" spans="1:11" ht="16.5" x14ac:dyDescent="0.25">
      <c r="A42" s="247" t="s">
        <v>116</v>
      </c>
      <c r="B42" s="248" t="s">
        <v>370</v>
      </c>
      <c r="C42" s="240" t="s">
        <v>69</v>
      </c>
      <c r="D42" s="241">
        <v>0.86762768458782469</v>
      </c>
      <c r="E42" s="249">
        <v>8628</v>
      </c>
      <c r="F42" s="242" t="s">
        <v>117</v>
      </c>
      <c r="G42" s="250" t="s">
        <v>198</v>
      </c>
      <c r="H42" s="251">
        <v>14</v>
      </c>
      <c r="I42" s="243">
        <v>1665.1919999999998</v>
      </c>
      <c r="J42" s="252">
        <v>0.12010627002772055</v>
      </c>
      <c r="K42" s="254">
        <v>25.402476110862896</v>
      </c>
    </row>
    <row r="43" spans="1:11" ht="16.5" x14ac:dyDescent="0.25">
      <c r="A43" s="247" t="s">
        <v>116</v>
      </c>
      <c r="B43" s="248" t="s">
        <v>374</v>
      </c>
      <c r="C43" s="240" t="s">
        <v>67</v>
      </c>
      <c r="D43" s="241">
        <v>0.82017143908129753</v>
      </c>
      <c r="E43" s="249">
        <v>2740</v>
      </c>
      <c r="F43" s="242" t="s">
        <v>118</v>
      </c>
      <c r="G43" s="250" t="s">
        <v>248</v>
      </c>
      <c r="H43" s="251">
        <v>8</v>
      </c>
      <c r="I43" s="243">
        <v>708.63100000000009</v>
      </c>
      <c r="J43" s="252">
        <v>0</v>
      </c>
      <c r="K43" s="254">
        <v>36.54934655695277</v>
      </c>
    </row>
    <row r="44" spans="1:11" ht="16.5" x14ac:dyDescent="0.25">
      <c r="A44" s="247" t="s">
        <v>116</v>
      </c>
      <c r="B44" s="248" t="s">
        <v>378</v>
      </c>
      <c r="C44" s="240" t="s">
        <v>69</v>
      </c>
      <c r="D44" s="241">
        <v>0.85063470635914373</v>
      </c>
      <c r="E44" s="249">
        <v>8511</v>
      </c>
      <c r="F44" s="242" t="s">
        <v>118</v>
      </c>
      <c r="G44" s="250" t="s">
        <v>231</v>
      </c>
      <c r="H44" s="251">
        <v>7</v>
      </c>
      <c r="I44" s="243">
        <v>1035.048</v>
      </c>
      <c r="J44" s="252">
        <v>0</v>
      </c>
      <c r="K44" s="254">
        <v>58.934464875058936</v>
      </c>
    </row>
    <row r="45" spans="1:11" ht="16.5" x14ac:dyDescent="0.25">
      <c r="A45" s="247" t="s">
        <v>116</v>
      </c>
      <c r="B45" s="248" t="s">
        <v>385</v>
      </c>
      <c r="C45" s="240" t="s">
        <v>68</v>
      </c>
      <c r="D45" s="241">
        <v>0.92900000000000005</v>
      </c>
      <c r="E45" s="249">
        <v>7290</v>
      </c>
      <c r="F45" s="242" t="s">
        <v>118</v>
      </c>
      <c r="G45" s="250" t="s">
        <v>212</v>
      </c>
      <c r="H45" s="251">
        <v>1</v>
      </c>
      <c r="I45" s="243">
        <v>3157.19</v>
      </c>
      <c r="J45" s="252">
        <v>6.334747037713917E-2</v>
      </c>
      <c r="K45" s="254">
        <v>61.257003854693572</v>
      </c>
    </row>
    <row r="46" spans="1:11" ht="16.5" x14ac:dyDescent="0.25">
      <c r="A46" s="247" t="s">
        <v>116</v>
      </c>
      <c r="B46" s="248" t="s">
        <v>387</v>
      </c>
      <c r="C46" s="240" t="s">
        <v>69</v>
      </c>
      <c r="D46" s="241">
        <v>0.85</v>
      </c>
      <c r="E46" s="249">
        <v>8004</v>
      </c>
      <c r="F46" s="242" t="s">
        <v>118</v>
      </c>
      <c r="G46" s="250" t="s">
        <v>238</v>
      </c>
      <c r="H46" s="251">
        <v>1</v>
      </c>
      <c r="I46" s="243">
        <v>1004.929</v>
      </c>
      <c r="J46" s="252">
        <v>9.9509517587809695E-2</v>
      </c>
      <c r="K46" s="254">
        <v>45.376340020041219</v>
      </c>
    </row>
    <row r="47" spans="1:11" ht="16.5" x14ac:dyDescent="0.25">
      <c r="A47" s="247" t="s">
        <v>116</v>
      </c>
      <c r="B47" s="248" t="s">
        <v>391</v>
      </c>
      <c r="C47" s="240" t="s">
        <v>69</v>
      </c>
      <c r="D47" s="241">
        <v>0.86198754388269549</v>
      </c>
      <c r="E47" s="249">
        <v>4520</v>
      </c>
      <c r="F47" s="242" t="s">
        <v>118</v>
      </c>
      <c r="G47" s="250" t="s">
        <v>240</v>
      </c>
      <c r="H47" s="251">
        <v>2</v>
      </c>
      <c r="I47" s="243">
        <v>738.40699999999993</v>
      </c>
      <c r="J47" s="252">
        <v>0</v>
      </c>
      <c r="K47" s="254">
        <v>42.388547237499104</v>
      </c>
    </row>
    <row r="48" spans="1:11" ht="16.5" x14ac:dyDescent="0.25">
      <c r="A48" s="247" t="s">
        <v>116</v>
      </c>
      <c r="B48" s="248" t="s">
        <v>395</v>
      </c>
      <c r="C48" s="240" t="s">
        <v>69</v>
      </c>
      <c r="D48" s="241">
        <v>0.87309445894875215</v>
      </c>
      <c r="E48" s="249">
        <v>8591</v>
      </c>
      <c r="F48" s="242" t="s">
        <v>118</v>
      </c>
      <c r="G48" s="250" t="s">
        <v>229</v>
      </c>
      <c r="H48" s="251">
        <v>2</v>
      </c>
      <c r="I48" s="243">
        <v>821.59500000000003</v>
      </c>
      <c r="J48" s="252">
        <v>0</v>
      </c>
      <c r="K48" s="254">
        <v>36.270912067381133</v>
      </c>
    </row>
    <row r="49" spans="1:11" ht="16.5" x14ac:dyDescent="0.25">
      <c r="A49" s="247" t="s">
        <v>116</v>
      </c>
      <c r="B49" s="248" t="s">
        <v>397</v>
      </c>
      <c r="C49" s="240" t="s">
        <v>69</v>
      </c>
      <c r="D49" s="241">
        <v>0.89498408272787267</v>
      </c>
      <c r="E49" s="249">
        <v>5565</v>
      </c>
      <c r="F49" s="242" t="s">
        <v>117</v>
      </c>
      <c r="G49" s="250" t="s">
        <v>199</v>
      </c>
      <c r="H49" s="251">
        <v>3</v>
      </c>
      <c r="I49" s="243">
        <v>2876.3220000000001</v>
      </c>
      <c r="J49" s="252">
        <v>0</v>
      </c>
      <c r="K49" s="254">
        <v>29.62116202567028</v>
      </c>
    </row>
    <row r="50" spans="1:11" ht="16.5" x14ac:dyDescent="0.25">
      <c r="A50" s="247" t="s">
        <v>116</v>
      </c>
      <c r="B50" s="248" t="s">
        <v>399</v>
      </c>
      <c r="C50" s="240" t="s">
        <v>69</v>
      </c>
      <c r="D50" s="241">
        <v>0.86883822588301596</v>
      </c>
      <c r="E50" s="249">
        <v>5062</v>
      </c>
      <c r="F50" s="242" t="s">
        <v>118</v>
      </c>
      <c r="G50" s="250" t="s">
        <v>240</v>
      </c>
      <c r="H50" s="251">
        <v>14</v>
      </c>
      <c r="I50" s="243">
        <v>1566.405</v>
      </c>
      <c r="J50" s="252">
        <v>0.19152134984247368</v>
      </c>
      <c r="K50" s="254">
        <v>52.668371206680263</v>
      </c>
    </row>
    <row r="51" spans="1:11" ht="16.5" x14ac:dyDescent="0.25">
      <c r="A51" s="247" t="s">
        <v>116</v>
      </c>
      <c r="B51" s="248" t="s">
        <v>409</v>
      </c>
      <c r="C51" s="240" t="s">
        <v>70</v>
      </c>
      <c r="D51" s="241">
        <v>0.71104531537775184</v>
      </c>
      <c r="E51" s="249">
        <v>303</v>
      </c>
      <c r="F51" s="242" t="s">
        <v>117</v>
      </c>
      <c r="G51" s="250" t="s">
        <v>209</v>
      </c>
      <c r="H51" s="251">
        <v>9</v>
      </c>
      <c r="I51" s="243">
        <v>1835.5170000000003</v>
      </c>
      <c r="J51" s="252">
        <v>0.10896112648371002</v>
      </c>
      <c r="K51" s="254">
        <v>28.166451196039041</v>
      </c>
    </row>
    <row r="52" spans="1:11" ht="16.5" x14ac:dyDescent="0.25">
      <c r="A52" s="247" t="s">
        <v>116</v>
      </c>
      <c r="B52" s="248" t="s">
        <v>411</v>
      </c>
      <c r="C52" s="240" t="s">
        <v>69</v>
      </c>
      <c r="D52" s="241">
        <v>0.88820425773990863</v>
      </c>
      <c r="E52" s="249">
        <v>8497</v>
      </c>
      <c r="F52" s="242" t="s">
        <v>118</v>
      </c>
      <c r="G52" s="250" t="s">
        <v>216</v>
      </c>
      <c r="H52" s="251">
        <v>2</v>
      </c>
      <c r="I52" s="243">
        <v>791.03000000000009</v>
      </c>
      <c r="J52" s="252">
        <v>0.12641745572228613</v>
      </c>
      <c r="K52" s="254">
        <v>28.69676244895895</v>
      </c>
    </row>
    <row r="53" spans="1:11" ht="16.5" x14ac:dyDescent="0.25">
      <c r="A53" s="247" t="s">
        <v>116</v>
      </c>
      <c r="B53" s="248" t="s">
        <v>415</v>
      </c>
      <c r="C53" s="240" t="s">
        <v>67</v>
      </c>
      <c r="D53" s="241">
        <v>0.82957117072025977</v>
      </c>
      <c r="E53" s="249">
        <v>3234</v>
      </c>
      <c r="F53" s="242" t="s">
        <v>118</v>
      </c>
      <c r="G53" s="250" t="s">
        <v>247</v>
      </c>
      <c r="H53" s="251">
        <v>6</v>
      </c>
      <c r="I53" s="243">
        <v>2557.9539999999997</v>
      </c>
      <c r="J53" s="252">
        <v>0</v>
      </c>
      <c r="K53" s="254">
        <v>21.501559449466257</v>
      </c>
    </row>
    <row r="54" spans="1:11" ht="16.5" x14ac:dyDescent="0.25">
      <c r="A54" s="247" t="s">
        <v>116</v>
      </c>
      <c r="B54" s="248" t="s">
        <v>417</v>
      </c>
      <c r="C54" s="240" t="s">
        <v>69</v>
      </c>
      <c r="D54" s="241">
        <v>0.87628834606033523</v>
      </c>
      <c r="E54" s="249">
        <v>1194</v>
      </c>
      <c r="F54" s="242" t="s">
        <v>118</v>
      </c>
      <c r="G54" s="250" t="s">
        <v>224</v>
      </c>
      <c r="H54" s="251">
        <v>3</v>
      </c>
      <c r="I54" s="243">
        <v>847.91600000000005</v>
      </c>
      <c r="J54" s="252">
        <v>0</v>
      </c>
      <c r="K54" s="254">
        <v>26.88945603102194</v>
      </c>
    </row>
    <row r="55" spans="1:11" ht="16.5" x14ac:dyDescent="0.25">
      <c r="A55" s="247" t="s">
        <v>116</v>
      </c>
      <c r="B55" s="248" t="s">
        <v>492</v>
      </c>
      <c r="C55" s="240" t="s">
        <v>69</v>
      </c>
      <c r="D55" s="241">
        <v>0.89300000000000002</v>
      </c>
      <c r="E55" s="249">
        <v>9009</v>
      </c>
      <c r="F55" s="242" t="s">
        <v>118</v>
      </c>
      <c r="G55" s="250" t="s">
        <v>214</v>
      </c>
      <c r="H55" s="251">
        <v>1</v>
      </c>
      <c r="I55" s="243">
        <v>2460.2310000000002</v>
      </c>
      <c r="J55" s="252">
        <v>0</v>
      </c>
      <c r="K55" s="254">
        <v>25.404118556346944</v>
      </c>
    </row>
    <row r="56" spans="1:11" ht="16.5" x14ac:dyDescent="0.25">
      <c r="A56" s="247" t="s">
        <v>116</v>
      </c>
      <c r="B56" s="248" t="s">
        <v>419</v>
      </c>
      <c r="C56" s="240" t="s">
        <v>67</v>
      </c>
      <c r="D56" s="241">
        <v>0.84666539555142228</v>
      </c>
      <c r="E56" s="249">
        <v>411</v>
      </c>
      <c r="F56" s="242" t="s">
        <v>117</v>
      </c>
      <c r="G56" s="250" t="s">
        <v>204</v>
      </c>
      <c r="H56" s="251">
        <v>8</v>
      </c>
      <c r="I56" s="243">
        <v>928.72699999999998</v>
      </c>
      <c r="J56" s="252">
        <v>0.32302280433324326</v>
      </c>
      <c r="K56" s="254">
        <v>43.931101389321086</v>
      </c>
    </row>
    <row r="57" spans="1:11" ht="16.5" x14ac:dyDescent="0.25">
      <c r="A57" s="247" t="s">
        <v>116</v>
      </c>
      <c r="B57" s="248" t="s">
        <v>421</v>
      </c>
      <c r="C57" s="240" t="s">
        <v>69</v>
      </c>
      <c r="D57" s="241">
        <v>0.87793281524745381</v>
      </c>
      <c r="E57" s="249">
        <v>1213</v>
      </c>
      <c r="F57" s="242" t="s">
        <v>118</v>
      </c>
      <c r="G57" s="250" t="s">
        <v>233</v>
      </c>
      <c r="H57" s="251">
        <v>8</v>
      </c>
      <c r="I57" s="243">
        <v>760.7650000000001</v>
      </c>
      <c r="J57" s="252">
        <v>0</v>
      </c>
      <c r="K57" s="254">
        <v>26.815113734201756</v>
      </c>
    </row>
    <row r="58" spans="1:11" ht="16.5" x14ac:dyDescent="0.25">
      <c r="A58" s="247" t="s">
        <v>116</v>
      </c>
      <c r="B58" s="248" t="s">
        <v>427</v>
      </c>
      <c r="C58" s="240" t="s">
        <v>67</v>
      </c>
      <c r="D58" s="241">
        <v>0.81580472514927527</v>
      </c>
      <c r="E58" s="249">
        <v>7447</v>
      </c>
      <c r="F58" s="242" t="s">
        <v>118</v>
      </c>
      <c r="G58" s="250" t="s">
        <v>248</v>
      </c>
      <c r="H58" s="251">
        <v>8</v>
      </c>
      <c r="I58" s="243">
        <v>842.94100000000003</v>
      </c>
      <c r="J58" s="252">
        <v>0</v>
      </c>
      <c r="K58" s="254">
        <v>20.642014091140425</v>
      </c>
    </row>
    <row r="59" spans="1:11" ht="16.5" x14ac:dyDescent="0.25">
      <c r="A59" s="247" t="s">
        <v>116</v>
      </c>
      <c r="B59" s="248" t="s">
        <v>433</v>
      </c>
      <c r="C59" s="240" t="s">
        <v>70</v>
      </c>
      <c r="D59" s="241">
        <v>0.74126792576610612</v>
      </c>
      <c r="E59" s="249">
        <v>977</v>
      </c>
      <c r="F59" s="242" t="s">
        <v>117</v>
      </c>
      <c r="G59" s="250" t="s">
        <v>200</v>
      </c>
      <c r="H59" s="251">
        <v>2</v>
      </c>
      <c r="I59" s="243">
        <v>2829.1120000000001</v>
      </c>
      <c r="J59" s="252">
        <v>3.5346780191098832E-2</v>
      </c>
      <c r="K59" s="254">
        <v>79.318174748825783</v>
      </c>
    </row>
    <row r="60" spans="1:11" ht="16.5" x14ac:dyDescent="0.25">
      <c r="A60" s="247" t="s">
        <v>116</v>
      </c>
      <c r="B60" s="248" t="s">
        <v>494</v>
      </c>
      <c r="C60" s="240" t="s">
        <v>70</v>
      </c>
      <c r="D60" s="241">
        <v>0.77439070449909064</v>
      </c>
      <c r="E60" s="249">
        <v>3878</v>
      </c>
      <c r="F60" s="242" t="s">
        <v>117</v>
      </c>
      <c r="G60" s="250" t="s">
        <v>201</v>
      </c>
      <c r="H60" s="251">
        <v>13</v>
      </c>
      <c r="I60" s="243">
        <v>1434.0029999999999</v>
      </c>
      <c r="J60" s="252">
        <v>6.9734861084669975E-2</v>
      </c>
      <c r="K60" s="254">
        <v>54.183987062788574</v>
      </c>
    </row>
    <row r="61" spans="1:11" ht="16.5" x14ac:dyDescent="0.25">
      <c r="A61" s="247" t="s">
        <v>116</v>
      </c>
      <c r="B61" s="248" t="s">
        <v>445</v>
      </c>
      <c r="C61" s="240" t="s">
        <v>70</v>
      </c>
      <c r="D61" s="241">
        <v>0.79807146579426747</v>
      </c>
      <c r="E61" s="249">
        <v>7287</v>
      </c>
      <c r="F61" s="242" t="s">
        <v>117</v>
      </c>
      <c r="G61" s="250" t="s">
        <v>207</v>
      </c>
      <c r="H61" s="251">
        <v>9</v>
      </c>
      <c r="I61" s="243">
        <v>796.49000000000012</v>
      </c>
      <c r="J61" s="252">
        <v>0</v>
      </c>
      <c r="K61" s="254">
        <v>63.403181458649819</v>
      </c>
    </row>
    <row r="62" spans="1:11" ht="16.5" x14ac:dyDescent="0.25">
      <c r="A62" s="247" t="s">
        <v>116</v>
      </c>
      <c r="B62" s="248" t="s">
        <v>449</v>
      </c>
      <c r="C62" s="240" t="s">
        <v>69</v>
      </c>
      <c r="D62" s="241">
        <v>0.8700163199020241</v>
      </c>
      <c r="E62" s="249">
        <v>8795</v>
      </c>
      <c r="F62" s="242" t="s">
        <v>118</v>
      </c>
      <c r="G62" s="250" t="s">
        <v>217</v>
      </c>
      <c r="H62" s="251">
        <v>2</v>
      </c>
      <c r="I62" s="243">
        <v>1180.6209999999999</v>
      </c>
      <c r="J62" s="252">
        <v>0</v>
      </c>
      <c r="K62" s="254">
        <v>54.971070309608258</v>
      </c>
    </row>
    <row r="63" spans="1:11" ht="16.5" x14ac:dyDescent="0.25">
      <c r="A63" s="247" t="s">
        <v>116</v>
      </c>
      <c r="B63" s="248" t="s">
        <v>451</v>
      </c>
      <c r="C63" s="240" t="s">
        <v>69</v>
      </c>
      <c r="D63" s="241">
        <v>0.86750000000000005</v>
      </c>
      <c r="E63" s="249">
        <v>8262</v>
      </c>
      <c r="F63" s="242" t="s">
        <v>118</v>
      </c>
      <c r="G63" s="250" t="s">
        <v>238</v>
      </c>
      <c r="H63" s="251">
        <v>1</v>
      </c>
      <c r="I63" s="243">
        <v>1345.0409999999999</v>
      </c>
      <c r="J63" s="252">
        <v>7.434717603403912E-2</v>
      </c>
      <c r="K63" s="254">
        <v>20.81720928953095</v>
      </c>
    </row>
    <row r="64" spans="1:11" ht="16.5" x14ac:dyDescent="0.25">
      <c r="A64" s="247" t="s">
        <v>116</v>
      </c>
      <c r="B64" s="248" t="s">
        <v>453</v>
      </c>
      <c r="C64" s="240" t="s">
        <v>68</v>
      </c>
      <c r="D64" s="241">
        <v>0.92015019286692834</v>
      </c>
      <c r="E64" s="249">
        <v>5696</v>
      </c>
      <c r="F64" s="242" t="s">
        <v>118</v>
      </c>
      <c r="G64" s="250" t="s">
        <v>238</v>
      </c>
      <c r="H64" s="251">
        <v>15</v>
      </c>
      <c r="I64" s="243">
        <v>2008.8239999999998</v>
      </c>
      <c r="J64" s="252">
        <v>0</v>
      </c>
      <c r="K64" s="254">
        <v>26.134693731257695</v>
      </c>
    </row>
    <row r="65" spans="1:11" ht="16.5" x14ac:dyDescent="0.25">
      <c r="A65" s="247" t="s">
        <v>116</v>
      </c>
      <c r="B65" s="248" t="s">
        <v>455</v>
      </c>
      <c r="C65" s="240" t="s">
        <v>70</v>
      </c>
      <c r="D65" s="241">
        <v>0.70426192649031316</v>
      </c>
      <c r="E65" s="249">
        <v>6792</v>
      </c>
      <c r="F65" s="242" t="s">
        <v>117</v>
      </c>
      <c r="G65" s="250" t="s">
        <v>198</v>
      </c>
      <c r="H65" s="251">
        <v>2</v>
      </c>
      <c r="I65" s="243">
        <v>2823.3830000000003</v>
      </c>
      <c r="J65" s="252">
        <v>0</v>
      </c>
      <c r="K65" s="254">
        <v>42.785551942474683</v>
      </c>
    </row>
    <row r="66" spans="1:11" ht="16.5" x14ac:dyDescent="0.25">
      <c r="A66" s="247" t="s">
        <v>116</v>
      </c>
      <c r="B66" s="248" t="s">
        <v>463</v>
      </c>
      <c r="C66" s="240" t="s">
        <v>69</v>
      </c>
      <c r="D66" s="241">
        <v>0.88460041175915027</v>
      </c>
      <c r="E66" s="249">
        <v>239</v>
      </c>
      <c r="F66" s="242" t="s">
        <v>118</v>
      </c>
      <c r="G66" s="250" t="s">
        <v>245</v>
      </c>
      <c r="H66" s="251">
        <v>17</v>
      </c>
      <c r="I66" s="243">
        <v>2415.34</v>
      </c>
      <c r="J66" s="252">
        <v>8.2804077272764912E-2</v>
      </c>
      <c r="K66" s="254">
        <v>22.605513095464818</v>
      </c>
    </row>
    <row r="67" spans="1:11" ht="16.5" x14ac:dyDescent="0.25">
      <c r="A67" s="247" t="s">
        <v>116</v>
      </c>
      <c r="B67" s="248" t="s">
        <v>465</v>
      </c>
      <c r="C67" s="240" t="s">
        <v>69</v>
      </c>
      <c r="D67" s="241">
        <v>0.85267596033826609</v>
      </c>
      <c r="E67" s="249">
        <v>1587</v>
      </c>
      <c r="F67" s="242" t="s">
        <v>118</v>
      </c>
      <c r="G67" s="250" t="s">
        <v>228</v>
      </c>
      <c r="H67" s="251">
        <v>12</v>
      </c>
      <c r="I67" s="243">
        <v>1595.627</v>
      </c>
      <c r="J67" s="252">
        <v>6.267128846528669E-2</v>
      </c>
      <c r="K67" s="254">
        <v>28.076737232448437</v>
      </c>
    </row>
    <row r="68" spans="1:11" ht="16.5" x14ac:dyDescent="0.25">
      <c r="A68" s="247" t="s">
        <v>116</v>
      </c>
      <c r="B68" s="248" t="s">
        <v>467</v>
      </c>
      <c r="C68" s="240" t="s">
        <v>68</v>
      </c>
      <c r="D68" s="241">
        <v>0.92449999999999999</v>
      </c>
      <c r="E68" s="249">
        <v>2189</v>
      </c>
      <c r="F68" s="242" t="s">
        <v>118</v>
      </c>
      <c r="G68" s="250" t="s">
        <v>213</v>
      </c>
      <c r="H68" s="251">
        <v>1</v>
      </c>
      <c r="I68" s="243">
        <v>900.91800000000001</v>
      </c>
      <c r="J68" s="252">
        <v>0</v>
      </c>
      <c r="K68" s="254">
        <v>49.949051966993665</v>
      </c>
    </row>
  </sheetData>
  <mergeCells count="1">
    <mergeCell ref="A2:K2"/>
  </mergeCells>
  <phoneticPr fontId="2" type="noConversion"/>
  <conditionalFormatting sqref="C14:D68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2024-08-30T02:28:03Z</dcterms:modified>
</cp:coreProperties>
</file>