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B8DD4526-7555-4206-9F6C-81AB84E6087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운전자별!$A$4:$BR$99</definedName>
    <definedName name="_xlnm._FilterDatabase" localSheetId="3" hidden="1">차량별!$A$4:$AY$4</definedName>
    <definedName name="_xlnm.Print_Area" localSheetId="4">운전자별!$A$1:$R$104</definedName>
    <definedName name="_xlnm.Print_Area" localSheetId="1">종합!$A$1:$L$117</definedName>
    <definedName name="_xlnm.Print_Area" localSheetId="3">차량별!$A$1:$T$48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5" i="7"/>
  <c r="A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G107" i="12" l="1"/>
  <c r="F33" i="60"/>
  <c r="F25" i="60"/>
  <c r="F38" i="60"/>
  <c r="F46" i="60"/>
  <c r="F30" i="60"/>
  <c r="F22" i="60"/>
  <c r="F14" i="60"/>
  <c r="F47" i="60"/>
  <c r="F39" i="60"/>
  <c r="F31" i="60"/>
  <c r="F23" i="60"/>
  <c r="F15" i="60"/>
  <c r="F41" i="60"/>
  <c r="F17" i="60"/>
  <c r="F16" i="60"/>
  <c r="F29" i="60"/>
  <c r="F21" i="60"/>
  <c r="F13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6" i="12" l="1"/>
  <c r="B107" i="12" l="1"/>
  <c r="B108" i="12"/>
  <c r="B109" i="12"/>
  <c r="J109" i="12" s="1"/>
  <c r="U63" i="12"/>
  <c r="J10" i="12" l="1"/>
  <c r="J30" i="12" s="1"/>
  <c r="N24" i="12"/>
  <c r="K26" i="12"/>
  <c r="D26" i="12" l="1"/>
  <c r="F49" i="12" a="1"/>
  <c r="I49" i="12" a="1"/>
  <c r="G49" i="12" a="1"/>
  <c r="N49" i="12" a="1"/>
  <c r="D49" i="12" a="1"/>
  <c r="E49" i="12" a="1"/>
  <c r="H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07" i="12" l="1"/>
  <c r="D106" i="12"/>
  <c r="J107" i="12"/>
  <c r="G106" i="12"/>
  <c r="D108" i="12"/>
  <c r="G109" i="12"/>
  <c r="D107" i="12"/>
  <c r="I108" i="12"/>
  <c r="H108" i="12"/>
  <c r="H109" i="12"/>
  <c r="H107" i="12"/>
  <c r="F109" i="12"/>
  <c r="E108" i="12"/>
  <c r="E106" i="12"/>
  <c r="F107" i="12"/>
  <c r="F108" i="12"/>
  <c r="E107" i="12"/>
  <c r="I106" i="12"/>
  <c r="H106" i="12"/>
  <c r="F106" i="12"/>
  <c r="E109" i="12"/>
  <c r="I109" i="12"/>
  <c r="J106" i="12"/>
  <c r="G108" i="12"/>
  <c r="J108" i="12"/>
  <c r="D10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<sst xmlns="http://schemas.openxmlformats.org/spreadsheetml/2006/main" count="2920" uniqueCount="608">
  <si>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</si>
  <si>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</si>
  <si>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</si>
  <si>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</si>
  <si>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</si>
  <si>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</si>
  <si>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</si>
  <si>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</si>
  <si>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</si>
  <si>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</si>
  <si>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</si>
  <si>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</si>
  <si>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</si>
  <si>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</si>
  <si>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</si>
  <si>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</si>
  <si>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</si>
  <si>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</si>
  <si>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</si>
  <si>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</si>
  <si>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</si>
  <si>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</si>
  <si>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</si>
  <si>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</si>
  <si>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</si>
  <si>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</si>
  <si>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</si>
  <si>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</si>
  <si>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</si>
  <si>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</si>
  <si>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</si>
  <si>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</si>
  <si>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</si>
  <si>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</si>
  <si>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</si>
  <si>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</si>
  <si>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</si>
  <si>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</si>
  <si>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</si>
  <si>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</si>
  <si>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</si>
  <si>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</si>
  <si>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</si>
  <si>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</si>
  <si>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</si>
  <si>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</si>
  <si>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</si>
  <si>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</si>
  <si>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</si>
  <si>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</si>
  <si>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</si>
  <si>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</si>
  <si>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</si>
  <si>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</si>
  <si>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</si>
  <si>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</si>
  <si>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</si>
  <si>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</si>
  <si>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</si>
  <si>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</si>
  <si>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</si>
  <si>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</si>
  <si>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</si>
  <si>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</si>
  <si>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</si>
  <si>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</si>
  <si>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</si>
  <si>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</si>
  <si>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</si>
  <si>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</si>
  <si>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</si>
  <si>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</si>
  <si>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</si>
  <si>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</si>
  <si>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</si>
  <si>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</si>
  <si>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</si>
  <si>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</si>
  <si>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</si>
  <si>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</si>
  <si>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</si>
  <si>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</si>
  <si>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</si>
  <si>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</si>
  <si>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</si>
  <si>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</si>
  <si>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</si>
  <si>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</si>
  <si>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</si>
  <si>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</si>
  <si>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</si>
  <si>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</si>
  <si>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</si>
  <si>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</si>
  <si>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</si>
  <si>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</si>
  <si>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</si>
  <si>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</si>
  <si>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</si>
  <si>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</si>
  <si>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</si>
  <si>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</si>
  <si>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</si>
  <si>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</si>
  <si>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</si>
  <si>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</si>
  <si>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</si>
  <si>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</si>
  <si>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</si>
  <si>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</si>
  <si>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</si>
  <si>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</si>
  <si>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</si>
  <si>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</si>
  <si>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</si>
  <si>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</si>
  <si>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</si>
  <si>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</si>
  <si>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신동아교통</t>
  </si>
  <si>
    <t>11</t>
  </si>
  <si>
    <t>1</t>
  </si>
  <si>
    <t>516</t>
  </si>
  <si>
    <t>518</t>
  </si>
  <si>
    <t>520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</si>
  <si>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</si>
  <si>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</si>
  <si>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</si>
  <si>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</si>
  <si>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</si>
  <si>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</si>
  <si>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</si>
  <si>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</si>
  <si>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</si>
  <si>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</si>
  <si>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</si>
  <si>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</si>
  <si>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</si>
  <si>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</si>
  <si>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</si>
  <si>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</si>
  <si>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</si>
  <si>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</si>
  <si>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</si>
  <si>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</si>
  <si>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</si>
  <si>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</si>
  <si>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</si>
  <si>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</si>
  <si>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</si>
  <si>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</si>
  <si>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</si>
  <si>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</si>
  <si>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</si>
  <si>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</si>
  <si>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</si>
  <si>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</si>
  <si>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</si>
  <si>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</si>
  <si>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</si>
  <si>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</si>
  <si>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</si>
  <si>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</si>
  <si>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</si>
  <si>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</si>
  <si>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</si>
  <si>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</si>
  <si>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</si>
  <si>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</si>
  <si>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</si>
  <si>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</si>
  <si>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</si>
  <si>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</si>
  <si>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</si>
  <si>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</si>
  <si>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</si>
  <si>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</si>
  <si>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</si>
  <si>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</si>
  <si>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</si>
  <si>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</si>
  <si>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</si>
  <si>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</si>
  <si>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</si>
  <si>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</si>
  <si>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</si>
  <si>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</si>
  <si>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</si>
  <si>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</si>
  <si>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</si>
  <si>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</si>
  <si>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</si>
  <si>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예비예비</t>
  </si>
  <si>
    <t>신동아교통</t>
    <phoneticPr fontId="2" type="noConversion"/>
  </si>
  <si>
    <t>70바2411</t>
  </si>
  <si>
    <t>저상</t>
  </si>
  <si>
    <t>70바2415</t>
  </si>
  <si>
    <t>신동아교통1D6</t>
  </si>
  <si>
    <t>70바2451</t>
  </si>
  <si>
    <t>신동아교통1D4</t>
  </si>
  <si>
    <t>70바2468</t>
  </si>
  <si>
    <t>신동아교통1D2</t>
  </si>
  <si>
    <t>70바2503</t>
  </si>
  <si>
    <t>신동아교통1C4</t>
  </si>
  <si>
    <t>70바2535</t>
  </si>
  <si>
    <t>70바2536</t>
  </si>
  <si>
    <t>신동아교통1D5</t>
  </si>
  <si>
    <t>70바2537</t>
  </si>
  <si>
    <t>신동아교통1C3</t>
  </si>
  <si>
    <t>70바2538</t>
  </si>
  <si>
    <t>신동아교통1C1</t>
  </si>
  <si>
    <t>70바2539</t>
  </si>
  <si>
    <t>70바2540</t>
  </si>
  <si>
    <t>신동아교통1D7</t>
  </si>
  <si>
    <t>70바2542</t>
  </si>
  <si>
    <t>신동아교통1D1</t>
  </si>
  <si>
    <t>70바3701</t>
  </si>
  <si>
    <t>신동아교통1C5</t>
  </si>
  <si>
    <t>70바3703</t>
  </si>
  <si>
    <t>70바3705</t>
  </si>
  <si>
    <t>신동아교통1D3</t>
  </si>
  <si>
    <t>70바3706</t>
  </si>
  <si>
    <t>70바3707</t>
  </si>
  <si>
    <t>70바3718</t>
  </si>
  <si>
    <t>70바3727</t>
  </si>
  <si>
    <t>신동아교통1C2</t>
  </si>
  <si>
    <t>70바3728</t>
  </si>
  <si>
    <t>70바3734</t>
  </si>
  <si>
    <t>신동아교통1F1</t>
  </si>
  <si>
    <t>중형</t>
  </si>
  <si>
    <t>WC</t>
  </si>
  <si>
    <t>516516</t>
  </si>
  <si>
    <t>70바3725</t>
  </si>
  <si>
    <t>71바6411</t>
  </si>
  <si>
    <t>71바6415</t>
  </si>
  <si>
    <t>71바6783</t>
  </si>
  <si>
    <t>71바6789</t>
  </si>
  <si>
    <t>70바3722</t>
  </si>
  <si>
    <t>70바6414</t>
  </si>
  <si>
    <t>71바6402</t>
  </si>
  <si>
    <t>71바6403</t>
  </si>
  <si>
    <t>71바6404</t>
  </si>
  <si>
    <t>71바6406</t>
  </si>
  <si>
    <t>71바6407</t>
  </si>
  <si>
    <t>71바6409</t>
  </si>
  <si>
    <t>71바6410</t>
  </si>
  <si>
    <t>70바3723</t>
  </si>
  <si>
    <t>71바6401</t>
  </si>
  <si>
    <t>71바6408</t>
  </si>
  <si>
    <t>71바6413</t>
  </si>
  <si>
    <t>71바6414</t>
  </si>
  <si>
    <t>71바6780</t>
  </si>
  <si>
    <t>70바3709</t>
  </si>
  <si>
    <t>70바3717</t>
  </si>
  <si>
    <t>71바6405</t>
  </si>
  <si>
    <t>71바6782</t>
  </si>
  <si>
    <t>강문호</t>
  </si>
  <si>
    <t>5232834</t>
  </si>
  <si>
    <t>고근석</t>
  </si>
  <si>
    <t>5238960</t>
  </si>
  <si>
    <t>권대원</t>
  </si>
  <si>
    <t>5231954</t>
  </si>
  <si>
    <t>권병석</t>
  </si>
  <si>
    <t>5231452</t>
  </si>
  <si>
    <t>권영구</t>
  </si>
  <si>
    <t>5232621</t>
  </si>
  <si>
    <t>김공태</t>
  </si>
  <si>
    <t>5236680</t>
  </si>
  <si>
    <t>김광성</t>
  </si>
  <si>
    <t>5238281</t>
  </si>
  <si>
    <t>김기화</t>
  </si>
  <si>
    <t>5236620</t>
  </si>
  <si>
    <t>김대성</t>
  </si>
  <si>
    <t>5232636</t>
  </si>
  <si>
    <t>김동수</t>
  </si>
  <si>
    <t>5239997</t>
  </si>
  <si>
    <t>김봉재</t>
  </si>
  <si>
    <t>5234000</t>
  </si>
  <si>
    <t>김상훈</t>
  </si>
  <si>
    <t>5234692</t>
  </si>
  <si>
    <t>김성준</t>
  </si>
  <si>
    <t>5233855</t>
  </si>
  <si>
    <t>김영섭</t>
  </si>
  <si>
    <t>5235419</t>
  </si>
  <si>
    <t>김영환</t>
  </si>
  <si>
    <t>5234854</t>
  </si>
  <si>
    <t>김용배</t>
  </si>
  <si>
    <t>5236095</t>
  </si>
  <si>
    <t>김윤성</t>
  </si>
  <si>
    <t>5233898</t>
  </si>
  <si>
    <t>김은철</t>
  </si>
  <si>
    <t>5231558</t>
  </si>
  <si>
    <t>김정구</t>
  </si>
  <si>
    <t>523895</t>
  </si>
  <si>
    <t>김정섭</t>
  </si>
  <si>
    <t>5232503</t>
  </si>
  <si>
    <t>김준</t>
  </si>
  <si>
    <t>5238414</t>
  </si>
  <si>
    <t>김진선</t>
  </si>
  <si>
    <t>5235062</t>
  </si>
  <si>
    <t>김진수</t>
  </si>
  <si>
    <t>5232003</t>
  </si>
  <si>
    <t>김태형</t>
  </si>
  <si>
    <t>5239005</t>
  </si>
  <si>
    <t>김현수</t>
  </si>
  <si>
    <t>5239704</t>
  </si>
  <si>
    <t>김현철</t>
  </si>
  <si>
    <t>5238528</t>
  </si>
  <si>
    <t>김형구</t>
  </si>
  <si>
    <t>5237724</t>
  </si>
  <si>
    <t>류달하</t>
  </si>
  <si>
    <t>523528</t>
  </si>
  <si>
    <t>류제인</t>
  </si>
  <si>
    <t>5234905</t>
  </si>
  <si>
    <t>문종철</t>
  </si>
  <si>
    <t>5239124</t>
  </si>
  <si>
    <t>민병철</t>
  </si>
  <si>
    <t>5232390</t>
  </si>
  <si>
    <t>박동우</t>
  </si>
  <si>
    <t>5238729</t>
  </si>
  <si>
    <t>박영자</t>
  </si>
  <si>
    <t>5236652</t>
  </si>
  <si>
    <t>박용우</t>
  </si>
  <si>
    <t>5231346</t>
  </si>
  <si>
    <t>박정식</t>
  </si>
  <si>
    <t>523691</t>
  </si>
  <si>
    <t>박정훈</t>
  </si>
  <si>
    <t>5235582</t>
  </si>
  <si>
    <t>박종운</t>
  </si>
  <si>
    <t>5237600</t>
  </si>
  <si>
    <t>박주철</t>
  </si>
  <si>
    <t>5232322</t>
  </si>
  <si>
    <t>박준순</t>
  </si>
  <si>
    <t>5233323</t>
  </si>
  <si>
    <t>박효열</t>
  </si>
  <si>
    <t>5231580</t>
  </si>
  <si>
    <t>배시운</t>
  </si>
  <si>
    <t>523931</t>
  </si>
  <si>
    <t>백경우</t>
  </si>
  <si>
    <t>523245</t>
  </si>
  <si>
    <t>백병문</t>
  </si>
  <si>
    <t>5239715</t>
  </si>
  <si>
    <t>변우현</t>
  </si>
  <si>
    <t>5239974</t>
  </si>
  <si>
    <t>서상혁</t>
  </si>
  <si>
    <t>5231676</t>
  </si>
  <si>
    <t>서영준</t>
  </si>
  <si>
    <t>5231515</t>
  </si>
  <si>
    <t>서영환</t>
  </si>
  <si>
    <t>5231495</t>
  </si>
  <si>
    <t>손윤규</t>
  </si>
  <si>
    <t>5231902</t>
  </si>
  <si>
    <t>신영준</t>
  </si>
  <si>
    <t>5231621</t>
  </si>
  <si>
    <t>신정희</t>
  </si>
  <si>
    <t>5235697</t>
  </si>
  <si>
    <t>안경철</t>
  </si>
  <si>
    <t>5238739</t>
  </si>
  <si>
    <t>안학순</t>
  </si>
  <si>
    <t>5232981</t>
  </si>
  <si>
    <t>양문우</t>
  </si>
  <si>
    <t>523278</t>
  </si>
  <si>
    <t>여덕재</t>
  </si>
  <si>
    <t>5233065</t>
  </si>
  <si>
    <t>오규대</t>
  </si>
  <si>
    <t>523272</t>
  </si>
  <si>
    <t>유치영</t>
  </si>
  <si>
    <t>523832</t>
  </si>
  <si>
    <t>윤성영</t>
  </si>
  <si>
    <t>5238829</t>
  </si>
  <si>
    <t>이기은</t>
  </si>
  <si>
    <t>5235683</t>
  </si>
  <si>
    <t>이병옥</t>
  </si>
  <si>
    <t>5231071</t>
  </si>
  <si>
    <t>이성림</t>
  </si>
  <si>
    <t>5235286</t>
  </si>
  <si>
    <t>이영준</t>
  </si>
  <si>
    <t>5235581</t>
  </si>
  <si>
    <t>이장만</t>
  </si>
  <si>
    <t>5232433</t>
  </si>
  <si>
    <t>이재오</t>
  </si>
  <si>
    <t>5238612</t>
  </si>
  <si>
    <t>이정규</t>
  </si>
  <si>
    <t>5233653</t>
  </si>
  <si>
    <t>이찬호</t>
  </si>
  <si>
    <t>5238035</t>
  </si>
  <si>
    <t>이춘학</t>
  </si>
  <si>
    <t>5238014</t>
  </si>
  <si>
    <t>이현규</t>
  </si>
  <si>
    <t>5233670</t>
  </si>
  <si>
    <t>임상록</t>
  </si>
  <si>
    <t>5237773</t>
  </si>
  <si>
    <t>장경화</t>
  </si>
  <si>
    <t>5236148</t>
  </si>
  <si>
    <t>장귀덕</t>
  </si>
  <si>
    <t>5236217</t>
  </si>
  <si>
    <t>전희재</t>
  </si>
  <si>
    <t>5234152</t>
  </si>
  <si>
    <t>조완석</t>
  </si>
  <si>
    <t>5231</t>
  </si>
  <si>
    <t>조운제</t>
  </si>
  <si>
    <t>52329</t>
  </si>
  <si>
    <t>조학철</t>
  </si>
  <si>
    <t>5235002</t>
  </si>
  <si>
    <t>최상락</t>
  </si>
  <si>
    <t>5231065</t>
  </si>
  <si>
    <t>추현식</t>
  </si>
  <si>
    <t>5236976</t>
  </si>
  <si>
    <t>한상준</t>
  </si>
  <si>
    <t>5238222</t>
  </si>
  <si>
    <t>허상근</t>
  </si>
  <si>
    <t>5233608</t>
  </si>
  <si>
    <t>허행기</t>
  </si>
  <si>
    <t>5235700</t>
  </si>
  <si>
    <t>홍기경</t>
  </si>
  <si>
    <t>5232123</t>
  </si>
  <si>
    <t>홍용현</t>
  </si>
  <si>
    <t>5233894</t>
  </si>
  <si>
    <t>홍종완</t>
  </si>
  <si>
    <t>5233261</t>
  </si>
  <si>
    <t>황병성</t>
  </si>
  <si>
    <t>5234641</t>
  </si>
  <si>
    <t>황태범</t>
  </si>
  <si>
    <t>5235557</t>
  </si>
  <si>
    <t>=</t>
  </si>
  <si>
    <t>▽</t>
  </si>
  <si>
    <t>신동아교통1D8</t>
  </si>
  <si>
    <t>신동아교통516C1</t>
  </si>
  <si>
    <t>백동혁</t>
  </si>
  <si>
    <t>5233165</t>
  </si>
  <si>
    <t>신동혁</t>
  </si>
  <si>
    <t>5232426</t>
  </si>
  <si>
    <t>양미경</t>
  </si>
  <si>
    <t>5236828</t>
  </si>
  <si>
    <t>이안수</t>
  </si>
  <si>
    <t>5232282</t>
  </si>
  <si>
    <t>이철우</t>
  </si>
  <si>
    <t>5237400</t>
  </si>
  <si>
    <t>개선율(유카전)</t>
  </si>
  <si>
    <t>인천전체</t>
  </si>
  <si>
    <t>1%(1명)</t>
  </si>
  <si>
    <t>0%(0명)</t>
  </si>
  <si>
    <t>22%(2명)</t>
  </si>
  <si>
    <t>56%(5명)</t>
  </si>
  <si>
    <t>24'08</t>
    <phoneticPr fontId="2" type="noConversion"/>
  </si>
  <si>
    <t>분석기간: 24.08.01-24.08.28</t>
  </si>
  <si>
    <t>순위</t>
  </si>
  <si>
    <t>9위/(32개사)</t>
  </si>
  <si>
    <t>D</t>
    <phoneticPr fontId="2" type="noConversion"/>
  </si>
  <si>
    <t>20%(1명)</t>
  </si>
  <si>
    <t>24%(5명)</t>
  </si>
  <si>
    <t>60%(3명)</t>
  </si>
  <si>
    <t>52%(11명)</t>
  </si>
  <si>
    <t>50%(3명)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</si>
  <si>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</si>
  <si>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</si>
  <si>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</si>
  <si>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</si>
  <si>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</si>
  <si>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박기호</t>
  </si>
  <si>
    <t>신동아교통1D10</t>
  </si>
  <si>
    <t>신동아교통1F3</t>
  </si>
  <si>
    <t>신동아교통1D11</t>
  </si>
  <si>
    <t>신동아교통1D9</t>
  </si>
  <si>
    <t>신동아교통1F5</t>
  </si>
  <si>
    <t>신동아교통1F2</t>
  </si>
  <si>
    <t>신동아교통1F4</t>
  </si>
  <si>
    <t>신동아교통516D3</t>
  </si>
  <si>
    <t>신동아교통516B1</t>
  </si>
  <si>
    <t>신동아교통516D2</t>
  </si>
  <si>
    <t>신동아교통516D1</t>
  </si>
  <si>
    <t>518518</t>
  </si>
  <si>
    <t>신동아교통518D1</t>
  </si>
  <si>
    <t>신동아교통518F1</t>
  </si>
  <si>
    <t>신동아교통518C1</t>
  </si>
  <si>
    <t>신동아교통518D5</t>
  </si>
  <si>
    <t>신동아교통518D4</t>
  </si>
  <si>
    <t>신동아교통518F2</t>
  </si>
  <si>
    <t>신동아교통518D3</t>
  </si>
  <si>
    <t>신동아교통518C2</t>
  </si>
  <si>
    <t>신동아교통518D2</t>
  </si>
  <si>
    <t>520520</t>
  </si>
  <si>
    <t>신동아교통520F1</t>
  </si>
  <si>
    <t>신동아교통520F3</t>
  </si>
  <si>
    <t>신동아교통520D3</t>
  </si>
  <si>
    <t>신동아교통520F2</t>
  </si>
  <si>
    <t>신동아교통520D2</t>
  </si>
  <si>
    <t>신동아교통520D1</t>
  </si>
  <si>
    <t>신동아교통예비F12</t>
  </si>
  <si>
    <t>신동아교통예비F11</t>
  </si>
  <si>
    <t>신동아교통예비C1</t>
  </si>
  <si>
    <t>NULL</t>
  </si>
  <si>
    <t>5232063</t>
  </si>
  <si>
    <t>523206382.164</t>
  </si>
  <si>
    <t>5234793</t>
  </si>
  <si>
    <t>5234793722.27</t>
  </si>
  <si>
    <t>5236424</t>
  </si>
  <si>
    <t>5236424216.593</t>
  </si>
  <si>
    <t>70바3724</t>
  </si>
  <si>
    <t>5236477</t>
  </si>
  <si>
    <t>52364772734.813</t>
  </si>
  <si>
    <t>5236640</t>
  </si>
  <si>
    <t>5236640362.811</t>
  </si>
  <si>
    <t>5237000</t>
  </si>
  <si>
    <t>5237000885.267</t>
  </si>
  <si>
    <t>5237280</t>
  </si>
  <si>
    <t>5237280550.493</t>
  </si>
  <si>
    <t>5238085</t>
  </si>
  <si>
    <t>5238085418.285</t>
  </si>
  <si>
    <t>5238515</t>
  </si>
  <si>
    <t>5238515365.232</t>
  </si>
  <si>
    <t>52328342277.965</t>
  </si>
  <si>
    <t>52389601508.337</t>
  </si>
  <si>
    <t>52319543805.432</t>
  </si>
  <si>
    <t>52314521446.645</t>
  </si>
  <si>
    <t>5232621400.633</t>
  </si>
  <si>
    <t>52366802048.857</t>
  </si>
  <si>
    <t>52382811449.926</t>
  </si>
  <si>
    <t>52366201998.105</t>
  </si>
  <si>
    <t>52326362471.706</t>
  </si>
  <si>
    <t>5239997916.301</t>
  </si>
  <si>
    <t>52340001647.698</t>
  </si>
  <si>
    <t>52346922246.133</t>
  </si>
  <si>
    <t>52338552148.078</t>
  </si>
  <si>
    <t>52354192544.729</t>
  </si>
  <si>
    <t>52348542539.299</t>
  </si>
  <si>
    <t>52360951431.111</t>
  </si>
  <si>
    <t>52338981260.292</t>
  </si>
  <si>
    <t>52315581676.706</t>
  </si>
  <si>
    <t>5238951439.199</t>
  </si>
  <si>
    <t>5232503272.671</t>
  </si>
  <si>
    <t>52384141852.978</t>
  </si>
  <si>
    <t>5235062279.359</t>
  </si>
  <si>
    <t>52320032165.336</t>
  </si>
  <si>
    <t>52390052455.572</t>
  </si>
  <si>
    <t>5239704427.797</t>
  </si>
  <si>
    <t>5238528329.19</t>
  </si>
  <si>
    <t>52377242769.793</t>
  </si>
  <si>
    <t>523528599.812</t>
  </si>
  <si>
    <t>5234905346.824</t>
  </si>
  <si>
    <t>5239124800.839</t>
  </si>
  <si>
    <t>5232390609.382</t>
  </si>
  <si>
    <t>5235569</t>
  </si>
  <si>
    <t>5235569574.536</t>
  </si>
  <si>
    <t>52387291300.906</t>
  </si>
  <si>
    <t>52366521659.584</t>
  </si>
  <si>
    <t>52313462135.793</t>
  </si>
  <si>
    <t>523691478.226</t>
  </si>
  <si>
    <t>5235582838.144</t>
  </si>
  <si>
    <t>5237600276.267</t>
  </si>
  <si>
    <t>5232322304.179</t>
  </si>
  <si>
    <t>52333231614.359</t>
  </si>
  <si>
    <t>52315802387.627</t>
  </si>
  <si>
    <t>5239311399.528</t>
  </si>
  <si>
    <t>5232451868.323</t>
  </si>
  <si>
    <t>5233165437.098</t>
  </si>
  <si>
    <t>52397152009.94</t>
  </si>
  <si>
    <t>5239974498.772</t>
  </si>
  <si>
    <t>5231676866.113</t>
  </si>
  <si>
    <t>5231515925.108</t>
  </si>
  <si>
    <t>52314951665.571</t>
  </si>
  <si>
    <t>52319021699.725</t>
  </si>
  <si>
    <t>52324261413.085</t>
  </si>
  <si>
    <t>5231621418.158</t>
  </si>
  <si>
    <t>52356972340.691</t>
  </si>
  <si>
    <t>52387392310.255</t>
  </si>
  <si>
    <t>52329811679.093</t>
  </si>
  <si>
    <t>5232782355.339</t>
  </si>
  <si>
    <t>52368281745.572</t>
  </si>
  <si>
    <t>52330652060.754</t>
  </si>
  <si>
    <t>여성은</t>
  </si>
  <si>
    <t>5238630</t>
  </si>
  <si>
    <t>5238630257.609</t>
  </si>
  <si>
    <t>5232721200.289</t>
  </si>
  <si>
    <t>523832394.233</t>
  </si>
  <si>
    <t>5238829361.872</t>
  </si>
  <si>
    <t>52356831477.804</t>
  </si>
  <si>
    <t>52310711153.034</t>
  </si>
  <si>
    <t>5235286292.991</t>
  </si>
  <si>
    <t>5232282435.216</t>
  </si>
  <si>
    <t>5235581191.286</t>
  </si>
  <si>
    <t>52324332332.501</t>
  </si>
  <si>
    <t>5238612336.164</t>
  </si>
  <si>
    <t>5233653948.466</t>
  </si>
  <si>
    <t>52380352509.667</t>
  </si>
  <si>
    <t>5237400443.522</t>
  </si>
  <si>
    <t>52380141714.687</t>
  </si>
  <si>
    <t>5233670727.715</t>
  </si>
  <si>
    <t>5237773332.304</t>
  </si>
  <si>
    <t>52361481724.744</t>
  </si>
  <si>
    <t>52362171994.45</t>
  </si>
  <si>
    <t>52341521369.008</t>
  </si>
  <si>
    <t>5231303.177</t>
  </si>
  <si>
    <t>523291144.786</t>
  </si>
  <si>
    <t>52350021822.637</t>
  </si>
  <si>
    <t>52310651993.702</t>
  </si>
  <si>
    <t>52369761612.83</t>
  </si>
  <si>
    <t>52382221447.259</t>
  </si>
  <si>
    <t>52336081741.425</t>
  </si>
  <si>
    <t>5235700659.6</t>
  </si>
  <si>
    <t>52321231806.401</t>
  </si>
  <si>
    <t>52338941471.2</t>
  </si>
  <si>
    <t>5233261692.242</t>
  </si>
  <si>
    <t>52346412308.109</t>
  </si>
  <si>
    <t>5235557899.992</t>
  </si>
  <si>
    <t>5%(5명)</t>
  </si>
  <si>
    <t>16%(16명)</t>
  </si>
  <si>
    <t>51%(51명)</t>
  </si>
  <si>
    <t>27%(27명)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</si>
</sst>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28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77" fontId="27" fillId="0" borderId="0" xfId="1" applyNumberFormat="1" applyFont="1" applyFill="1" applyBorder="1">
      <alignment vertical="center"/>
    </xf>
    <xf numFmtId="9" fontId="27" fillId="0" borderId="0" xfId="2" applyFont="1" applyFill="1" applyBorder="1">
      <alignment vertical="center"/>
    </xf>
    <xf numFmtId="0" fontId="27" fillId="0" borderId="0" xfId="0" quotePrefix="1" applyFont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4" fontId="10" fillId="0" borderId="0" xfId="1" applyNumberFormat="1" applyFont="1" applyFill="1" applyBorder="1">
      <alignment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1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A43-445A-A7D8-262F2455B965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AC3-4E7A-A0A3-218F2C6481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1.8012558813292503</c:v>
                </c:pt>
                <c:pt idx="1">
                  <c:v>2.1257930788309598</c:v>
                </c:pt>
                <c:pt idx="2">
                  <c:v>2.1462944234732237</c:v>
                </c:pt>
                <c:pt idx="3">
                  <c:v>2.1105265819972874</c:v>
                </c:pt>
                <c:pt idx="4">
                  <c:v>2.0410802591658737</c:v>
                </c:pt>
                <c:pt idx="5">
                  <c:v>1.955714514331393</c:v>
                </c:pt>
                <c:pt idx="6">
                  <c:v>1.9259739965357277</c:v>
                </c:pt>
                <c:pt idx="7">
                  <c:v>1.8596281625906155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0.01</c:v>
                </c:pt>
                <c:pt idx="1">
                  <c:v>0</c:v>
                </c:pt>
                <c:pt idx="2">
                  <c:v>0.05</c:v>
                </c:pt>
                <c:pt idx="3">
                  <c:v>0.16</c:v>
                </c:pt>
                <c:pt idx="4">
                  <c:v>0.51</c:v>
                </c:pt>
                <c:pt idx="5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1 </c:v>
                </c:pt>
                <c:pt idx="3">
                  <c:v> 520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0.23809523809523808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1 </c:v>
                </c:pt>
                <c:pt idx="3">
                  <c:v> 520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0.6</c:v>
                </c:pt>
                <c:pt idx="1">
                  <c:v>0.55555555555555558</c:v>
                </c:pt>
                <c:pt idx="2">
                  <c:v>0.52380952380952384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1 </c:v>
                </c:pt>
                <c:pt idx="3">
                  <c:v> 520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0.2</c:v>
                </c:pt>
                <c:pt idx="1">
                  <c:v>0.22222222222222221</c:v>
                </c:pt>
                <c:pt idx="2">
                  <c:v>0.23809523809523808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1 </c:v>
                </c:pt>
                <c:pt idx="3">
                  <c:v> 520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1 </c:v>
                </c:pt>
                <c:pt idx="3">
                  <c:v> 520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1 </c:v>
                </c:pt>
                <c:pt idx="3">
                  <c:v> 520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1 </c:v>
                </c:pt>
                <c:pt idx="3">
                  <c:v> 520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717176</xdr:colOff>
      <xdr:row>8</xdr:row>
      <xdr:rowOff>504265</xdr:rowOff>
    </xdr:from>
    <xdr:to>
      <xdr:col>2</xdr:col>
      <xdr:colOff>212912</xdr:colOff>
      <xdr:row>15</xdr:row>
      <xdr:rowOff>145676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18029" y="2689412"/>
          <a:ext cx="425824" cy="2263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235320</xdr:colOff>
      <xdr:row>10</xdr:row>
      <xdr:rowOff>112060</xdr:rowOff>
    </xdr:from>
    <xdr:to>
      <xdr:col>2</xdr:col>
      <xdr:colOff>336177</xdr:colOff>
      <xdr:row>12</xdr:row>
      <xdr:rowOff>11208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36173" y="34626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804581</xdr:colOff>
      <xdr:row>10</xdr:row>
      <xdr:rowOff>244290</xdr:rowOff>
    </xdr:from>
    <xdr:to>
      <xdr:col>6</xdr:col>
      <xdr:colOff>87409</xdr:colOff>
      <xdr:row>12</xdr:row>
      <xdr:rowOff>143438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583640" y="359484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246529</xdr:colOff>
      <xdr:row>12</xdr:row>
      <xdr:rowOff>11205</xdr:rowOff>
    </xdr:from>
    <xdr:to>
      <xdr:col>5</xdr:col>
      <xdr:colOff>481853</xdr:colOff>
      <xdr:row>12</xdr:row>
      <xdr:rowOff>212911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899647" y="3944470"/>
          <a:ext cx="235324" cy="2017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643217</xdr:colOff>
      <xdr:row>11</xdr:row>
      <xdr:rowOff>206188</xdr:rowOff>
    </xdr:from>
    <xdr:to>
      <xdr:col>6</xdr:col>
      <xdr:colOff>800104</xdr:colOff>
      <xdr:row>14</xdr:row>
      <xdr:rowOff>105335</xdr:rowOff>
    </xdr:to>
    <xdr:sp macro="" textlink="$K$18">
      <xdr:nvSpPr>
        <xdr:cNvPr id="14" name="TextBox 13">
          <a:extLst>
            <a:ext uri="{FF2B5EF4-FFF2-40B4-BE49-F238E27FC236}">
              <a16:creationId xmlns:a16="http://schemas.microsoft.com/office/drawing/2014/main" id="{48524A84-DDBA-49B9-AE6F-CF0783B2D11E}"/>
            </a:ext>
          </a:extLst>
        </xdr:cNvPr>
        <xdr:cNvSpPr txBox="1"/>
      </xdr:nvSpPr>
      <xdr:spPr>
        <a:xfrm>
          <a:off x="4296335" y="3848100"/>
          <a:ext cx="1030945" cy="77320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07FB6-83FE-4956-BF57-C7D58F597A8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802341</xdr:colOff>
      <xdr:row>12</xdr:row>
      <xdr:rowOff>219635</xdr:rowOff>
    </xdr:from>
    <xdr:to>
      <xdr:col>6</xdr:col>
      <xdr:colOff>268942</xdr:colOff>
      <xdr:row>14</xdr:row>
      <xdr:rowOff>22411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543D2F9-F517-4ADF-80F3-42B151CCFA2B}"/>
            </a:ext>
          </a:extLst>
        </xdr:cNvPr>
        <xdr:cNvCxnSpPr/>
      </xdr:nvCxnSpPr>
      <xdr:spPr>
        <a:xfrm>
          <a:off x="4455459" y="4152900"/>
          <a:ext cx="340659" cy="3854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" bestFit="1" customWidth="1"/>
    <col min="27" max="29" width="9.140625" style="4"/>
    <col min="30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2" t="s">
        <v>111</v>
      </c>
      <c r="C2" s="60"/>
      <c r="D2" s="60"/>
      <c r="E2" s="60"/>
      <c r="F2" s="60"/>
      <c r="G2" s="60"/>
      <c r="H2" s="60"/>
      <c r="I2" s="60"/>
      <c r="J2" s="60"/>
      <c r="K2" s="68" t="s">
        <v>444</v>
      </c>
      <c r="L2" s="61"/>
    </row>
    <row r="3" spans="1:28" ht="15.75" customHeight="1" x14ac:dyDescent="0.25">
      <c r="B3" s="64"/>
      <c r="C3" s="64"/>
      <c r="D3" s="64"/>
      <c r="E3" s="64"/>
      <c r="F3" s="64"/>
      <c r="G3" s="64"/>
    </row>
    <row r="4" spans="1:28" ht="16.5" customHeight="1" x14ac:dyDescent="0.25">
      <c r="B4" s="65" t="s">
        <v>113</v>
      </c>
      <c r="C4" s="285" t="s">
        <v>38</v>
      </c>
      <c r="D4" s="285"/>
      <c r="E4" s="65" t="s">
        <v>112</v>
      </c>
      <c r="F4" s="65" t="s">
        <v>64</v>
      </c>
      <c r="G4" s="97" t="s">
        <v>115</v>
      </c>
      <c r="H4" s="39"/>
      <c r="I4" s="39"/>
      <c r="J4" s="101" t="s">
        <v>35</v>
      </c>
      <c r="K4" s="101" t="s">
        <v>36</v>
      </c>
    </row>
    <row r="5" spans="1:28" ht="48.75" customHeight="1" x14ac:dyDescent="0.25">
      <c r="B5" s="67" t="s">
        <v>443</v>
      </c>
      <c r="C5" s="286" t="s">
        <v>192</v>
      </c>
      <c r="D5" s="286"/>
      <c r="E5" s="66">
        <v>4</v>
      </c>
      <c r="F5" s="67">
        <v>47</v>
      </c>
      <c r="G5" s="98" t="s">
        <v>67</v>
      </c>
      <c r="H5" s="39"/>
      <c r="I5" s="39"/>
      <c r="J5" s="100" t="s">
        <v>50</v>
      </c>
      <c r="K5" s="99"/>
    </row>
    <row r="6" spans="1:28" ht="15.75" customHeight="1" x14ac:dyDescent="0.25">
      <c r="B6" s="53"/>
      <c r="C6" s="53"/>
      <c r="D6" s="53"/>
      <c r="E6" s="53"/>
      <c r="F6" s="53"/>
      <c r="G6" s="53"/>
      <c r="H6" s="53"/>
      <c r="I6" s="53"/>
      <c r="M6" s="234"/>
    </row>
    <row r="7" spans="1:28" ht="16.5" customHeight="1" x14ac:dyDescent="0.25">
      <c r="B7" s="55" t="s">
        <v>128</v>
      </c>
      <c r="C7" s="55"/>
      <c r="D7" s="54"/>
      <c r="E7" s="54"/>
      <c r="F7" s="54"/>
      <c r="G7" s="54"/>
      <c r="H7" s="54"/>
      <c r="I7" s="54"/>
      <c r="J7" s="54"/>
      <c r="K7" s="54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84"/>
      <c r="P9" s="284"/>
    </row>
    <row r="10" spans="1:28" ht="23.25" customHeight="1" thickBot="1" x14ac:dyDescent="0.3">
      <c r="G10" s="6"/>
      <c r="H10" s="197" t="s">
        <v>92</v>
      </c>
      <c r="I10" s="198" t="s">
        <v>93</v>
      </c>
      <c r="J10" s="199" t="str">
        <f>C5</f>
        <v>신동아교통</v>
      </c>
      <c r="K10" s="200" t="s">
        <v>94</v>
      </c>
      <c r="X10" s="234"/>
      <c r="Z10" s="20"/>
      <c r="AA10" s="20"/>
      <c r="AB10" s="20"/>
    </row>
    <row r="11" spans="1:28" ht="23.25" customHeight="1" thickTop="1" x14ac:dyDescent="0.25">
      <c r="G11" s="6"/>
      <c r="H11" s="269">
        <v>1</v>
      </c>
      <c r="I11" s="270">
        <v>2.0099999999999998</v>
      </c>
      <c r="J11" s="271">
        <v>1.8012558813292503</v>
      </c>
      <c r="K11" s="272"/>
      <c r="M11" s="2"/>
      <c r="Y11" s="235"/>
      <c r="Z11" s="50"/>
      <c r="AA11" s="51"/>
      <c r="AB11" s="20"/>
    </row>
    <row r="12" spans="1:28" ht="23.25" customHeight="1" x14ac:dyDescent="0.25">
      <c r="G12" s="6"/>
      <c r="H12" s="273">
        <v>2</v>
      </c>
      <c r="I12" s="270">
        <v>2.3662575846193561</v>
      </c>
      <c r="J12" s="271">
        <v>2.1257930788309598</v>
      </c>
      <c r="K12" s="274">
        <v>0.18017273440473924</v>
      </c>
      <c r="M12" s="237"/>
      <c r="Y12" s="235"/>
      <c r="Z12" s="50"/>
      <c r="AA12" s="51"/>
      <c r="AB12" s="20"/>
    </row>
    <row r="13" spans="1:28" ht="23.25" customHeight="1" x14ac:dyDescent="0.25">
      <c r="G13" s="6"/>
      <c r="H13" s="273">
        <v>3</v>
      </c>
      <c r="I13" s="270">
        <v>2.37</v>
      </c>
      <c r="J13" s="271">
        <v>2.1462944234732237</v>
      </c>
      <c r="K13" s="275">
        <v>9.6440922902705228E-3</v>
      </c>
      <c r="M13" s="237"/>
      <c r="Y13" s="235"/>
      <c r="Z13" s="50"/>
      <c r="AA13" s="51"/>
      <c r="AB13" s="20"/>
    </row>
    <row r="14" spans="1:28" ht="23.25" customHeight="1" x14ac:dyDescent="0.25">
      <c r="G14" s="6"/>
      <c r="H14" s="273">
        <v>4</v>
      </c>
      <c r="I14" s="270">
        <v>2.33</v>
      </c>
      <c r="J14" s="271">
        <v>2.1105265819972874</v>
      </c>
      <c r="K14" s="275">
        <v>-1.6664927739995394E-2</v>
      </c>
      <c r="M14" s="237"/>
      <c r="Y14" s="235"/>
      <c r="Z14" s="50"/>
      <c r="AA14" s="51"/>
      <c r="AB14" s="20"/>
    </row>
    <row r="15" spans="1:28" ht="23.25" customHeight="1" x14ac:dyDescent="0.25">
      <c r="G15" s="6"/>
      <c r="H15" s="273">
        <v>5</v>
      </c>
      <c r="I15" s="270">
        <v>2.2850259626150282</v>
      </c>
      <c r="J15" s="271">
        <v>2.0410802591658737</v>
      </c>
      <c r="K15" s="275">
        <v>-3.2904737340807899E-2</v>
      </c>
      <c r="M15" s="237"/>
      <c r="Y15" s="235"/>
      <c r="Z15" s="50"/>
      <c r="AA15" s="51"/>
      <c r="AB15" s="20"/>
    </row>
    <row r="16" spans="1:28" ht="23.25" customHeight="1" x14ac:dyDescent="0.25">
      <c r="G16" s="6"/>
      <c r="H16" s="273">
        <v>6</v>
      </c>
      <c r="I16" s="270">
        <v>2.0664933427553414</v>
      </c>
      <c r="J16" s="271">
        <v>1.955714514331393</v>
      </c>
      <c r="K16" s="275">
        <v>-4.1823806021898946E-2</v>
      </c>
      <c r="M16" s="237"/>
      <c r="Y16" s="235"/>
      <c r="Z16" s="50"/>
      <c r="AA16" s="51"/>
      <c r="AB16" s="20"/>
    </row>
    <row r="17" spans="2:28" ht="23.25" customHeight="1" x14ac:dyDescent="0.25">
      <c r="G17" s="6"/>
      <c r="H17" s="273">
        <v>7</v>
      </c>
      <c r="I17" s="270">
        <v>2.13</v>
      </c>
      <c r="J17" s="271">
        <v>1.9259739965357277</v>
      </c>
      <c r="K17" s="275">
        <v>-1.5206983216480729E-2</v>
      </c>
      <c r="M17" s="237"/>
      <c r="Y17" s="235"/>
      <c r="Z17" s="50"/>
      <c r="AA17" s="51"/>
      <c r="AB17" s="20"/>
    </row>
    <row r="18" spans="2:28" ht="23.25" customHeight="1" x14ac:dyDescent="0.25">
      <c r="G18" s="6"/>
      <c r="H18" s="273">
        <v>8</v>
      </c>
      <c r="I18" s="270">
        <v>2.08</v>
      </c>
      <c r="J18" s="271">
        <v>1.8596281625906155</v>
      </c>
      <c r="K18" s="275">
        <v>-3.4447938582997106E-2</v>
      </c>
      <c r="M18" s="2"/>
      <c r="Y18" s="235"/>
      <c r="Z18" s="50"/>
      <c r="AA18" s="51"/>
      <c r="AB18" s="20"/>
    </row>
    <row r="19" spans="2:28" ht="23.25" customHeight="1" x14ac:dyDescent="0.25">
      <c r="G19" s="6"/>
      <c r="H19" s="276" t="s">
        <v>437</v>
      </c>
      <c r="I19" s="277">
        <v>3.4825870646766344E-2</v>
      </c>
      <c r="J19" s="278">
        <v>3.2406434791645955E-2</v>
      </c>
      <c r="K19" s="279">
        <v>-2.4194358551203887E-3</v>
      </c>
      <c r="M19" s="237"/>
      <c r="Y19" s="235"/>
      <c r="Z19" s="50"/>
      <c r="AA19" s="51"/>
      <c r="AB19" s="20"/>
    </row>
    <row r="20" spans="2:28" ht="23.25" customHeight="1" x14ac:dyDescent="0.25">
      <c r="H20" s="280" t="s">
        <v>445</v>
      </c>
      <c r="I20" s="281"/>
      <c r="J20" s="282" t="s">
        <v>446</v>
      </c>
      <c r="K20" s="283"/>
      <c r="M20" s="237"/>
      <c r="X20" s="2"/>
      <c r="Y20" s="2"/>
      <c r="AB20" s="20"/>
    </row>
    <row r="21" spans="2:28" ht="9" customHeight="1" x14ac:dyDescent="0.25">
      <c r="M21" s="237"/>
      <c r="X21" s="2"/>
      <c r="Y21" s="2"/>
      <c r="AB21" s="51"/>
    </row>
    <row r="22" spans="2:28" ht="16.5" customHeight="1" x14ac:dyDescent="0.25">
      <c r="B22" s="55" t="s">
        <v>129</v>
      </c>
      <c r="C22" s="55"/>
      <c r="D22" s="54"/>
      <c r="E22" s="54"/>
      <c r="F22" s="54"/>
      <c r="G22" s="54"/>
      <c r="H22" s="54"/>
      <c r="I22" s="54"/>
      <c r="J22" s="54"/>
      <c r="K22" s="54"/>
      <c r="M22" s="237"/>
      <c r="X22" s="2"/>
      <c r="Y22" s="2"/>
      <c r="AB22" s="51"/>
    </row>
    <row r="23" spans="2:28" ht="27.75" customHeight="1" x14ac:dyDescent="0.25">
      <c r="B23" s="59" t="s">
        <v>62</v>
      </c>
      <c r="C23" s="59" t="s">
        <v>101</v>
      </c>
      <c r="D23" s="59" t="s">
        <v>103</v>
      </c>
      <c r="E23" s="59" t="s">
        <v>104</v>
      </c>
      <c r="F23" s="59" t="s">
        <v>105</v>
      </c>
      <c r="G23" s="59" t="s">
        <v>106</v>
      </c>
      <c r="H23" s="59" t="s">
        <v>6</v>
      </c>
      <c r="I23" s="59" t="s">
        <v>7</v>
      </c>
      <c r="J23" s="59" t="s">
        <v>107</v>
      </c>
      <c r="K23" s="59" t="s">
        <v>72</v>
      </c>
      <c r="M23" s="237"/>
      <c r="X23" s="2"/>
      <c r="Y23" s="2"/>
      <c r="AB23" s="51"/>
    </row>
    <row r="24" spans="2:28" ht="23.25" customHeight="1" x14ac:dyDescent="0.25">
      <c r="B24" s="79" t="s">
        <v>438</v>
      </c>
      <c r="C24" s="80">
        <v>8</v>
      </c>
      <c r="D24" s="81">
        <v>2.4024760968673828E-2</v>
      </c>
      <c r="E24" s="81">
        <v>0.35333295261639036</v>
      </c>
      <c r="F24" s="81">
        <v>0.16382011835429075</v>
      </c>
      <c r="G24" s="82">
        <v>14.671482739045402</v>
      </c>
      <c r="H24" s="83">
        <v>0.17850332337829755</v>
      </c>
      <c r="I24" s="83">
        <v>15.091555521337304</v>
      </c>
      <c r="J24" s="84">
        <v>2.0814280310754389</v>
      </c>
      <c r="K24" s="85" t="s">
        <v>67</v>
      </c>
      <c r="M24" s="237"/>
      <c r="N24" s="238" t="str">
        <f>C5</f>
        <v>신동아교통</v>
      </c>
      <c r="Y24" s="2"/>
    </row>
    <row r="25" spans="2:28" ht="22.5" customHeight="1" x14ac:dyDescent="0.25">
      <c r="B25" s="230" t="s">
        <v>118</v>
      </c>
      <c r="C25" s="72">
        <v>8</v>
      </c>
      <c r="D25" s="73">
        <v>1.8920213015445591E-2</v>
      </c>
      <c r="E25" s="73">
        <v>0.34250703847930797</v>
      </c>
      <c r="F25" s="73">
        <v>0.16433557516432135</v>
      </c>
      <c r="G25" s="74">
        <v>11.958863636363635</v>
      </c>
      <c r="H25" s="75">
        <v>0.19198358099531304</v>
      </c>
      <c r="I25" s="75">
        <v>16.650427857926839</v>
      </c>
      <c r="J25" s="76">
        <v>1.8596281625906155</v>
      </c>
      <c r="K25" s="77" t="s">
        <v>67</v>
      </c>
      <c r="M25" s="237"/>
      <c r="N25" s="40" t="s">
        <v>67</v>
      </c>
      <c r="O25" s="40">
        <v>100</v>
      </c>
      <c r="Y25" s="2"/>
    </row>
    <row r="26" spans="2:28" ht="22.5" customHeight="1" x14ac:dyDescent="0.25">
      <c r="B26" s="56" t="s">
        <v>108</v>
      </c>
      <c r="C26" s="56"/>
      <c r="D26" s="70">
        <f>D25/D24-1</f>
        <v>-0.21247029095873704</v>
      </c>
      <c r="E26" s="70">
        <f t="shared" ref="E26:J26" si="0">E25/E24-1</f>
        <v>-3.0639412647243125E-2</v>
      </c>
      <c r="F26" s="70">
        <f t="shared" si="0"/>
        <v>3.1464805129479689E-3</v>
      </c>
      <c r="G26" s="70">
        <f t="shared" si="0"/>
        <v>-0.18489059019662957</v>
      </c>
      <c r="H26" s="70">
        <f t="shared" si="0"/>
        <v>7.5518244489191533E-2</v>
      </c>
      <c r="I26" s="70">
        <f t="shared" si="0"/>
        <v>0.10329434460122511</v>
      </c>
      <c r="J26" s="70">
        <f t="shared" si="0"/>
        <v>-0.10656139206995463</v>
      </c>
      <c r="K26" s="71" t="str">
        <f>J20</f>
        <v>9위/(32개사)</v>
      </c>
      <c r="M26" s="2" t="s">
        <v>71</v>
      </c>
      <c r="N26" s="239">
        <v>0.01</v>
      </c>
      <c r="O26" s="40">
        <v>1</v>
      </c>
      <c r="X26" s="2"/>
      <c r="Y26" s="2"/>
    </row>
    <row r="27" spans="2:28" ht="22.5" customHeight="1" x14ac:dyDescent="0.25">
      <c r="M27" s="2" t="s">
        <v>66</v>
      </c>
      <c r="N27" s="239">
        <v>0</v>
      </c>
      <c r="O27" s="40">
        <v>0</v>
      </c>
      <c r="X27" s="2"/>
      <c r="Y27" s="2"/>
    </row>
    <row r="28" spans="2:28" ht="17.25" customHeight="1" x14ac:dyDescent="0.25">
      <c r="B28" s="55" t="s">
        <v>130</v>
      </c>
      <c r="C28" s="55"/>
      <c r="D28" s="54"/>
      <c r="E28" s="54"/>
      <c r="F28" s="54"/>
      <c r="G28" s="54"/>
      <c r="H28" s="54"/>
      <c r="I28" s="54"/>
      <c r="J28" s="54"/>
      <c r="K28" s="54"/>
      <c r="M28" s="2" t="s">
        <v>68</v>
      </c>
      <c r="N28" s="239">
        <v>0.05</v>
      </c>
      <c r="O28" s="40">
        <v>5</v>
      </c>
      <c r="X28" s="2"/>
      <c r="Y28" s="2"/>
    </row>
    <row r="29" spans="2:28" ht="22.5" customHeight="1" x14ac:dyDescent="0.25">
      <c r="B29" s="63"/>
      <c r="C29" s="63"/>
      <c r="M29" s="2" t="s">
        <v>69</v>
      </c>
      <c r="N29" s="239">
        <v>0.16</v>
      </c>
      <c r="O29" s="40">
        <v>16</v>
      </c>
      <c r="X29" s="2"/>
      <c r="Y29" s="2"/>
    </row>
    <row r="30" spans="2:28" ht="22.5" customHeight="1" thickBot="1" x14ac:dyDescent="0.3">
      <c r="H30" s="201" t="s">
        <v>92</v>
      </c>
      <c r="I30" s="202" t="s">
        <v>93</v>
      </c>
      <c r="J30" s="203" t="str">
        <f>J10</f>
        <v>신동아교통</v>
      </c>
      <c r="K30" s="204" t="s">
        <v>116</v>
      </c>
      <c r="M30" s="2" t="s">
        <v>67</v>
      </c>
      <c r="N30" s="239">
        <v>0.51</v>
      </c>
      <c r="O30" s="40">
        <v>51</v>
      </c>
      <c r="X30" s="2"/>
      <c r="Y30" s="2"/>
    </row>
    <row r="31" spans="2:28" ht="22.5" customHeight="1" thickTop="1" x14ac:dyDescent="0.25">
      <c r="H31" s="209" t="s">
        <v>110</v>
      </c>
      <c r="I31" s="210" t="s">
        <v>67</v>
      </c>
      <c r="J31" s="211" t="s">
        <v>67</v>
      </c>
      <c r="K31" s="212"/>
      <c r="M31" s="2" t="s">
        <v>70</v>
      </c>
      <c r="N31" s="239">
        <v>0.27</v>
      </c>
      <c r="O31" s="40">
        <v>27</v>
      </c>
      <c r="X31" s="2"/>
      <c r="Z31" s="20"/>
      <c r="AA31" s="20"/>
      <c r="AB31" s="20"/>
    </row>
    <row r="32" spans="2:28" ht="21" customHeight="1" x14ac:dyDescent="0.25">
      <c r="H32" s="205" t="s">
        <v>95</v>
      </c>
      <c r="I32" s="206">
        <v>2.4096385542168676E-2</v>
      </c>
      <c r="J32" s="207" t="s">
        <v>439</v>
      </c>
      <c r="K32" s="208">
        <v>-1.4096385542168676E-2</v>
      </c>
      <c r="M32" s="2"/>
      <c r="X32" s="2"/>
      <c r="Z32" s="20"/>
      <c r="AA32" s="20"/>
      <c r="AB32" s="20"/>
    </row>
    <row r="33" spans="2:28" ht="21" customHeight="1" x14ac:dyDescent="0.25">
      <c r="H33" s="189" t="s">
        <v>96</v>
      </c>
      <c r="I33" s="181">
        <v>4.0258595357037907E-2</v>
      </c>
      <c r="J33" s="190" t="s">
        <v>440</v>
      </c>
      <c r="K33" s="191">
        <v>-4.0258595357037907E-2</v>
      </c>
      <c r="L33" s="4"/>
      <c r="M33" s="2"/>
      <c r="X33" s="2"/>
      <c r="Z33" s="20"/>
      <c r="AA33" s="20"/>
      <c r="AB33" s="20"/>
    </row>
    <row r="34" spans="2:28" ht="21" customHeight="1" x14ac:dyDescent="0.25">
      <c r="H34" s="188" t="s">
        <v>97</v>
      </c>
      <c r="I34" s="181">
        <v>9.22715251248898E-2</v>
      </c>
      <c r="J34" s="190" t="s">
        <v>604</v>
      </c>
      <c r="K34" s="191">
        <v>-4.2271525124889797E-2</v>
      </c>
      <c r="L34" s="4"/>
      <c r="M34" s="2"/>
      <c r="X34" s="2"/>
      <c r="Z34" s="20"/>
      <c r="AA34" s="20"/>
      <c r="AB34" s="20"/>
    </row>
    <row r="35" spans="2:28" ht="21" customHeight="1" x14ac:dyDescent="0.25">
      <c r="H35" s="188" t="s">
        <v>100</v>
      </c>
      <c r="I35" s="181">
        <v>0.18806935057302379</v>
      </c>
      <c r="J35" s="190" t="s">
        <v>605</v>
      </c>
      <c r="K35" s="191">
        <v>-2.8069350573023788E-2</v>
      </c>
      <c r="L35" s="4"/>
      <c r="M35" s="2"/>
      <c r="X35" s="2"/>
      <c r="Z35" s="20"/>
      <c r="AA35" s="20"/>
      <c r="AB35" s="20"/>
    </row>
    <row r="36" spans="2:28" ht="21" customHeight="1" x14ac:dyDescent="0.25">
      <c r="H36" s="192" t="s">
        <v>98</v>
      </c>
      <c r="I36" s="181">
        <v>0.24507787246547164</v>
      </c>
      <c r="J36" s="190" t="s">
        <v>606</v>
      </c>
      <c r="K36" s="191">
        <v>0.26492212753452837</v>
      </c>
      <c r="L36" s="4"/>
      <c r="M36" s="2"/>
      <c r="X36" s="2"/>
      <c r="Z36" s="20"/>
      <c r="AA36" s="20"/>
      <c r="AB36" s="20"/>
    </row>
    <row r="37" spans="2:28" ht="21" customHeight="1" x14ac:dyDescent="0.25">
      <c r="H37" s="193" t="s">
        <v>99</v>
      </c>
      <c r="I37" s="194">
        <v>0.41022627093740816</v>
      </c>
      <c r="J37" s="195" t="s">
        <v>607</v>
      </c>
      <c r="K37" s="196">
        <v>-0.14022627093740814</v>
      </c>
      <c r="L37" s="4"/>
      <c r="M37" s="2"/>
      <c r="X37" s="2"/>
      <c r="Z37" s="20"/>
      <c r="AA37" s="20"/>
      <c r="AB37" s="20"/>
    </row>
    <row r="38" spans="2:28" ht="22.5" customHeight="1" x14ac:dyDescent="0.25">
      <c r="L38" s="4"/>
      <c r="M38" s="2"/>
      <c r="X38" s="2"/>
      <c r="Z38" s="20"/>
      <c r="AA38" s="20"/>
      <c r="AB38" s="20"/>
    </row>
    <row r="39" spans="2:28" ht="18" customHeight="1" x14ac:dyDescent="0.25">
      <c r="B39" s="55" t="s">
        <v>131</v>
      </c>
      <c r="C39" s="55"/>
      <c r="D39" s="54"/>
      <c r="E39" s="54"/>
      <c r="F39" s="54"/>
      <c r="G39" s="54"/>
      <c r="H39" s="54"/>
      <c r="I39" s="54"/>
      <c r="J39" s="54"/>
      <c r="K39" s="54"/>
      <c r="L39" s="4"/>
      <c r="M39" s="2"/>
      <c r="X39" s="2"/>
      <c r="Z39" s="20"/>
      <c r="AA39" s="20"/>
      <c r="AB39" s="20"/>
    </row>
    <row r="40" spans="2:28" ht="30.75" customHeight="1" x14ac:dyDescent="0.25">
      <c r="B40" s="59" t="s">
        <v>62</v>
      </c>
      <c r="C40" s="59" t="s">
        <v>102</v>
      </c>
      <c r="D40" s="59" t="s">
        <v>103</v>
      </c>
      <c r="E40" s="59" t="s">
        <v>104</v>
      </c>
      <c r="F40" s="59" t="s">
        <v>105</v>
      </c>
      <c r="G40" s="59" t="s">
        <v>106</v>
      </c>
      <c r="H40" s="59" t="s">
        <v>6</v>
      </c>
      <c r="I40" s="59" t="s">
        <v>7</v>
      </c>
      <c r="J40" s="59" t="s">
        <v>107</v>
      </c>
      <c r="K40" s="59" t="s">
        <v>72</v>
      </c>
      <c r="L40" s="4"/>
      <c r="M40" s="2"/>
      <c r="N40" s="40" t="s">
        <v>124</v>
      </c>
      <c r="X40" s="2"/>
      <c r="Z40" s="20"/>
      <c r="AA40" s="20"/>
      <c r="AB40" s="20"/>
    </row>
    <row r="41" spans="2:28" ht="22.5" customHeight="1" x14ac:dyDescent="0.25">
      <c r="B41" s="232" t="s">
        <v>118</v>
      </c>
      <c r="C41" s="80">
        <v>1</v>
      </c>
      <c r="D41" s="81">
        <v>4.5400501429335778E-2</v>
      </c>
      <c r="E41" s="81">
        <v>0.42203860139799132</v>
      </c>
      <c r="F41" s="81">
        <v>0.19555727079582466</v>
      </c>
      <c r="G41" s="82">
        <v>12.791386363636366</v>
      </c>
      <c r="H41" s="83">
        <v>2.7704864805327722</v>
      </c>
      <c r="I41" s="83">
        <v>37.220149098886061</v>
      </c>
      <c r="J41" s="84">
        <v>1.8012558813292503</v>
      </c>
      <c r="K41" s="86" t="s">
        <v>76</v>
      </c>
      <c r="L41" s="4"/>
      <c r="M41" s="2"/>
      <c r="N41" s="40">
        <v>1</v>
      </c>
      <c r="X41" s="2"/>
      <c r="Z41" s="20"/>
      <c r="AA41" s="20"/>
      <c r="AB41" s="20"/>
    </row>
    <row r="42" spans="2:28" ht="22.5" customHeight="1" x14ac:dyDescent="0.25">
      <c r="B42" s="230" t="s">
        <v>118</v>
      </c>
      <c r="C42" s="72">
        <v>2</v>
      </c>
      <c r="D42" s="73">
        <v>3.6769378991377104E-2</v>
      </c>
      <c r="E42" s="73">
        <v>0.35038463600900377</v>
      </c>
      <c r="F42" s="73">
        <v>0.17344343965005266</v>
      </c>
      <c r="G42" s="74">
        <v>8.8261521739130444</v>
      </c>
      <c r="H42" s="75">
        <v>0.15185645982291787</v>
      </c>
      <c r="I42" s="75">
        <v>12.76061513158119</v>
      </c>
      <c r="J42" s="76">
        <v>2.1257930788309598</v>
      </c>
      <c r="K42" s="77" t="s">
        <v>184</v>
      </c>
      <c r="M42" s="2"/>
      <c r="N42" s="40">
        <v>5</v>
      </c>
      <c r="X42" s="2"/>
      <c r="Z42" s="20"/>
      <c r="AA42" s="20"/>
      <c r="AB42" s="20"/>
    </row>
    <row r="43" spans="2:28" ht="22.5" customHeight="1" x14ac:dyDescent="0.25">
      <c r="B43" s="230" t="s">
        <v>118</v>
      </c>
      <c r="C43" s="72">
        <v>3</v>
      </c>
      <c r="D43" s="73">
        <v>1.4764748193290626E-2</v>
      </c>
      <c r="E43" s="73">
        <v>0.34611809803620375</v>
      </c>
      <c r="F43" s="73">
        <v>0.1867004801819527</v>
      </c>
      <c r="G43" s="74">
        <v>8.6954468085106367</v>
      </c>
      <c r="H43" s="75">
        <v>0.19410174290195237</v>
      </c>
      <c r="I43" s="75">
        <v>14.850053156485631</v>
      </c>
      <c r="J43" s="76">
        <v>2.1462944234732237</v>
      </c>
      <c r="K43" s="77" t="s">
        <v>117</v>
      </c>
      <c r="M43" s="2"/>
      <c r="N43" s="40">
        <v>4</v>
      </c>
      <c r="X43" s="2"/>
      <c r="Z43" s="20"/>
      <c r="AA43" s="20"/>
      <c r="AB43" s="20"/>
    </row>
    <row r="44" spans="2:28" ht="22.5" customHeight="1" x14ac:dyDescent="0.25">
      <c r="B44" s="230" t="s">
        <v>118</v>
      </c>
      <c r="C44" s="72">
        <v>4</v>
      </c>
      <c r="D44" s="73">
        <v>1.2844745255908572E-2</v>
      </c>
      <c r="E44" s="73">
        <v>0.34547236747939647</v>
      </c>
      <c r="F44" s="73">
        <v>0.19391720507870028</v>
      </c>
      <c r="G44" s="74">
        <v>9.0521276595744684</v>
      </c>
      <c r="H44" s="75">
        <v>0.30285645258042304</v>
      </c>
      <c r="I44" s="75">
        <v>15.60277574417003</v>
      </c>
      <c r="J44" s="76">
        <v>2.1105265819972874</v>
      </c>
      <c r="K44" s="77" t="s">
        <v>117</v>
      </c>
      <c r="M44" s="2"/>
      <c r="N44" s="40">
        <v>4</v>
      </c>
      <c r="X44" s="2"/>
      <c r="Z44" s="20"/>
      <c r="AA44" s="20"/>
      <c r="AB44" s="20"/>
    </row>
    <row r="45" spans="2:28" ht="22.5" customHeight="1" x14ac:dyDescent="0.25">
      <c r="B45" s="230" t="s">
        <v>118</v>
      </c>
      <c r="C45" s="72">
        <v>5</v>
      </c>
      <c r="D45" s="73">
        <v>1.2629534200365077E-2</v>
      </c>
      <c r="E45" s="73">
        <v>0.34872865299141814</v>
      </c>
      <c r="F45" s="73">
        <v>0.19529184574870956</v>
      </c>
      <c r="G45" s="74">
        <v>9.7305744680851074</v>
      </c>
      <c r="H45" s="75">
        <v>0.21576404612517466</v>
      </c>
      <c r="I45" s="75">
        <v>17.601692429486061</v>
      </c>
      <c r="J45" s="76">
        <v>2.0410802591658737</v>
      </c>
      <c r="K45" s="77" t="s">
        <v>117</v>
      </c>
      <c r="M45" s="2"/>
      <c r="N45" s="40">
        <v>4</v>
      </c>
      <c r="X45" s="2"/>
      <c r="Z45" s="20"/>
      <c r="AA45" s="20"/>
      <c r="AB45" s="20"/>
    </row>
    <row r="46" spans="2:28" ht="22.5" customHeight="1" x14ac:dyDescent="0.25">
      <c r="B46" s="230" t="s">
        <v>118</v>
      </c>
      <c r="C46" s="72">
        <v>6</v>
      </c>
      <c r="D46" s="73">
        <v>1.3427480305085039E-2</v>
      </c>
      <c r="E46" s="73">
        <v>0.343930214503812</v>
      </c>
      <c r="F46" s="73">
        <v>0.18278408213951261</v>
      </c>
      <c r="G46" s="74">
        <v>10.521702127659577</v>
      </c>
      <c r="H46" s="75">
        <v>0.2495737624523596</v>
      </c>
      <c r="I46" s="75">
        <v>15.865578398078791</v>
      </c>
      <c r="J46" s="76">
        <v>1.955714514331393</v>
      </c>
      <c r="K46" s="77" t="s">
        <v>67</v>
      </c>
      <c r="M46" s="2"/>
      <c r="N46" s="40">
        <v>2</v>
      </c>
      <c r="X46" s="2"/>
      <c r="Z46" s="20"/>
      <c r="AA46" s="20"/>
      <c r="AB46" s="20"/>
    </row>
    <row r="47" spans="2:28" ht="22.5" customHeight="1" x14ac:dyDescent="0.25">
      <c r="B47" s="230" t="s">
        <v>118</v>
      </c>
      <c r="C47" s="72">
        <v>7</v>
      </c>
      <c r="D47" s="73">
        <v>1.497666239981245E-2</v>
      </c>
      <c r="E47" s="73">
        <v>0.3447922475794023</v>
      </c>
      <c r="F47" s="73">
        <v>0.17433371024134373</v>
      </c>
      <c r="G47" s="74">
        <v>11.130543478260867</v>
      </c>
      <c r="H47" s="75">
        <v>0.21714477326263573</v>
      </c>
      <c r="I47" s="75">
        <v>13.482983861771029</v>
      </c>
      <c r="J47" s="76">
        <v>1.9259739965357277</v>
      </c>
      <c r="K47" s="77" t="s">
        <v>67</v>
      </c>
      <c r="M47" s="2"/>
      <c r="N47" s="40">
        <v>2</v>
      </c>
      <c r="X47" s="2"/>
      <c r="Z47" s="20"/>
      <c r="AA47" s="20"/>
      <c r="AB47" s="20"/>
    </row>
    <row r="48" spans="2:28" ht="22.5" customHeight="1" x14ac:dyDescent="0.25">
      <c r="B48" s="230" t="s">
        <v>118</v>
      </c>
      <c r="C48" s="72">
        <v>8</v>
      </c>
      <c r="D48" s="73">
        <v>1.8920213015445591E-2</v>
      </c>
      <c r="E48" s="73">
        <v>0.34250703847930797</v>
      </c>
      <c r="F48" s="73">
        <v>0.16433557516432135</v>
      </c>
      <c r="G48" s="74">
        <v>11.958863636363635</v>
      </c>
      <c r="H48" s="75">
        <v>0.19198358099531304</v>
      </c>
      <c r="I48" s="75">
        <v>16.650427857926839</v>
      </c>
      <c r="J48" s="76">
        <v>1.8596281625906155</v>
      </c>
      <c r="K48" s="77" t="s">
        <v>447</v>
      </c>
      <c r="M48" s="2"/>
      <c r="N48" s="40">
        <v>2</v>
      </c>
      <c r="X48" s="2"/>
      <c r="Z48" s="20"/>
      <c r="AA48" s="20"/>
      <c r="AB48" s="20"/>
    </row>
    <row r="49" spans="2:28" ht="25.5" customHeight="1" x14ac:dyDescent="0.25">
      <c r="B49" s="56" t="s">
        <v>108</v>
      </c>
      <c r="C49" s="56"/>
      <c r="D49" s="70" cm="1">
        <f t="array" aca="1" ref="D49" ca="1">(INDIRECT(ADDRESS(ROW()-1,COLUMN()))/INDIRECT(ADDRESS(ROW()-2,COLUMN())))-1</f>
        <v>0.2633130473504246</v>
      </c>
      <c r="E49" s="70" cm="1">
        <f t="array" aca="1" ref="E49" ca="1">(INDIRECT(ADDRESS(ROW()-1,COLUMN()))/INDIRECT(ADDRESS(ROW()-2,COLUMN())))-1</f>
        <v>-6.6277856191301332E-3</v>
      </c>
      <c r="F49" s="70" cm="1">
        <f t="array" aca="1" ref="F49" ca="1">(INDIRECT(ADDRESS(ROW()-1,COLUMN()))/INDIRECT(ADDRESS(ROW()-2,COLUMN())))-1</f>
        <v>-5.7350555226417077E-2</v>
      </c>
      <c r="G49" s="70" cm="1">
        <f t="array" aca="1" ref="G49" ca="1">(INDIRECT(ADDRESS(ROW()-1,COLUMN()))/INDIRECT(ADDRESS(ROW()-2,COLUMN())))-1</f>
        <v>7.4418662459794893E-2</v>
      </c>
      <c r="H49" s="70" cm="1">
        <f t="array" aca="1" ref="H49" ca="1">(INDIRECT(ADDRESS(ROW()-1,COLUMN()))/INDIRECT(ADDRESS(ROW()-2,COLUMN())))-1</f>
        <v>-0.11587288926770678</v>
      </c>
      <c r="I49" s="70" cm="1">
        <f t="array" aca="1" ref="I49" ca="1">(INDIRECT(ADDRESS(ROW()-1,COLUMN()))/INDIRECT(ADDRESS(ROW()-2,COLUMN())))-1</f>
        <v>0.23492158921413697</v>
      </c>
      <c r="J49" s="70" cm="1">
        <f t="array" aca="1" ref="J49" ca="1">(INDIRECT(ADDRESS(ROW()-1,COLUMN()))/INDIRECT(ADDRESS(ROW()-2,COLUMN())))-1</f>
        <v>-3.4447938582997106E-2</v>
      </c>
      <c r="K49" s="78" t="str" cm="1">
        <f t="array" aca="1" ref="K49" ca="1">_xlfn.IFS(N49=0,"등급유지",N49&gt;0,N49&amp;"등급 상승",N49&lt;0,N49&amp;"등급 하락")</f>
        <v>등급유지</v>
      </c>
      <c r="M49" s="240"/>
      <c r="N49" s="40" cm="1">
        <f t="array" aca="1" ref="N49" ca="1">(INDIRECT(ADDRESS(ROW()-1,COLUMN()))-INDIRECT(ADDRESS(ROW()-2,COLUMN())))</f>
        <v>0</v>
      </c>
      <c r="O49" s="40" t="s">
        <v>125</v>
      </c>
      <c r="X49" s="236"/>
      <c r="Z49" s="52"/>
      <c r="AA49" s="20"/>
      <c r="AB49" s="20"/>
    </row>
    <row r="50" spans="2:28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40"/>
      <c r="N50" s="2"/>
      <c r="O50" s="2"/>
      <c r="X50" s="236"/>
      <c r="Z50" s="52"/>
      <c r="AA50" s="20"/>
      <c r="AB50" s="20"/>
    </row>
    <row r="51" spans="2:28" ht="18" customHeight="1" x14ac:dyDescent="0.25">
      <c r="B51" s="55" t="s">
        <v>132</v>
      </c>
      <c r="C51" s="55"/>
      <c r="D51" s="54"/>
      <c r="E51" s="54"/>
      <c r="F51" s="54"/>
      <c r="G51" s="54"/>
      <c r="H51" s="54"/>
      <c r="I51" s="54"/>
      <c r="J51" s="54"/>
      <c r="K51" s="54"/>
      <c r="M51" s="240"/>
      <c r="X51" s="236"/>
      <c r="Z51" s="52"/>
      <c r="AA51" s="20"/>
      <c r="AB51" s="20"/>
    </row>
    <row r="52" spans="2:28" ht="21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40"/>
      <c r="X52" s="236"/>
      <c r="Z52" s="52"/>
      <c r="AA52" s="20"/>
      <c r="AB52" s="20"/>
    </row>
    <row r="53" spans="2:28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40"/>
      <c r="N53" s="236"/>
      <c r="P53" s="241"/>
      <c r="AA53" s="268"/>
    </row>
    <row r="54" spans="2:28" ht="25.5" customHeight="1" x14ac:dyDescent="0.25">
      <c r="B54" s="48"/>
      <c r="C54" s="48"/>
      <c r="D54" s="49"/>
      <c r="M54" s="240"/>
      <c r="N54" s="236"/>
      <c r="P54" s="241"/>
      <c r="AA54" s="268"/>
    </row>
    <row r="55" spans="2:28" ht="25.5" customHeight="1" x14ac:dyDescent="0.25">
      <c r="B55" s="48"/>
      <c r="C55" s="48"/>
      <c r="D55" s="49"/>
      <c r="M55" s="240"/>
      <c r="N55" s="236"/>
      <c r="P55" s="241"/>
      <c r="AA55" s="268"/>
    </row>
    <row r="56" spans="2:28" ht="25.5" customHeight="1" x14ac:dyDescent="0.25">
      <c r="B56" s="48"/>
      <c r="C56" s="48"/>
      <c r="D56" s="49"/>
      <c r="M56" s="240"/>
      <c r="N56" s="236"/>
      <c r="P56" s="241"/>
      <c r="AA56" s="268"/>
    </row>
    <row r="57" spans="2:28" ht="25.5" customHeight="1" x14ac:dyDescent="0.25">
      <c r="B57" s="48"/>
      <c r="C57" s="48"/>
      <c r="D57" s="49"/>
      <c r="M57" s="240"/>
      <c r="N57" s="236"/>
      <c r="P57" s="241"/>
      <c r="AA57" s="268"/>
    </row>
    <row r="58" spans="2:28" ht="25.5" customHeight="1" x14ac:dyDescent="0.25">
      <c r="B58" s="48"/>
      <c r="C58" s="48"/>
      <c r="D58" s="49"/>
      <c r="M58" s="240"/>
      <c r="N58" s="236"/>
      <c r="P58" s="241"/>
      <c r="AA58" s="268"/>
    </row>
    <row r="59" spans="2:28" ht="25.5" customHeight="1" x14ac:dyDescent="0.25">
      <c r="B59" s="48"/>
      <c r="C59" s="48"/>
      <c r="D59" s="49"/>
      <c r="M59" s="240"/>
      <c r="N59" s="236"/>
      <c r="P59" s="241"/>
      <c r="AA59" s="268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40"/>
      <c r="N60" s="236"/>
      <c r="P60" s="241"/>
      <c r="AA60" s="268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40"/>
      <c r="N61" s="236"/>
      <c r="P61" s="241"/>
      <c r="AA61" s="268"/>
    </row>
    <row r="62" spans="2:28" ht="25.5" customHeight="1" thickBot="1" x14ac:dyDescent="0.3">
      <c r="B62" s="213" t="s">
        <v>92</v>
      </c>
      <c r="C62" s="214" t="s">
        <v>121</v>
      </c>
      <c r="D62" s="214" t="s">
        <v>122</v>
      </c>
      <c r="E62" s="214" t="s">
        <v>120</v>
      </c>
      <c r="F62" s="214" t="s">
        <v>123</v>
      </c>
      <c r="G62" s="214" t="s">
        <v>175</v>
      </c>
      <c r="H62" s="214" t="s">
        <v>175</v>
      </c>
      <c r="I62" s="214" t="s">
        <v>175</v>
      </c>
      <c r="J62" s="214" t="s">
        <v>175</v>
      </c>
      <c r="K62" s="215" t="s">
        <v>175</v>
      </c>
      <c r="M62" s="242">
        <v>1</v>
      </c>
      <c r="N62" s="243">
        <v>2</v>
      </c>
      <c r="O62" s="243">
        <v>3</v>
      </c>
      <c r="P62" s="242">
        <v>4</v>
      </c>
      <c r="Q62" s="243"/>
      <c r="R62" s="243"/>
      <c r="S62" s="242"/>
      <c r="T62" s="243"/>
      <c r="U62" s="244"/>
      <c r="AA62" s="268"/>
    </row>
    <row r="63" spans="2:28" ht="25.5" customHeight="1" thickTop="1" x14ac:dyDescent="0.25">
      <c r="B63" s="218" t="s">
        <v>110</v>
      </c>
      <c r="C63" s="219" t="s">
        <v>69</v>
      </c>
      <c r="D63" s="220" t="s">
        <v>67</v>
      </c>
      <c r="E63" s="220" t="s">
        <v>67</v>
      </c>
      <c r="F63" s="220" t="s">
        <v>70</v>
      </c>
      <c r="G63" s="220" t="s">
        <v>175</v>
      </c>
      <c r="H63" s="220" t="s">
        <v>175</v>
      </c>
      <c r="I63" s="220" t="s">
        <v>175</v>
      </c>
      <c r="J63" s="220" t="s">
        <v>175</v>
      </c>
      <c r="K63" s="220" t="s">
        <v>175</v>
      </c>
      <c r="M63" s="242" t="s">
        <v>121</v>
      </c>
      <c r="N63" s="242" t="s">
        <v>122</v>
      </c>
      <c r="O63" s="242" t="s">
        <v>120</v>
      </c>
      <c r="P63" s="242" t="s">
        <v>123</v>
      </c>
      <c r="Q63" s="242"/>
      <c r="R63" s="242"/>
      <c r="S63" s="242"/>
      <c r="T63" s="242"/>
      <c r="U63" s="240" t="str">
        <f t="shared" ref="U63" si="1">K62</f>
        <v/>
      </c>
      <c r="AA63" s="268"/>
    </row>
    <row r="64" spans="2:28" ht="25.5" customHeight="1" x14ac:dyDescent="0.25">
      <c r="B64" s="216" t="s">
        <v>95</v>
      </c>
      <c r="C64" s="206" t="s">
        <v>440</v>
      </c>
      <c r="D64" s="206" t="s">
        <v>440</v>
      </c>
      <c r="E64" s="206" t="s">
        <v>440</v>
      </c>
      <c r="F64" s="206" t="s">
        <v>440</v>
      </c>
      <c r="G64" s="206" t="s">
        <v>175</v>
      </c>
      <c r="H64" s="206" t="s">
        <v>175</v>
      </c>
      <c r="I64" s="206" t="s">
        <v>175</v>
      </c>
      <c r="J64" s="206" t="s">
        <v>175</v>
      </c>
      <c r="K64" s="217" t="s">
        <v>175</v>
      </c>
      <c r="M64" s="240"/>
      <c r="N64" s="236"/>
      <c r="P64" s="241"/>
      <c r="AA64" s="268"/>
    </row>
    <row r="65" spans="2:27" ht="25.5" customHeight="1" x14ac:dyDescent="0.25">
      <c r="B65" s="180" t="s">
        <v>96</v>
      </c>
      <c r="C65" s="182" t="s">
        <v>440</v>
      </c>
      <c r="D65" s="182" t="s">
        <v>440</v>
      </c>
      <c r="E65" s="182" t="s">
        <v>440</v>
      </c>
      <c r="F65" s="182" t="s">
        <v>440</v>
      </c>
      <c r="G65" s="182" t="s">
        <v>175</v>
      </c>
      <c r="H65" s="182" t="s">
        <v>175</v>
      </c>
      <c r="I65" s="182" t="s">
        <v>175</v>
      </c>
      <c r="J65" s="182" t="s">
        <v>175</v>
      </c>
      <c r="K65" s="183" t="s">
        <v>175</v>
      </c>
      <c r="M65" s="245">
        <v>0</v>
      </c>
      <c r="N65" s="245">
        <v>0</v>
      </c>
      <c r="O65" s="245">
        <v>0</v>
      </c>
      <c r="P65" s="245">
        <v>0</v>
      </c>
      <c r="Q65" s="245"/>
      <c r="R65" s="245"/>
      <c r="S65" s="245"/>
      <c r="T65" s="245"/>
      <c r="AA65" s="268"/>
    </row>
    <row r="66" spans="2:27" ht="25.5" customHeight="1" x14ac:dyDescent="0.25">
      <c r="B66" s="179" t="s">
        <v>97</v>
      </c>
      <c r="C66" s="182" t="s">
        <v>448</v>
      </c>
      <c r="D66" s="182" t="s">
        <v>440</v>
      </c>
      <c r="E66" s="182" t="s">
        <v>440</v>
      </c>
      <c r="F66" s="182" t="s">
        <v>440</v>
      </c>
      <c r="G66" s="182" t="s">
        <v>175</v>
      </c>
      <c r="H66" s="182" t="s">
        <v>175</v>
      </c>
      <c r="I66" s="182" t="s">
        <v>175</v>
      </c>
      <c r="J66" s="182" t="s">
        <v>175</v>
      </c>
      <c r="K66" s="183" t="s">
        <v>175</v>
      </c>
      <c r="M66" s="245">
        <v>0</v>
      </c>
      <c r="N66" s="245">
        <v>0</v>
      </c>
      <c r="O66" s="245">
        <v>0</v>
      </c>
      <c r="P66" s="245">
        <v>0</v>
      </c>
      <c r="Q66" s="245"/>
      <c r="R66" s="245"/>
      <c r="S66" s="245"/>
      <c r="T66" s="245"/>
      <c r="AA66" s="268"/>
    </row>
    <row r="67" spans="2:27" ht="25.5" customHeight="1" x14ac:dyDescent="0.25">
      <c r="B67" s="179" t="s">
        <v>100</v>
      </c>
      <c r="C67" s="182" t="s">
        <v>448</v>
      </c>
      <c r="D67" s="182" t="s">
        <v>441</v>
      </c>
      <c r="E67" s="182" t="s">
        <v>449</v>
      </c>
      <c r="F67" s="182" t="s">
        <v>440</v>
      </c>
      <c r="G67" s="182" t="s">
        <v>175</v>
      </c>
      <c r="H67" s="182" t="s">
        <v>175</v>
      </c>
      <c r="I67" s="182" t="s">
        <v>175</v>
      </c>
      <c r="J67" s="182" t="s">
        <v>175</v>
      </c>
      <c r="K67" s="183" t="s">
        <v>175</v>
      </c>
      <c r="M67" s="245">
        <v>0.2</v>
      </c>
      <c r="N67" s="245">
        <v>0</v>
      </c>
      <c r="O67" s="245">
        <v>0</v>
      </c>
      <c r="P67" s="245">
        <v>0</v>
      </c>
      <c r="Q67" s="245"/>
      <c r="R67" s="245"/>
      <c r="S67" s="245"/>
      <c r="T67" s="245"/>
      <c r="AA67" s="268"/>
    </row>
    <row r="68" spans="2:27" ht="25.5" customHeight="1" x14ac:dyDescent="0.25">
      <c r="B68" s="184" t="s">
        <v>98</v>
      </c>
      <c r="C68" s="182" t="s">
        <v>450</v>
      </c>
      <c r="D68" s="182" t="s">
        <v>442</v>
      </c>
      <c r="E68" s="182" t="s">
        <v>451</v>
      </c>
      <c r="F68" s="182" t="s">
        <v>452</v>
      </c>
      <c r="G68" s="182" t="s">
        <v>175</v>
      </c>
      <c r="H68" s="182" t="s">
        <v>175</v>
      </c>
      <c r="I68" s="182" t="s">
        <v>175</v>
      </c>
      <c r="J68" s="182" t="s">
        <v>175</v>
      </c>
      <c r="K68" s="183" t="s">
        <v>175</v>
      </c>
      <c r="M68" s="245">
        <v>0.2</v>
      </c>
      <c r="N68" s="245">
        <v>0.22222222222222221</v>
      </c>
      <c r="O68" s="245">
        <v>0.23809523809523808</v>
      </c>
      <c r="P68" s="245">
        <v>0</v>
      </c>
      <c r="Q68" s="245"/>
      <c r="R68" s="245"/>
      <c r="S68" s="245"/>
      <c r="T68" s="245"/>
      <c r="AA68" s="268"/>
    </row>
    <row r="69" spans="2:27" ht="25.5" customHeight="1" x14ac:dyDescent="0.25">
      <c r="B69" s="185" t="s">
        <v>99</v>
      </c>
      <c r="C69" s="186" t="s">
        <v>440</v>
      </c>
      <c r="D69" s="186" t="s">
        <v>441</v>
      </c>
      <c r="E69" s="186" t="s">
        <v>449</v>
      </c>
      <c r="F69" s="186" t="s">
        <v>452</v>
      </c>
      <c r="G69" s="186" t="s">
        <v>175</v>
      </c>
      <c r="H69" s="186" t="s">
        <v>175</v>
      </c>
      <c r="I69" s="186" t="s">
        <v>175</v>
      </c>
      <c r="J69" s="186" t="s">
        <v>175</v>
      </c>
      <c r="K69" s="187" t="s">
        <v>175</v>
      </c>
      <c r="M69" s="245">
        <v>0.6</v>
      </c>
      <c r="N69" s="245">
        <v>0.55555555555555558</v>
      </c>
      <c r="O69" s="245">
        <v>0.52380952380952384</v>
      </c>
      <c r="P69" s="245">
        <v>0.5</v>
      </c>
      <c r="Q69" s="245"/>
      <c r="R69" s="245"/>
      <c r="S69" s="245"/>
      <c r="T69" s="245"/>
      <c r="AA69" s="268"/>
    </row>
    <row r="70" spans="2:27" ht="15.7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45">
        <v>0</v>
      </c>
      <c r="N70" s="245">
        <v>0.22222222222222221</v>
      </c>
      <c r="O70" s="245">
        <v>0.23809523809523808</v>
      </c>
      <c r="P70" s="245">
        <v>0.5</v>
      </c>
      <c r="Q70" s="245"/>
      <c r="R70" s="245"/>
      <c r="S70" s="245"/>
      <c r="T70" s="245"/>
      <c r="AA70" s="268"/>
    </row>
    <row r="71" spans="2:27" ht="17.25" customHeight="1" x14ac:dyDescent="0.25">
      <c r="B71" s="55" t="s">
        <v>133</v>
      </c>
      <c r="C71" s="55"/>
      <c r="D71" s="54"/>
      <c r="E71" s="54"/>
      <c r="F71" s="54"/>
      <c r="G71" s="54"/>
      <c r="H71" s="54"/>
      <c r="I71" s="54"/>
      <c r="J71" s="54"/>
      <c r="K71" s="54"/>
      <c r="M71" s="240"/>
      <c r="N71" s="236"/>
      <c r="P71" s="241"/>
      <c r="AA71" s="268"/>
    </row>
    <row r="72" spans="2:27" ht="30.75" customHeight="1" x14ac:dyDescent="0.25">
      <c r="B72" s="59" t="s">
        <v>75</v>
      </c>
      <c r="C72" s="59" t="s">
        <v>102</v>
      </c>
      <c r="D72" s="59" t="s">
        <v>103</v>
      </c>
      <c r="E72" s="59" t="s">
        <v>104</v>
      </c>
      <c r="F72" s="59" t="s">
        <v>105</v>
      </c>
      <c r="G72" s="59" t="s">
        <v>106</v>
      </c>
      <c r="H72" s="59" t="s">
        <v>6</v>
      </c>
      <c r="I72" s="59" t="s">
        <v>7</v>
      </c>
      <c r="J72" s="59" t="s">
        <v>107</v>
      </c>
      <c r="K72" s="59" t="s">
        <v>109</v>
      </c>
      <c r="M72" s="240"/>
      <c r="N72" s="236"/>
      <c r="P72" s="241"/>
      <c r="AA72" s="268"/>
    </row>
    <row r="73" spans="2:27" ht="17.25" x14ac:dyDescent="0.25">
      <c r="B73" s="90" t="s">
        <v>121</v>
      </c>
      <c r="C73" s="69">
        <v>1</v>
      </c>
      <c r="D73" s="91">
        <v>3.1746312955770052E-2</v>
      </c>
      <c r="E73" s="91">
        <v>0.4799538912005073</v>
      </c>
      <c r="F73" s="91">
        <v>0.23356254260326248</v>
      </c>
      <c r="G73" s="92">
        <v>12.744166666666667</v>
      </c>
      <c r="H73" s="93">
        <v>6.6137297893908311</v>
      </c>
      <c r="I73" s="93">
        <v>27.136300967426976</v>
      </c>
      <c r="J73" s="94">
        <v>1.743769988537901</v>
      </c>
      <c r="K73" s="77"/>
      <c r="M73" s="240"/>
      <c r="N73" s="236"/>
      <c r="P73" s="241"/>
      <c r="AA73" s="268"/>
    </row>
    <row r="74" spans="2:27" ht="17.25" x14ac:dyDescent="0.25">
      <c r="B74" s="90" t="s">
        <v>121</v>
      </c>
      <c r="C74" s="69">
        <v>2</v>
      </c>
      <c r="D74" s="91">
        <v>4.573753653794875E-2</v>
      </c>
      <c r="E74" s="91">
        <v>0.37789181024332125</v>
      </c>
      <c r="F74" s="91">
        <v>0.16661876648673143</v>
      </c>
      <c r="G74" s="92">
        <v>7.980666666666667</v>
      </c>
      <c r="H74" s="93">
        <v>0.23275111727518827</v>
      </c>
      <c r="I74" s="93">
        <v>5.4122393137057108</v>
      </c>
      <c r="J74" s="94">
        <v>2.0995892336766615</v>
      </c>
      <c r="K74" s="77"/>
      <c r="M74" s="240"/>
      <c r="N74" s="236"/>
      <c r="P74" s="241"/>
      <c r="AA74" s="268"/>
    </row>
    <row r="75" spans="2:27" ht="17.25" x14ac:dyDescent="0.25">
      <c r="B75" s="90" t="s">
        <v>121</v>
      </c>
      <c r="C75" s="69">
        <v>3</v>
      </c>
      <c r="D75" s="91">
        <v>1.7102536200663293E-2</v>
      </c>
      <c r="E75" s="91">
        <v>0.35621501768667413</v>
      </c>
      <c r="F75" s="91">
        <v>0.19298356754179896</v>
      </c>
      <c r="G75" s="92">
        <v>7.269857142857143</v>
      </c>
      <c r="H75" s="93">
        <v>0.53836006295793359</v>
      </c>
      <c r="I75" s="93">
        <v>4.640151018827904</v>
      </c>
      <c r="J75" s="94">
        <v>2.1897888493262587</v>
      </c>
      <c r="K75" s="77"/>
      <c r="M75" s="240"/>
      <c r="N75" s="236"/>
      <c r="P75" s="241"/>
      <c r="AA75" s="268"/>
    </row>
    <row r="76" spans="2:27" ht="17.25" x14ac:dyDescent="0.25">
      <c r="B76" s="90" t="s">
        <v>121</v>
      </c>
      <c r="C76" s="69">
        <v>4</v>
      </c>
      <c r="D76" s="91">
        <v>1.6150549612398594E-2</v>
      </c>
      <c r="E76" s="91">
        <v>0.35522048496241893</v>
      </c>
      <c r="F76" s="91">
        <v>0.20567852492479283</v>
      </c>
      <c r="G76" s="92">
        <v>7.7985714285714289</v>
      </c>
      <c r="H76" s="93">
        <v>1.259657951692511</v>
      </c>
      <c r="I76" s="93">
        <v>7.5546673509058673</v>
      </c>
      <c r="J76" s="94">
        <v>2.1379940292218444</v>
      </c>
      <c r="K76" s="77"/>
      <c r="M76" s="240"/>
      <c r="N76" s="236"/>
      <c r="P76" s="241"/>
      <c r="AA76" s="268"/>
    </row>
    <row r="77" spans="2:27" ht="17.25" x14ac:dyDescent="0.25">
      <c r="B77" s="90" t="s">
        <v>121</v>
      </c>
      <c r="C77" s="69">
        <v>5</v>
      </c>
      <c r="D77" s="91">
        <v>1.5289440598216256E-2</v>
      </c>
      <c r="E77" s="91">
        <v>0.35945327409630756</v>
      </c>
      <c r="F77" s="91">
        <v>0.2097106665513632</v>
      </c>
      <c r="G77" s="92">
        <v>8.4271428571428579</v>
      </c>
      <c r="H77" s="93">
        <v>0.84170250483190867</v>
      </c>
      <c r="I77" s="93">
        <v>6.3826398435902263</v>
      </c>
      <c r="J77" s="94">
        <v>2.0660169358379896</v>
      </c>
      <c r="K77" s="77"/>
      <c r="M77" s="240"/>
      <c r="N77" s="236"/>
      <c r="P77" s="241"/>
      <c r="AA77" s="268"/>
    </row>
    <row r="78" spans="2:27" ht="17.25" x14ac:dyDescent="0.25">
      <c r="B78" s="90" t="s">
        <v>121</v>
      </c>
      <c r="C78" s="69">
        <v>6</v>
      </c>
      <c r="D78" s="91">
        <v>1.6563432316814751E-2</v>
      </c>
      <c r="E78" s="91">
        <v>0.35702858022223355</v>
      </c>
      <c r="F78" s="91">
        <v>0.19905761189480053</v>
      </c>
      <c r="G78" s="92">
        <v>9.3048571428571432</v>
      </c>
      <c r="H78" s="93">
        <v>0.99791414934068867</v>
      </c>
      <c r="I78" s="93">
        <v>6.1695604601343623</v>
      </c>
      <c r="J78" s="94">
        <v>1.9679753370949147</v>
      </c>
      <c r="K78" s="77"/>
      <c r="M78" s="240"/>
      <c r="N78" s="236"/>
      <c r="P78" s="241"/>
      <c r="AA78" s="268"/>
    </row>
    <row r="79" spans="2:27" ht="17.25" x14ac:dyDescent="0.25">
      <c r="B79" s="90" t="s">
        <v>121</v>
      </c>
      <c r="C79" s="69">
        <v>7</v>
      </c>
      <c r="D79" s="91">
        <v>1.7698871700719716E-2</v>
      </c>
      <c r="E79" s="91">
        <v>0.3597910165552855</v>
      </c>
      <c r="F79" s="91">
        <v>0.18666116215551526</v>
      </c>
      <c r="G79" s="92">
        <v>10.087166666666667</v>
      </c>
      <c r="H79" s="93">
        <v>0.50261594266573284</v>
      </c>
      <c r="I79" s="93">
        <v>7.0799521578948914</v>
      </c>
      <c r="J79" s="94">
        <v>1.9145527648929326</v>
      </c>
      <c r="K79" s="77"/>
      <c r="M79" s="240"/>
      <c r="N79" s="236"/>
      <c r="P79" s="241"/>
      <c r="AA79" s="268"/>
    </row>
    <row r="80" spans="2:27" ht="17.25" x14ac:dyDescent="0.25">
      <c r="B80" s="90" t="s">
        <v>121</v>
      </c>
      <c r="C80" s="69">
        <v>8</v>
      </c>
      <c r="D80" s="91">
        <v>1.9842843013702299E-2</v>
      </c>
      <c r="E80" s="91">
        <v>0.361036879047964</v>
      </c>
      <c r="F80" s="91">
        <v>0.18326500326753492</v>
      </c>
      <c r="G80" s="92">
        <v>11.4322</v>
      </c>
      <c r="H80" s="93">
        <v>0.50033347225926073</v>
      </c>
      <c r="I80" s="93">
        <v>8.0768117664709234</v>
      </c>
      <c r="J80" s="94">
        <v>1.8843436043331641</v>
      </c>
      <c r="K80" s="77" t="s">
        <v>69</v>
      </c>
      <c r="M80" s="240"/>
      <c r="N80" s="236"/>
      <c r="P80" s="241"/>
      <c r="AA80" s="268"/>
    </row>
    <row r="81" spans="2:27" ht="17.25" x14ac:dyDescent="0.25">
      <c r="B81" s="90" t="s">
        <v>122</v>
      </c>
      <c r="C81" s="69">
        <v>1</v>
      </c>
      <c r="D81" s="91">
        <v>4.1163958918510837E-2</v>
      </c>
      <c r="E81" s="91">
        <v>0.45387585747384868</v>
      </c>
      <c r="F81" s="91">
        <v>0.15582916592149049</v>
      </c>
      <c r="G81" s="92">
        <v>12.607749999999999</v>
      </c>
      <c r="H81" s="93">
        <v>2.4306495542991504</v>
      </c>
      <c r="I81" s="93">
        <v>22.094381453207323</v>
      </c>
      <c r="J81" s="94">
        <v>1.7407182612621928</v>
      </c>
      <c r="K81" s="77"/>
      <c r="M81" s="240"/>
      <c r="N81" s="236"/>
      <c r="P81" s="241"/>
      <c r="AA81" s="268"/>
    </row>
    <row r="82" spans="2:27" ht="17.25" x14ac:dyDescent="0.25">
      <c r="B82" s="90" t="s">
        <v>122</v>
      </c>
      <c r="C82" s="69">
        <v>2</v>
      </c>
      <c r="D82" s="91">
        <v>2.9942925431167389E-2</v>
      </c>
      <c r="E82" s="91">
        <v>0.37341234014015368</v>
      </c>
      <c r="F82" s="91">
        <v>0.12957470982405378</v>
      </c>
      <c r="G82" s="92">
        <v>8.0604444444444443</v>
      </c>
      <c r="H82" s="93">
        <v>9.2605585354787356E-2</v>
      </c>
      <c r="I82" s="93">
        <v>5.8536477900578747</v>
      </c>
      <c r="J82" s="94">
        <v>2.137392024158836</v>
      </c>
      <c r="K82" s="77"/>
      <c r="M82" s="240"/>
      <c r="N82" s="236"/>
      <c r="P82" s="241"/>
      <c r="AA82" s="268"/>
    </row>
    <row r="83" spans="2:27" ht="17.25" x14ac:dyDescent="0.25">
      <c r="B83" s="90" t="s">
        <v>122</v>
      </c>
      <c r="C83" s="69">
        <v>3</v>
      </c>
      <c r="D83" s="91">
        <v>1.2974435697968056E-2</v>
      </c>
      <c r="E83" s="91">
        <v>0.36964328687809334</v>
      </c>
      <c r="F83" s="91">
        <v>0.15373557063373083</v>
      </c>
      <c r="G83" s="92">
        <v>8.0888888888888886</v>
      </c>
      <c r="H83" s="93">
        <v>9.4708159559461685E-2</v>
      </c>
      <c r="I83" s="93">
        <v>7.0370365068018623</v>
      </c>
      <c r="J83" s="94">
        <v>2.1690259665590954</v>
      </c>
      <c r="K83" s="77"/>
    </row>
    <row r="84" spans="2:27" ht="20.25" customHeight="1" x14ac:dyDescent="0.25">
      <c r="B84" s="90" t="s">
        <v>122</v>
      </c>
      <c r="C84" s="69">
        <v>4</v>
      </c>
      <c r="D84" s="91">
        <v>1.2880297103908972E-2</v>
      </c>
      <c r="E84" s="91">
        <v>0.36915614115070838</v>
      </c>
      <c r="F84" s="91">
        <v>0.15887971434764431</v>
      </c>
      <c r="G84" s="92">
        <v>8.6171111111111109</v>
      </c>
      <c r="H84" s="93">
        <v>0.1013663679568747</v>
      </c>
      <c r="I84" s="93">
        <v>6.1205978366341487</v>
      </c>
      <c r="J84" s="94">
        <v>2.0997821507985548</v>
      </c>
      <c r="K84" s="77"/>
    </row>
    <row r="85" spans="2:27" ht="20.25" customHeight="1" x14ac:dyDescent="0.25">
      <c r="B85" s="90" t="s">
        <v>122</v>
      </c>
      <c r="C85" s="69">
        <v>5</v>
      </c>
      <c r="D85" s="91">
        <v>1.2022412035435878E-2</v>
      </c>
      <c r="E85" s="91">
        <v>0.37282468003130376</v>
      </c>
      <c r="F85" s="91">
        <v>0.16433283714150818</v>
      </c>
      <c r="G85" s="92">
        <v>9.2153333333333354</v>
      </c>
      <c r="H85" s="93">
        <v>8.8938445955663914E-2</v>
      </c>
      <c r="I85" s="93">
        <v>7.0439249196885827</v>
      </c>
      <c r="J85" s="94">
        <v>2.0357496397494761</v>
      </c>
      <c r="K85" s="77"/>
    </row>
    <row r="86" spans="2:27" ht="20.25" customHeight="1" x14ac:dyDescent="0.25">
      <c r="B86" s="90" t="s">
        <v>122</v>
      </c>
      <c r="C86" s="69">
        <v>6</v>
      </c>
      <c r="D86" s="91">
        <v>1.1465235738373694E-2</v>
      </c>
      <c r="E86" s="91">
        <v>0.36975620657412739</v>
      </c>
      <c r="F86" s="91">
        <v>0.1445025655206317</v>
      </c>
      <c r="G86" s="92">
        <v>10.11188888888889</v>
      </c>
      <c r="H86" s="93">
        <v>0.27204248215401317</v>
      </c>
      <c r="I86" s="93">
        <v>7.3291445192081195</v>
      </c>
      <c r="J86" s="94">
        <v>1.9385730029385602</v>
      </c>
      <c r="K86" s="77"/>
    </row>
    <row r="87" spans="2:27" ht="20.25" customHeight="1" x14ac:dyDescent="0.25">
      <c r="B87" s="90" t="s">
        <v>122</v>
      </c>
      <c r="C87" s="69">
        <v>7</v>
      </c>
      <c r="D87" s="91">
        <v>1.3195310110001216E-2</v>
      </c>
      <c r="E87" s="91">
        <v>0.36596543541179105</v>
      </c>
      <c r="F87" s="91">
        <v>0.12893405048367806</v>
      </c>
      <c r="G87" s="92">
        <v>10.916444444444444</v>
      </c>
      <c r="H87" s="93">
        <v>0.45679492171360231</v>
      </c>
      <c r="I87" s="93">
        <v>8.1869438227121751</v>
      </c>
      <c r="J87" s="94">
        <v>1.8726537588947678</v>
      </c>
      <c r="K87" s="77"/>
    </row>
    <row r="88" spans="2:27" ht="20.25" customHeight="1" x14ac:dyDescent="0.25">
      <c r="B88" s="90" t="s">
        <v>122</v>
      </c>
      <c r="C88" s="69">
        <v>8</v>
      </c>
      <c r="D88" s="91">
        <v>1.6968580551500745E-2</v>
      </c>
      <c r="E88" s="91">
        <v>0.36493674647934993</v>
      </c>
      <c r="F88" s="91">
        <v>0.11364359493322096</v>
      </c>
      <c r="G88" s="92">
        <v>11.84011111111111</v>
      </c>
      <c r="H88" s="93">
        <v>0.57926144832114834</v>
      </c>
      <c r="I88" s="93">
        <v>10.901783804374992</v>
      </c>
      <c r="J88" s="94">
        <v>1.8159154256385042</v>
      </c>
      <c r="K88" s="77" t="s">
        <v>67</v>
      </c>
    </row>
    <row r="89" spans="2:27" ht="20.25" customHeight="1" x14ac:dyDescent="0.25">
      <c r="B89" s="90" t="s">
        <v>120</v>
      </c>
      <c r="C89" s="69">
        <v>1</v>
      </c>
      <c r="D89" s="91">
        <v>5.3398743988600644E-2</v>
      </c>
      <c r="E89" s="91">
        <v>0.37974206531252608</v>
      </c>
      <c r="F89" s="91">
        <v>0.1977670806607579</v>
      </c>
      <c r="G89" s="92">
        <v>13.944571428571434</v>
      </c>
      <c r="H89" s="93">
        <v>2.4732414577936077</v>
      </c>
      <c r="I89" s="93">
        <v>50.358200337749658</v>
      </c>
      <c r="J89" s="94">
        <v>1.7532257425871574</v>
      </c>
      <c r="K89" s="77"/>
    </row>
    <row r="90" spans="2:27" ht="20.25" customHeight="1" x14ac:dyDescent="0.25">
      <c r="B90" s="90" t="s">
        <v>120</v>
      </c>
      <c r="C90" s="69">
        <v>2</v>
      </c>
      <c r="D90" s="91">
        <v>3.0705177193842779E-2</v>
      </c>
      <c r="E90" s="91">
        <v>0.34010486277951024</v>
      </c>
      <c r="F90" s="91">
        <v>0.18157089312478267</v>
      </c>
      <c r="G90" s="92">
        <v>10.129428571428573</v>
      </c>
      <c r="H90" s="93">
        <v>0.13822099484086747</v>
      </c>
      <c r="I90" s="93">
        <v>18.290567430045183</v>
      </c>
      <c r="J90" s="94">
        <v>2.044383112071416</v>
      </c>
      <c r="K90" s="77"/>
    </row>
    <row r="91" spans="2:27" ht="20.25" customHeight="1" x14ac:dyDescent="0.25">
      <c r="B91" s="90" t="s">
        <v>120</v>
      </c>
      <c r="C91" s="69">
        <v>3</v>
      </c>
      <c r="D91" s="91">
        <v>1.4317546987998779E-2</v>
      </c>
      <c r="E91" s="91">
        <v>0.34106961151876974</v>
      </c>
      <c r="F91" s="91">
        <v>0.18393910464358224</v>
      </c>
      <c r="G91" s="92">
        <v>10.242666666666665</v>
      </c>
      <c r="H91" s="93">
        <v>0.15417774487473057</v>
      </c>
      <c r="I91" s="93">
        <v>21.370046441243392</v>
      </c>
      <c r="J91" s="94">
        <v>2.0429017254933344</v>
      </c>
      <c r="K91" s="77"/>
    </row>
    <row r="92" spans="2:27" ht="20.25" customHeight="1" x14ac:dyDescent="0.25">
      <c r="B92" s="90" t="s">
        <v>120</v>
      </c>
      <c r="C92" s="69">
        <v>4</v>
      </c>
      <c r="D92" s="91">
        <v>1.1612602897495909E-2</v>
      </c>
      <c r="E92" s="91">
        <v>0.34009082350931397</v>
      </c>
      <c r="F92" s="91">
        <v>0.18995039682807097</v>
      </c>
      <c r="G92" s="92">
        <v>10.472476190476192</v>
      </c>
      <c r="H92" s="93">
        <v>0.17379134820702585</v>
      </c>
      <c r="I92" s="93">
        <v>21.970063823134716</v>
      </c>
      <c r="J92" s="94">
        <v>2.0211560257544563</v>
      </c>
      <c r="K92" s="77"/>
    </row>
    <row r="93" spans="2:27" ht="20.25" customHeight="1" x14ac:dyDescent="0.25">
      <c r="B93" s="90" t="s">
        <v>120</v>
      </c>
      <c r="C93" s="69">
        <v>5</v>
      </c>
      <c r="D93" s="91">
        <v>1.1977718287262249E-2</v>
      </c>
      <c r="E93" s="91">
        <v>0.34236293859396472</v>
      </c>
      <c r="F93" s="91">
        <v>0.19069679075313045</v>
      </c>
      <c r="G93" s="92">
        <v>11.360761904761905</v>
      </c>
      <c r="H93" s="93">
        <v>0.11309262884185177</v>
      </c>
      <c r="I93" s="93">
        <v>25.908767316809293</v>
      </c>
      <c r="J93" s="94">
        <v>1.9488927332162471</v>
      </c>
      <c r="K93" s="77"/>
    </row>
    <row r="94" spans="2:27" ht="20.25" customHeight="1" x14ac:dyDescent="0.25">
      <c r="B94" s="90" t="s">
        <v>120</v>
      </c>
      <c r="C94" s="69">
        <v>6</v>
      </c>
      <c r="D94" s="91">
        <v>1.2867303660987733E-2</v>
      </c>
      <c r="E94" s="91">
        <v>0.33639156724966573</v>
      </c>
      <c r="F94" s="91">
        <v>0.18007567701385549</v>
      </c>
      <c r="G94" s="92">
        <v>11.917238095238096</v>
      </c>
      <c r="H94" s="93">
        <v>5.3880791723139358E-2</v>
      </c>
      <c r="I94" s="93">
        <v>22.657252361775335</v>
      </c>
      <c r="J94" s="94">
        <v>1.879502285621542</v>
      </c>
      <c r="K94" s="77"/>
    </row>
    <row r="95" spans="2:27" ht="20.25" customHeight="1" x14ac:dyDescent="0.25">
      <c r="B95" s="90" t="s">
        <v>120</v>
      </c>
      <c r="C95" s="69">
        <v>7</v>
      </c>
      <c r="D95" s="91">
        <v>1.4378663960673086E-2</v>
      </c>
      <c r="E95" s="91">
        <v>0.33662628887959328</v>
      </c>
      <c r="F95" s="91">
        <v>0.17585695779421293</v>
      </c>
      <c r="G95" s="92">
        <v>12.303761904761902</v>
      </c>
      <c r="H95" s="93">
        <v>5.4711053535977348E-2</v>
      </c>
      <c r="I95" s="93">
        <v>21.179690939082281</v>
      </c>
      <c r="J95" s="94">
        <v>1.8357969434303758</v>
      </c>
      <c r="K95" s="77"/>
    </row>
    <row r="96" spans="2:27" ht="20.25" customHeight="1" x14ac:dyDescent="0.25">
      <c r="B96" s="90" t="s">
        <v>120</v>
      </c>
      <c r="C96" s="69">
        <v>8</v>
      </c>
      <c r="D96" s="91">
        <v>1.9434518304606029E-2</v>
      </c>
      <c r="E96" s="91">
        <v>0.33649383298573227</v>
      </c>
      <c r="F96" s="91">
        <v>0.1662183799778077</v>
      </c>
      <c r="G96" s="92">
        <v>12.949619047619045</v>
      </c>
      <c r="H96" s="93">
        <v>5.3814932063083014E-2</v>
      </c>
      <c r="I96" s="93">
        <v>22.276392155668418</v>
      </c>
      <c r="J96" s="94">
        <v>1.8034860819291159</v>
      </c>
      <c r="K96" s="77" t="s">
        <v>67</v>
      </c>
    </row>
    <row r="97" spans="2:11" ht="20.25" customHeight="1" x14ac:dyDescent="0.25">
      <c r="B97" s="90" t="s">
        <v>123</v>
      </c>
      <c r="C97" s="69">
        <v>1</v>
      </c>
      <c r="D97" s="91">
        <v>3.8429368113613166E-2</v>
      </c>
      <c r="E97" s="91">
        <v>0.44419916088186123</v>
      </c>
      <c r="F97" s="91">
        <v>0.19555741541721872</v>
      </c>
      <c r="G97" s="92">
        <v>7.6119999999999992</v>
      </c>
      <c r="H97" s="93">
        <v>0.33592684856945548</v>
      </c>
      <c r="I97" s="93">
        <v>6.9044964768472008</v>
      </c>
      <c r="J97" s="94">
        <v>2.2234597379538505</v>
      </c>
      <c r="K97" s="77"/>
    </row>
    <row r="98" spans="2:11" ht="20.25" customHeight="1" x14ac:dyDescent="0.25">
      <c r="B98" s="90" t="s">
        <v>123</v>
      </c>
      <c r="C98" s="69">
        <v>2</v>
      </c>
      <c r="D98" s="91">
        <v>5.2242168821673214E-2</v>
      </c>
      <c r="E98" s="91">
        <v>0.31966649860757673</v>
      </c>
      <c r="F98" s="91">
        <v>0.20175020196694346</v>
      </c>
      <c r="G98" s="92">
        <v>5.0453333333333337</v>
      </c>
      <c r="H98" s="93">
        <v>0.11198310225559976</v>
      </c>
      <c r="I98" s="93">
        <v>1.6580723850103321</v>
      </c>
      <c r="J98" s="94">
        <v>2.6024596066539636</v>
      </c>
      <c r="K98" s="77"/>
    </row>
    <row r="99" spans="2:11" ht="20.25" customHeight="1" x14ac:dyDescent="0.25">
      <c r="B99" s="90" t="s">
        <v>123</v>
      </c>
      <c r="C99" s="69">
        <v>3</v>
      </c>
      <c r="D99" s="91">
        <v>1.5012798543140422E-2</v>
      </c>
      <c r="E99" s="91">
        <v>0.31389939830602337</v>
      </c>
      <c r="F99" s="91">
        <v>0.24917187546333697</v>
      </c>
      <c r="G99" s="92">
        <v>4.6295000000000002</v>
      </c>
      <c r="H99" s="93">
        <v>6.4835190821739289E-2</v>
      </c>
      <c r="I99" s="93">
        <v>2.0883756201528656</v>
      </c>
      <c r="J99" s="94">
        <v>2.6943900832716632</v>
      </c>
      <c r="K99" s="77"/>
    </row>
    <row r="100" spans="2:11" ht="20.25" customHeight="1" x14ac:dyDescent="0.25">
      <c r="B100" s="90" t="s">
        <v>123</v>
      </c>
      <c r="C100" s="69">
        <v>4</v>
      </c>
      <c r="D100" s="91">
        <v>1.1301838389518367E-2</v>
      </c>
      <c r="E100" s="91">
        <v>0.31491712189242582</v>
      </c>
      <c r="F100" s="91">
        <v>0.2537769918931802</v>
      </c>
      <c r="G100" s="92">
        <v>5.0375000000000005</v>
      </c>
      <c r="H100" s="93">
        <v>0.13284766252260405</v>
      </c>
      <c r="I100" s="93">
        <v>2.565857710436581</v>
      </c>
      <c r="J100" s="94">
        <v>2.6281948430014164</v>
      </c>
      <c r="K100" s="77"/>
    </row>
    <row r="101" spans="2:11" ht="20.25" customHeight="1" x14ac:dyDescent="0.25">
      <c r="B101" s="90" t="s">
        <v>123</v>
      </c>
      <c r="C101" s="69">
        <v>5</v>
      </c>
      <c r="D101" s="91">
        <v>1.18603713674905E-2</v>
      </c>
      <c r="E101" s="91">
        <v>0.31985722521523269</v>
      </c>
      <c r="F101" s="91">
        <v>0.24862542387486405</v>
      </c>
      <c r="G101" s="92">
        <v>5.5108333333333333</v>
      </c>
      <c r="H101" s="93">
        <v>0.11830219708550707</v>
      </c>
      <c r="I101" s="93">
        <v>3.8848915042918128</v>
      </c>
      <c r="J101" s="94">
        <v>2.5372175122096698</v>
      </c>
      <c r="K101" s="77"/>
    </row>
    <row r="102" spans="2:11" ht="20.25" customHeight="1" x14ac:dyDescent="0.25">
      <c r="B102" s="90" t="s">
        <v>123</v>
      </c>
      <c r="C102" s="69">
        <v>6</v>
      </c>
      <c r="D102" s="91">
        <v>1.3286362659680584E-2</v>
      </c>
      <c r="E102" s="91">
        <v>0.31529968006530962</v>
      </c>
      <c r="F102" s="91">
        <v>0.23223789914000875</v>
      </c>
      <c r="G102" s="92">
        <v>6.468</v>
      </c>
      <c r="H102" s="93">
        <v>0.40523745091054825</v>
      </c>
      <c r="I102" s="93">
        <v>2.7666665966711066</v>
      </c>
      <c r="J102" s="94">
        <v>2.3454132268323233</v>
      </c>
      <c r="K102" s="77"/>
    </row>
    <row r="103" spans="2:11" ht="20.25" customHeight="1" x14ac:dyDescent="0.25">
      <c r="B103" s="90" t="s">
        <v>123</v>
      </c>
      <c r="C103" s="69">
        <v>7</v>
      </c>
      <c r="D103" s="91">
        <v>1.5039192406591505E-2</v>
      </c>
      <c r="E103" s="91">
        <v>0.32031629581516968</v>
      </c>
      <c r="F103" s="91">
        <v>0.21239974513418589</v>
      </c>
      <c r="G103" s="92">
        <v>7.0888333333333335</v>
      </c>
      <c r="H103" s="93">
        <v>0.14921073420633871</v>
      </c>
      <c r="I103" s="93">
        <v>3.0605550597672266</v>
      </c>
      <c r="J103" s="94">
        <v>2.2519734842239263</v>
      </c>
      <c r="K103" s="77"/>
    </row>
    <row r="104" spans="2:11" ht="20.25" customHeight="1" x14ac:dyDescent="0.25">
      <c r="B104" s="90" t="s">
        <v>123</v>
      </c>
      <c r="C104" s="69">
        <v>8</v>
      </c>
      <c r="D104" s="91">
        <v>1.8802921095990785E-2</v>
      </c>
      <c r="E104" s="91">
        <v>0.32273878449567633</v>
      </c>
      <c r="F104" s="91">
        <v>0.19407383407973511</v>
      </c>
      <c r="G104" s="92">
        <v>8.0311666666666657</v>
      </c>
      <c r="H104" s="93">
        <v>0.19696805861447847</v>
      </c>
      <c r="I104" s="93">
        <v>3.0590345429717982</v>
      </c>
      <c r="J104" s="94">
        <v>2.1217311400221797</v>
      </c>
      <c r="K104" s="77" t="s">
        <v>70</v>
      </c>
    </row>
    <row r="105" spans="2:11" ht="20.25" customHeight="1" x14ac:dyDescent="0.25">
      <c r="B105" s="88" t="s">
        <v>127</v>
      </c>
      <c r="C105" s="87"/>
      <c r="D105" s="88"/>
      <c r="E105" s="88"/>
      <c r="F105" s="88"/>
      <c r="G105" s="88"/>
      <c r="H105" s="88"/>
      <c r="I105" s="88"/>
      <c r="J105" s="88"/>
      <c r="K105" s="87"/>
    </row>
    <row r="106" spans="2:11" ht="20.25" customHeight="1" x14ac:dyDescent="0.25">
      <c r="B106" s="231" t="str">
        <f>C62</f>
        <v>516</v>
      </c>
      <c r="C106" s="57"/>
      <c r="D106" s="70">
        <f t="shared" ref="D106:J109" si="2">(SUMIFS(D$73:D$104,$B$73:$B$104,$B106,$C$73:$C$104,MAX($C$73:$C$104))/SUMIFS(D$73:D$104,$B$73:$B$104,$B106,$C$73:$C$104,MAX($C$73:$C$104)-1))-1</f>
        <v>0.12113604467201133</v>
      </c>
      <c r="E106" s="70">
        <f t="shared" si="2"/>
        <v>3.4627392996262607E-3</v>
      </c>
      <c r="F106" s="70">
        <f t="shared" si="2"/>
        <v>-1.8194244848592889E-2</v>
      </c>
      <c r="G106" s="70">
        <f t="shared" si="2"/>
        <v>0.13334104390066592</v>
      </c>
      <c r="H106" s="70">
        <f t="shared" si="2"/>
        <v>-4.5411818701304174E-3</v>
      </c>
      <c r="I106" s="70">
        <f t="shared" si="2"/>
        <v>0.14080033118082991</v>
      </c>
      <c r="J106" s="89">
        <f t="shared" si="2"/>
        <v>-1.577870357699851E-2</v>
      </c>
      <c r="K106" s="58"/>
    </row>
    <row r="107" spans="2:11" ht="20.25" customHeight="1" x14ac:dyDescent="0.25">
      <c r="B107" s="42" t="str">
        <f>D62</f>
        <v>518</v>
      </c>
      <c r="C107" s="57"/>
      <c r="D107" s="70">
        <f t="shared" si="2"/>
        <v>0.28595541976990946</v>
      </c>
      <c r="E107" s="70">
        <f t="shared" si="2"/>
        <v>-2.8108909555450978E-3</v>
      </c>
      <c r="F107" s="70">
        <f t="shared" si="2"/>
        <v>-0.11859129138576741</v>
      </c>
      <c r="G107" s="70">
        <f>(SUMIFS(G$73:G$104,$B$73:$B$104,$B107,$C$73:$C$104,MAX($C$73:$C$104))/SUMIFS(G$73:G$104,$B$73:$B$104,$B107,$C$73:$C$104,MAX($C$73:$C$104)-1))-1</f>
        <v>8.4612409412914147E-2</v>
      </c>
      <c r="H107" s="70">
        <f t="shared" si="2"/>
        <v>0.26809957989053368</v>
      </c>
      <c r="I107" s="70">
        <f t="shared" si="2"/>
        <v>0.33160603522541865</v>
      </c>
      <c r="J107" s="89">
        <f t="shared" si="2"/>
        <v>-3.0298357604424675E-2</v>
      </c>
      <c r="K107" s="58"/>
    </row>
    <row r="108" spans="2:11" ht="20.25" customHeight="1" x14ac:dyDescent="0.25">
      <c r="B108" s="42" t="str">
        <f>E62</f>
        <v>1</v>
      </c>
      <c r="C108" s="57"/>
      <c r="D108" s="70">
        <f t="shared" si="2"/>
        <v>0.35162198363917185</v>
      </c>
      <c r="E108" s="70">
        <f t="shared" si="2"/>
        <v>-3.9348053980536868E-4</v>
      </c>
      <c r="F108" s="70">
        <f t="shared" si="2"/>
        <v>-5.4809192296413123E-2</v>
      </c>
      <c r="G108" s="70">
        <f t="shared" si="2"/>
        <v>5.2492656136915228E-2</v>
      </c>
      <c r="H108" s="70">
        <f t="shared" si="2"/>
        <v>-1.637916682238727E-2</v>
      </c>
      <c r="I108" s="70">
        <f t="shared" si="2"/>
        <v>5.1780794145698472E-2</v>
      </c>
      <c r="J108" s="89">
        <f t="shared" si="2"/>
        <v>-1.7600455005052917E-2</v>
      </c>
      <c r="K108" s="58"/>
    </row>
    <row r="109" spans="2:11" ht="20.25" customHeight="1" x14ac:dyDescent="0.25">
      <c r="B109" s="42" t="str">
        <f>F62</f>
        <v>520</v>
      </c>
      <c r="C109" s="57"/>
      <c r="D109" s="70">
        <f t="shared" si="2"/>
        <v>0.2502613563045899</v>
      </c>
      <c r="E109" s="70">
        <f t="shared" si="2"/>
        <v>7.5628018685145459E-3</v>
      </c>
      <c r="F109" s="70">
        <f t="shared" si="2"/>
        <v>-8.6280287402761169E-2</v>
      </c>
      <c r="G109" s="70">
        <f t="shared" si="2"/>
        <v>0.13293207627018999</v>
      </c>
      <c r="H109" s="70">
        <f t="shared" si="2"/>
        <v>0.3200662784897077</v>
      </c>
      <c r="I109" s="70">
        <f t="shared" si="2"/>
        <v>-4.9681079599461775E-4</v>
      </c>
      <c r="J109" s="89">
        <f t="shared" si="2"/>
        <v>-5.7834759207491593E-2</v>
      </c>
      <c r="K109" s="58"/>
    </row>
    <row r="110" spans="2:11" ht="20.25" customHeight="1" thickBot="1" x14ac:dyDescent="0.3"/>
    <row r="111" spans="2:11" ht="17.25" thickTop="1" x14ac:dyDescent="0.25">
      <c r="B111" s="26" t="s">
        <v>51</v>
      </c>
      <c r="C111" s="26"/>
      <c r="D111" s="26"/>
      <c r="E111" s="26"/>
      <c r="F111" s="176" t="s">
        <v>77</v>
      </c>
      <c r="G111" s="43"/>
      <c r="H111" s="26"/>
      <c r="I111" s="26"/>
    </row>
    <row r="112" spans="2:11" x14ac:dyDescent="0.25">
      <c r="B112" s="27" t="s">
        <v>33</v>
      </c>
      <c r="C112" s="27" t="s">
        <v>52</v>
      </c>
      <c r="D112" s="27"/>
      <c r="E112" s="27"/>
      <c r="F112" s="95" t="s">
        <v>78</v>
      </c>
      <c r="G112" s="44"/>
      <c r="H112" s="46" t="s">
        <v>81</v>
      </c>
      <c r="I112" s="46"/>
    </row>
    <row r="113" spans="2:9" x14ac:dyDescent="0.25">
      <c r="B113" s="27" t="s">
        <v>34</v>
      </c>
      <c r="C113" s="27" t="s">
        <v>53</v>
      </c>
      <c r="D113" s="27"/>
      <c r="E113" s="27"/>
      <c r="F113" s="95" t="s">
        <v>79</v>
      </c>
      <c r="G113" s="44"/>
      <c r="H113" s="46" t="s">
        <v>82</v>
      </c>
      <c r="I113" s="46"/>
    </row>
    <row r="114" spans="2:9" x14ac:dyDescent="0.25">
      <c r="B114" s="27" t="s">
        <v>4</v>
      </c>
      <c r="C114" s="27" t="s">
        <v>54</v>
      </c>
      <c r="D114" s="27"/>
      <c r="E114" s="27"/>
      <c r="F114" s="95" t="s">
        <v>80</v>
      </c>
      <c r="G114" s="44"/>
      <c r="H114" s="46" t="s">
        <v>83</v>
      </c>
      <c r="I114" s="46"/>
    </row>
    <row r="115" spans="2:9" x14ac:dyDescent="0.25">
      <c r="B115" s="27" t="s">
        <v>5</v>
      </c>
      <c r="C115" s="27" t="s">
        <v>55</v>
      </c>
      <c r="D115" s="27"/>
      <c r="E115" s="27"/>
      <c r="F115" s="95" t="s">
        <v>87</v>
      </c>
      <c r="G115" s="44"/>
      <c r="H115" s="46" t="s">
        <v>84</v>
      </c>
      <c r="I115" s="46"/>
    </row>
    <row r="116" spans="2:9" x14ac:dyDescent="0.25">
      <c r="B116" s="27" t="s">
        <v>56</v>
      </c>
      <c r="C116" s="27" t="s">
        <v>57</v>
      </c>
      <c r="D116" s="27"/>
      <c r="E116" s="27"/>
      <c r="F116" s="95" t="s">
        <v>88</v>
      </c>
      <c r="G116" s="44"/>
      <c r="H116" s="46" t="s">
        <v>85</v>
      </c>
      <c r="I116" s="46"/>
    </row>
    <row r="117" spans="2:9" ht="17.25" thickBot="1" x14ac:dyDescent="0.3">
      <c r="B117" s="28" t="s">
        <v>58</v>
      </c>
      <c r="C117" s="28" t="s">
        <v>59</v>
      </c>
      <c r="D117" s="28"/>
      <c r="E117" s="28"/>
      <c r="F117" s="96" t="s">
        <v>89</v>
      </c>
      <c r="G117" s="45"/>
      <c r="H117" s="47" t="s">
        <v>86</v>
      </c>
      <c r="I117" s="47"/>
    </row>
    <row r="118" spans="2:9" ht="17.25" thickTop="1" x14ac:dyDescent="0.25"/>
    <row r="119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04">
    <cfRule type="expression" dxfId="40" priority="6">
      <formula>$B73&lt;&gt;$B74</formula>
    </cfRule>
  </conditionalFormatting>
  <conditionalFormatting sqref="C63:K63">
    <cfRule type="containsText" dxfId="39" priority="7" operator="containsText" text="F">
      <formula>NOT(ISERROR(SEARCH("F",C63)))</formula>
    </cfRule>
    <cfRule type="containsText" dxfId="38" priority="8" operator="containsText" text="D">
      <formula>NOT(ISERROR(SEARCH("D",C63)))</formula>
    </cfRule>
    <cfRule type="containsText" dxfId="37" priority="9" operator="containsText" text="S">
      <formula>NOT(ISERROR(SEARCH("S",C63)))</formula>
    </cfRule>
    <cfRule type="containsText" dxfId="36" priority="10" operator="containsText" text="A">
      <formula>NOT(ISERROR(SEARCH("A",C63)))</formula>
    </cfRule>
  </conditionalFormatting>
  <conditionalFormatting sqref="D50:K50 D52:K53 D54:D59 D60:K61 D70:K70 D105:K105 K106:K109">
    <cfRule type="containsText" dxfId="35" priority="65" operator="containsText" text="악화">
      <formula>NOT(ISERROR(SEARCH("악화",D50)))</formula>
    </cfRule>
  </conditionalFormatting>
  <conditionalFormatting sqref="D50:K50 D52:K53 D60:K61 D70:K70 D105:K105 K106:K109 D54:D59">
    <cfRule type="containsText" dxfId="34" priority="64" operator="containsText" text="개선">
      <formula>NOT(ISERROR(SEARCH("개선",D50)))</formula>
    </cfRule>
  </conditionalFormatting>
  <conditionalFormatting sqref="G4:G5">
    <cfRule type="containsText" dxfId="33" priority="15" operator="containsText" text="S">
      <formula>NOT(ISERROR(SEARCH("S",G4)))</formula>
    </cfRule>
    <cfRule type="containsText" dxfId="32" priority="16" operator="containsText" text="A">
      <formula>NOT(ISERROR(SEARCH("A",G4)))</formula>
    </cfRule>
  </conditionalFormatting>
  <conditionalFormatting sqref="G5">
    <cfRule type="containsText" dxfId="31" priority="11" operator="containsText" text="F">
      <formula>NOT(ISERROR(SEARCH("F",G5)))</formula>
    </cfRule>
    <cfRule type="containsText" dxfId="30" priority="12" operator="containsText" text="D">
      <formula>NOT(ISERROR(SEARCH("D",G5)))</formula>
    </cfRule>
  </conditionalFormatting>
  <conditionalFormatting sqref="K1:K19 J20">
    <cfRule type="containsText" dxfId="29" priority="1" operator="containsText" text="D">
      <formula>NOT(ISERROR(SEARCH("D",J1)))</formula>
    </cfRule>
    <cfRule type="containsText" dxfId="28" priority="2" operator="containsText" text="F">
      <formula>NOT(ISERROR(SEARCH("F",J1)))</formula>
    </cfRule>
    <cfRule type="containsText" dxfId="27" priority="3" operator="containsText" text="S">
      <formula>NOT(ISERROR(SEARCH("S",J1)))</formula>
    </cfRule>
    <cfRule type="containsText" dxfId="26" priority="4" operator="containsText" text="A">
      <formula>NOT(ISERROR(SEARCH("A",J1)))</formula>
    </cfRule>
  </conditionalFormatting>
  <conditionalFormatting sqref="K22:K26 K28:K62 K64:K1048576">
    <cfRule type="containsText" dxfId="25" priority="17" operator="containsText" text="D">
      <formula>NOT(ISERROR(SEARCH("D",K22)))</formula>
    </cfRule>
    <cfRule type="containsText" dxfId="24" priority="18" operator="containsText" text="F">
      <formula>NOT(ISERROR(SEARCH("F",K22)))</formula>
    </cfRule>
    <cfRule type="containsText" dxfId="23" priority="19" operator="containsText" text="S">
      <formula>NOT(ISERROR(SEARCH("S",K22)))</formula>
    </cfRule>
    <cfRule type="containsText" dxfId="22" priority="20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D106:J109</xm:sqref>
        </x14:conditionalFormatting>
        <x14:conditionalFormatting xmlns:xm="http://schemas.microsoft.com/office/excel/2006/main">
          <x14:cfRule type="iconSet" priority="5" id="{2C625129-B8E8-4ABD-B188-9611B89C6FC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9" customWidth="1"/>
    <col min="6" max="6" width="10.28515625" style="4" customWidth="1"/>
    <col min="7" max="7" width="9.140625" style="4"/>
    <col min="8" max="8" width="9.7109375" style="4" customWidth="1"/>
    <col min="9" max="9" width="10" style="173" bestFit="1" customWidth="1"/>
    <col min="10" max="20" width="9.28515625" style="17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07"/>
      <c r="F1" s="112"/>
      <c r="G1" s="2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9"/>
    </row>
    <row r="2" spans="1:66" ht="50.25" customHeight="1" x14ac:dyDescent="0.25">
      <c r="A2" s="10" t="s">
        <v>47</v>
      </c>
      <c r="B2" s="10"/>
      <c r="C2" s="10"/>
      <c r="D2" s="10"/>
      <c r="E2" s="10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0"/>
    </row>
    <row r="3" spans="1:66" s="17" customFormat="1" ht="21.75" customHeight="1" x14ac:dyDescent="0.25">
      <c r="A3" s="41" t="s">
        <v>156</v>
      </c>
      <c r="B3" s="41"/>
      <c r="C3" s="19"/>
      <c r="D3" s="19"/>
      <c r="E3" s="108"/>
      <c r="F3" s="4"/>
      <c r="G3" s="4"/>
      <c r="H3" s="4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5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40" t="s">
        <v>38</v>
      </c>
      <c r="B4" s="140" t="s">
        <v>142</v>
      </c>
      <c r="C4" s="140" t="s">
        <v>1</v>
      </c>
      <c r="D4" s="140" t="s">
        <v>10</v>
      </c>
      <c r="E4" s="141" t="s">
        <v>141</v>
      </c>
      <c r="F4" s="128" t="s">
        <v>45</v>
      </c>
      <c r="G4" s="151" t="s">
        <v>146</v>
      </c>
      <c r="H4" s="128" t="s">
        <v>63</v>
      </c>
      <c r="I4" s="128" t="s">
        <v>3</v>
      </c>
      <c r="J4" s="127" t="s">
        <v>11</v>
      </c>
      <c r="K4" s="127" t="s">
        <v>12</v>
      </c>
      <c r="L4" s="127" t="s">
        <v>13</v>
      </c>
      <c r="M4" s="127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52" t="s">
        <v>43</v>
      </c>
      <c r="T4" s="152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2" t="s">
        <v>39</v>
      </c>
      <c r="AQ4" s="102" t="s">
        <v>27</v>
      </c>
      <c r="AR4" s="102" t="s">
        <v>40</v>
      </c>
      <c r="AS4" s="102" t="s">
        <v>41</v>
      </c>
      <c r="AT4" s="102" t="s">
        <v>6</v>
      </c>
      <c r="AU4" s="102" t="s">
        <v>7</v>
      </c>
      <c r="AV4" s="102" t="s">
        <v>28</v>
      </c>
      <c r="AW4" s="102" t="s">
        <v>18</v>
      </c>
      <c r="AX4" s="103" t="s">
        <v>60</v>
      </c>
      <c r="AY4" s="102" t="s">
        <v>90</v>
      </c>
      <c r="AZ4" s="102" t="s">
        <v>65</v>
      </c>
      <c r="BA4" s="102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 x14ac:dyDescent="0.25">
      <c r="A5" s="145" t="str">
        <f>W5</f>
        <v>신동아교통</v>
      </c>
      <c r="B5" s="145" t="str">
        <f>V5</f>
        <v>1</v>
      </c>
      <c r="C5" s="146" t="str">
        <f>Y5</f>
        <v>70바2411</v>
      </c>
      <c r="D5" s="134" t="str">
        <f>Z5</f>
        <v>저상</v>
      </c>
      <c r="E5" s="130" t="str">
        <f>AZ5</f>
        <v>D</v>
      </c>
      <c r="F5" s="153">
        <f>G5/H5</f>
        <v>0.80086956521739139</v>
      </c>
      <c r="G5" s="154">
        <f>AE5</f>
        <v>1.8420000000000001</v>
      </c>
      <c r="H5" s="155">
        <f>AF5</f>
        <v>2.2999999999999998</v>
      </c>
      <c r="I5" s="156">
        <f>AC5</f>
        <v>5641.2420000000002</v>
      </c>
      <c r="J5" s="157">
        <f>AI5/AH5</f>
        <v>1.3838745424426912E-2</v>
      </c>
      <c r="K5" s="157">
        <f>AJ5/AH5</f>
        <v>0.33448704888992625</v>
      </c>
      <c r="L5" s="157">
        <f>AK5/AC5</f>
        <v>0.17584780089207305</v>
      </c>
      <c r="M5" s="158">
        <f>AG5</f>
        <v>12.388999999999999</v>
      </c>
      <c r="N5" s="159">
        <f>IF(AW5=0,AT5,"속도계이상")</f>
        <v>1.7999999999999999E-2</v>
      </c>
      <c r="O5" s="159">
        <f>IF(AW5=0,AU5,"속도계이상")</f>
        <v>23.027000000000001</v>
      </c>
      <c r="P5" s="160">
        <f>AQ5/60</f>
        <v>0.16999999999999998</v>
      </c>
      <c r="Q5" s="161">
        <f>AN5</f>
        <v>88</v>
      </c>
      <c r="R5" s="162">
        <f>AC5/(AH5-AI5-AJ5)</f>
        <v>26.459988732496473</v>
      </c>
      <c r="S5" s="147">
        <f>IF(AW5=0,AL5,"속도계이상")</f>
        <v>1</v>
      </c>
      <c r="T5" s="147">
        <f>IF(AW5=0,AM5,"속도계이상")</f>
        <v>1299</v>
      </c>
      <c r="U5" t="s">
        <v>118</v>
      </c>
      <c r="V5" s="5" t="s">
        <v>120</v>
      </c>
      <c r="W5" t="s">
        <v>118</v>
      </c>
      <c r="X5" s="5" t="s">
        <v>120</v>
      </c>
      <c r="Y5" t="s">
        <v>193</v>
      </c>
      <c r="Z5" t="s">
        <v>194</v>
      </c>
      <c r="AA5" t="s">
        <v>48</v>
      </c>
      <c r="AB5">
        <v>523</v>
      </c>
      <c r="AC5" s="1">
        <v>5641.2420000000002</v>
      </c>
      <c r="AD5" s="1">
        <v>3061.7739999999999</v>
      </c>
      <c r="AE5" s="29">
        <v>1.8420000000000001</v>
      </c>
      <c r="AF5">
        <v>2.2999999999999998</v>
      </c>
      <c r="AG5">
        <v>12.388999999999999</v>
      </c>
      <c r="AH5">
        <v>327.15573999999998</v>
      </c>
      <c r="AI5">
        <v>4.527425</v>
      </c>
      <c r="AJ5">
        <v>109.42935799999999</v>
      </c>
      <c r="AK5">
        <v>992</v>
      </c>
      <c r="AL5">
        <v>1</v>
      </c>
      <c r="AM5">
        <v>1299</v>
      </c>
      <c r="AN5">
        <v>88</v>
      </c>
      <c r="AO5">
        <v>17.243292</v>
      </c>
      <c r="AP5">
        <v>3209.9</v>
      </c>
      <c r="AQ5">
        <v>10.199999999999999</v>
      </c>
      <c r="AR5">
        <v>17</v>
      </c>
      <c r="AS5">
        <v>2100</v>
      </c>
      <c r="AT5">
        <v>1.7999999999999999E-2</v>
      </c>
      <c r="AU5">
        <v>23.027000000000001</v>
      </c>
      <c r="AV5">
        <v>47843</v>
      </c>
      <c r="AW5">
        <v>0</v>
      </c>
      <c r="AX5" s="30">
        <v>0.45</v>
      </c>
      <c r="AY5">
        <v>0.80086956521739139</v>
      </c>
      <c r="AZ5" t="s">
        <v>67</v>
      </c>
      <c r="BA5" t="s">
        <v>119</v>
      </c>
      <c r="BB5">
        <v>10</v>
      </c>
      <c r="BC5" t="s">
        <v>459</v>
      </c>
      <c r="BD5">
        <v>13</v>
      </c>
      <c r="BE5">
        <v>100343.89700000001</v>
      </c>
      <c r="BF5">
        <v>5.6219084255816766E-2</v>
      </c>
      <c r="BG5">
        <v>4.5024153564875866E-2</v>
      </c>
      <c r="BH5">
        <v>168764.432</v>
      </c>
      <c r="BI5">
        <v>3.3426723469788942E-2</v>
      </c>
      <c r="BJ5">
        <v>2.6770445491891844E-2</v>
      </c>
      <c r="BK5">
        <v>1</v>
      </c>
      <c r="BL5" t="s">
        <v>67</v>
      </c>
      <c r="BM5">
        <v>0</v>
      </c>
      <c r="BN5" t="s">
        <v>423</v>
      </c>
    </row>
    <row r="6" spans="1:66" x14ac:dyDescent="0.25">
      <c r="A6" s="142" t="str">
        <f t="shared" ref="A6:A7" si="0">W6</f>
        <v>신동아교통</v>
      </c>
      <c r="B6" s="142" t="str">
        <f t="shared" ref="B6:B7" si="1">V6</f>
        <v>1</v>
      </c>
      <c r="C6" s="143" t="str">
        <f t="shared" ref="C6:C7" si="2">Y6</f>
        <v>70바2415</v>
      </c>
      <c r="D6" s="118" t="str">
        <f t="shared" ref="D6:D7" si="3">Z6</f>
        <v>저상</v>
      </c>
      <c r="E6" s="114" t="str">
        <f>AZ6</f>
        <v>F</v>
      </c>
      <c r="F6" s="163">
        <f>G6/H6</f>
        <v>0.77869565217391312</v>
      </c>
      <c r="G6" s="164">
        <f>AE6</f>
        <v>1.7909999999999999</v>
      </c>
      <c r="H6" s="165">
        <f>AF6</f>
        <v>2.2999999999999998</v>
      </c>
      <c r="I6" s="166">
        <f t="shared" ref="I6:I7" si="4">AC6</f>
        <v>5344.5150000000003</v>
      </c>
      <c r="J6" s="167">
        <f t="shared" ref="J6:J7" si="5">AI6/AH6</f>
        <v>2.032713606185375E-2</v>
      </c>
      <c r="K6" s="167">
        <f t="shared" ref="K6:K7" si="6">AJ6/AH6</f>
        <v>0.33885129079951659</v>
      </c>
      <c r="L6" s="167">
        <f t="shared" ref="L6:L7" si="7">AK6/AC6</f>
        <v>0.17850076199617737</v>
      </c>
      <c r="M6" s="168">
        <f t="shared" ref="M6:M7" si="8">AG6</f>
        <v>12.48</v>
      </c>
      <c r="N6" s="169">
        <f t="shared" ref="N6:N7" si="9">IF(AW6=0,AT6,"속도계이상")</f>
        <v>0.112</v>
      </c>
      <c r="O6" s="169">
        <f t="shared" ref="O6:O7" si="10">IF(AW6=0,AU6,"속도계이상")</f>
        <v>16.690000000000001</v>
      </c>
      <c r="P6" s="170">
        <f t="shared" ref="P6:P7" si="11">AQ6/60</f>
        <v>0</v>
      </c>
      <c r="Q6" s="171">
        <f t="shared" ref="Q6:Q7" si="12">AN6</f>
        <v>79</v>
      </c>
      <c r="R6" s="172">
        <f t="shared" ref="R6:R7" si="13">AC6/(AH6-AI6-AJ6)</f>
        <v>26.430873048380128</v>
      </c>
      <c r="S6" s="144">
        <f t="shared" ref="S6:S7" si="14">IF(AW6=0,AL6,"속도계이상")</f>
        <v>6</v>
      </c>
      <c r="T6" s="144">
        <f t="shared" ref="T6:T7" si="15">IF(AW6=0,AM6,"속도계이상")</f>
        <v>892</v>
      </c>
      <c r="U6" t="s">
        <v>118</v>
      </c>
      <c r="V6" s="5" t="s">
        <v>120</v>
      </c>
      <c r="W6" t="s">
        <v>118</v>
      </c>
      <c r="X6" s="5" t="s">
        <v>120</v>
      </c>
      <c r="Y6" t="s">
        <v>195</v>
      </c>
      <c r="Z6" t="s">
        <v>194</v>
      </c>
      <c r="AA6" t="s">
        <v>48</v>
      </c>
      <c r="AB6">
        <v>523</v>
      </c>
      <c r="AC6" s="1">
        <v>5344.5150000000003</v>
      </c>
      <c r="AD6" s="1">
        <v>2984.4450000000002</v>
      </c>
      <c r="AE6" s="29">
        <v>1.7909999999999999</v>
      </c>
      <c r="AF6">
        <v>2.2999999999999998</v>
      </c>
      <c r="AG6">
        <v>12.48</v>
      </c>
      <c r="AH6">
        <v>315.543812</v>
      </c>
      <c r="AI6">
        <v>6.4141019999999997</v>
      </c>
      <c r="AJ6">
        <v>106.922428</v>
      </c>
      <c r="AK6">
        <v>954</v>
      </c>
      <c r="AL6">
        <v>6</v>
      </c>
      <c r="AM6">
        <v>892</v>
      </c>
      <c r="AN6">
        <v>79</v>
      </c>
      <c r="AO6">
        <v>16.937473000000001</v>
      </c>
      <c r="AP6">
        <v>3918.8</v>
      </c>
      <c r="AQ6">
        <v>0</v>
      </c>
      <c r="AR6">
        <v>41</v>
      </c>
      <c r="AS6">
        <v>10543</v>
      </c>
      <c r="AT6">
        <v>0.112</v>
      </c>
      <c r="AU6">
        <v>16.690000000000001</v>
      </c>
      <c r="AV6">
        <v>46889</v>
      </c>
      <c r="AW6">
        <v>0</v>
      </c>
      <c r="AX6" s="30">
        <v>0.44</v>
      </c>
      <c r="AY6">
        <v>0.77869565217391312</v>
      </c>
      <c r="AZ6" t="s">
        <v>70</v>
      </c>
      <c r="BA6" t="s">
        <v>119</v>
      </c>
      <c r="BB6">
        <v>3</v>
      </c>
      <c r="BC6" t="s">
        <v>460</v>
      </c>
      <c r="BD6">
        <v>8</v>
      </c>
      <c r="BE6">
        <v>100343.89700000001</v>
      </c>
      <c r="BF6">
        <v>5.3261983636134838E-2</v>
      </c>
      <c r="BG6">
        <v>4.147487508361631E-2</v>
      </c>
      <c r="BH6">
        <v>168764.432</v>
      </c>
      <c r="BI6">
        <v>3.1668491616764369E-2</v>
      </c>
      <c r="BJ6">
        <v>2.4660116732880429E-2</v>
      </c>
      <c r="BK6">
        <v>1</v>
      </c>
      <c r="BL6" t="s">
        <v>67</v>
      </c>
      <c r="BM6">
        <v>-1</v>
      </c>
      <c r="BN6" t="s">
        <v>424</v>
      </c>
    </row>
    <row r="7" spans="1:66" x14ac:dyDescent="0.25">
      <c r="A7" s="145" t="str">
        <f t="shared" si="0"/>
        <v>신동아교통</v>
      </c>
      <c r="B7" s="145" t="str">
        <f t="shared" si="1"/>
        <v>1</v>
      </c>
      <c r="C7" s="146" t="str">
        <f t="shared" si="2"/>
        <v>70바2451</v>
      </c>
      <c r="D7" s="134" t="str">
        <f t="shared" si="3"/>
        <v>저상</v>
      </c>
      <c r="E7" s="130" t="str">
        <f t="shared" ref="E7:E45" si="16">AZ7</f>
        <v>D</v>
      </c>
      <c r="F7" s="153">
        <f t="shared" ref="F7:F45" si="17">G7/H7</f>
        <v>0.81045454545454532</v>
      </c>
      <c r="G7" s="154">
        <f t="shared" ref="G7:G45" si="18">AE7</f>
        <v>1.7829999999999999</v>
      </c>
      <c r="H7" s="155">
        <f t="shared" ref="H7:H45" si="19">AF7</f>
        <v>2.2000000000000002</v>
      </c>
      <c r="I7" s="156">
        <f t="shared" si="4"/>
        <v>5563.6149999999998</v>
      </c>
      <c r="J7" s="157">
        <f t="shared" si="5"/>
        <v>2.9978983889796008E-2</v>
      </c>
      <c r="K7" s="157">
        <f t="shared" si="6"/>
        <v>0.3466356524633189</v>
      </c>
      <c r="L7" s="157">
        <f t="shared" si="7"/>
        <v>0.14055609527258806</v>
      </c>
      <c r="M7" s="158">
        <f t="shared" si="8"/>
        <v>13.378</v>
      </c>
      <c r="N7" s="159">
        <f t="shared" si="9"/>
        <v>1.7999999999999999E-2</v>
      </c>
      <c r="O7" s="159">
        <f t="shared" si="10"/>
        <v>17.489000000000001</v>
      </c>
      <c r="P7" s="160">
        <f t="shared" si="11"/>
        <v>1.0733333333333335</v>
      </c>
      <c r="Q7" s="161">
        <f t="shared" si="12"/>
        <v>88</v>
      </c>
      <c r="R7" s="162">
        <f t="shared" si="13"/>
        <v>26.914485345570036</v>
      </c>
      <c r="S7" s="147">
        <f t="shared" si="14"/>
        <v>1</v>
      </c>
      <c r="T7" s="147">
        <f t="shared" si="15"/>
        <v>973</v>
      </c>
      <c r="U7" t="s">
        <v>118</v>
      </c>
      <c r="V7" t="s">
        <v>120</v>
      </c>
      <c r="W7" s="4" t="s">
        <v>118</v>
      </c>
      <c r="X7" s="4" t="s">
        <v>120</v>
      </c>
      <c r="Y7" s="4" t="s">
        <v>197</v>
      </c>
      <c r="Z7" s="4" t="s">
        <v>194</v>
      </c>
      <c r="AA7" s="4" t="s">
        <v>48</v>
      </c>
      <c r="AB7" s="4">
        <v>523</v>
      </c>
      <c r="AC7" s="4">
        <v>5563.6149999999998</v>
      </c>
      <c r="AD7" s="4">
        <v>3120.3249999999998</v>
      </c>
      <c r="AE7" s="4">
        <v>1.7829999999999999</v>
      </c>
      <c r="AF7" s="4">
        <v>2.2000000000000002</v>
      </c>
      <c r="AG7" s="4">
        <v>13.378</v>
      </c>
      <c r="AH7" s="4">
        <v>331.599898</v>
      </c>
      <c r="AI7" s="4">
        <v>9.9410279999999993</v>
      </c>
      <c r="AJ7" s="4">
        <v>114.94434699999999</v>
      </c>
      <c r="AK7" s="4">
        <v>782</v>
      </c>
      <c r="AL7" s="4">
        <v>1</v>
      </c>
      <c r="AM7" s="4">
        <v>973</v>
      </c>
      <c r="AN7" s="4">
        <v>88</v>
      </c>
      <c r="AO7" s="4">
        <v>16.778096000000001</v>
      </c>
      <c r="AP7" s="4">
        <v>3286.8</v>
      </c>
      <c r="AQ7" s="4">
        <v>64.400000000000006</v>
      </c>
      <c r="AR7" s="4">
        <v>20</v>
      </c>
      <c r="AS7" s="4">
        <v>4251</v>
      </c>
      <c r="AT7" s="4">
        <v>1.7999999999999999E-2</v>
      </c>
      <c r="AU7" s="4">
        <v>17.489000000000001</v>
      </c>
      <c r="AV7" s="4">
        <v>43449</v>
      </c>
      <c r="AW7" s="4">
        <v>0</v>
      </c>
      <c r="AX7" s="31">
        <v>0.45</v>
      </c>
      <c r="AY7">
        <v>0.81045454545454532</v>
      </c>
      <c r="AZ7" t="s">
        <v>67</v>
      </c>
      <c r="BA7" t="s">
        <v>119</v>
      </c>
      <c r="BB7">
        <v>8</v>
      </c>
      <c r="BC7" t="s">
        <v>425</v>
      </c>
      <c r="BD7">
        <v>8</v>
      </c>
      <c r="BE7">
        <v>100343.89700000001</v>
      </c>
      <c r="BF7">
        <v>5.5445474675953628E-2</v>
      </c>
      <c r="BG7">
        <v>4.4936036976011499E-2</v>
      </c>
      <c r="BH7">
        <v>168764.432</v>
      </c>
      <c r="BI7">
        <v>3.2966750956149336E-2</v>
      </c>
      <c r="BJ7">
        <v>2.6718053161279207E-2</v>
      </c>
      <c r="BK7">
        <v>1</v>
      </c>
      <c r="BL7" t="s">
        <v>67</v>
      </c>
      <c r="BM7">
        <v>0</v>
      </c>
      <c r="BN7" t="s">
        <v>423</v>
      </c>
    </row>
    <row r="8" spans="1:66" x14ac:dyDescent="0.25">
      <c r="A8" s="142" t="str">
        <f t="shared" ref="A8:A45" si="20">W8</f>
        <v>신동아교통</v>
      </c>
      <c r="B8" s="142" t="str">
        <f t="shared" ref="B8:B45" si="21">V8</f>
        <v>1</v>
      </c>
      <c r="C8" s="143" t="str">
        <f t="shared" ref="C8:C45" si="22">Y8</f>
        <v>70바2468</v>
      </c>
      <c r="D8" s="118" t="str">
        <f t="shared" ref="D8:D45" si="23">Z8</f>
        <v>저상</v>
      </c>
      <c r="E8" s="114" t="str">
        <f t="shared" si="16"/>
        <v>D</v>
      </c>
      <c r="F8" s="163">
        <f t="shared" si="17"/>
        <v>0.83619047619047615</v>
      </c>
      <c r="G8" s="164">
        <f t="shared" si="18"/>
        <v>1.756</v>
      </c>
      <c r="H8" s="165">
        <f t="shared" si="19"/>
        <v>2.1</v>
      </c>
      <c r="I8" s="166">
        <f t="shared" ref="I8:I45" si="24">AC8</f>
        <v>5256.1260000000002</v>
      </c>
      <c r="J8" s="167">
        <f t="shared" ref="J8:J45" si="25">AI8/AH8</f>
        <v>1.8682309436182251E-2</v>
      </c>
      <c r="K8" s="167">
        <f t="shared" ref="K8:K45" si="26">AJ8/AH8</f>
        <v>0.33243961106794478</v>
      </c>
      <c r="L8" s="167">
        <f t="shared" ref="L8:L45" si="27">AK8/AC8</f>
        <v>0.18778088653125893</v>
      </c>
      <c r="M8" s="168">
        <f t="shared" ref="M8:M45" si="28">AG8</f>
        <v>13.276999999999999</v>
      </c>
      <c r="N8" s="169">
        <f t="shared" ref="N8:N45" si="29">IF(AW8=0,AT8,"속도계이상")</f>
        <v>1.9E-2</v>
      </c>
      <c r="O8" s="169">
        <f t="shared" ref="O8:O45" si="30">IF(AW8=0,AU8,"속도계이상")</f>
        <v>20.908999999999999</v>
      </c>
      <c r="P8" s="170">
        <f t="shared" ref="P8:P45" si="31">AQ8/60</f>
        <v>0.5</v>
      </c>
      <c r="Q8" s="171">
        <f t="shared" ref="Q8:Q45" si="32">AN8</f>
        <v>87</v>
      </c>
      <c r="R8" s="172">
        <f t="shared" ref="R8:R45" si="33">AC8/(AH8-AI8-AJ8)</f>
        <v>26.364879896479994</v>
      </c>
      <c r="S8" s="144">
        <f t="shared" ref="S8:S45" si="34">IF(AW8=0,AL8,"속도계이상")</f>
        <v>1</v>
      </c>
      <c r="T8" s="144">
        <f t="shared" ref="T8:T45" si="35">IF(AW8=0,AM8,"속도계이상")</f>
        <v>1099</v>
      </c>
      <c r="U8" t="s">
        <v>118</v>
      </c>
      <c r="V8" s="5" t="s">
        <v>120</v>
      </c>
      <c r="W8" t="s">
        <v>118</v>
      </c>
      <c r="X8" s="5" t="s">
        <v>120</v>
      </c>
      <c r="Y8" t="s">
        <v>199</v>
      </c>
      <c r="Z8" t="s">
        <v>194</v>
      </c>
      <c r="AA8" t="s">
        <v>48</v>
      </c>
      <c r="AB8">
        <v>523</v>
      </c>
      <c r="AC8" s="1">
        <v>5256.1260000000002</v>
      </c>
      <c r="AD8" s="1">
        <v>2993.7510000000002</v>
      </c>
      <c r="AE8" s="29">
        <v>1.756</v>
      </c>
      <c r="AF8">
        <v>2.1</v>
      </c>
      <c r="AG8">
        <v>13.276999999999999</v>
      </c>
      <c r="AH8">
        <v>307.23937100000001</v>
      </c>
      <c r="AI8">
        <v>5.739941</v>
      </c>
      <c r="AJ8">
        <v>102.138537</v>
      </c>
      <c r="AK8">
        <v>987</v>
      </c>
      <c r="AL8">
        <v>1</v>
      </c>
      <c r="AM8">
        <v>1099</v>
      </c>
      <c r="AN8">
        <v>87</v>
      </c>
      <c r="AO8">
        <v>17.107592</v>
      </c>
      <c r="AP8">
        <v>4253.5</v>
      </c>
      <c r="AQ8">
        <v>30</v>
      </c>
      <c r="AR8">
        <v>26</v>
      </c>
      <c r="AS8">
        <v>7752</v>
      </c>
      <c r="AT8">
        <v>1.9E-2</v>
      </c>
      <c r="AU8">
        <v>20.908999999999999</v>
      </c>
      <c r="AV8">
        <v>46335</v>
      </c>
      <c r="AW8">
        <v>0</v>
      </c>
      <c r="AX8" s="30">
        <v>0.45</v>
      </c>
      <c r="AY8">
        <v>0.83619047619047615</v>
      </c>
      <c r="AZ8" t="s">
        <v>67</v>
      </c>
      <c r="BA8" t="s">
        <v>119</v>
      </c>
      <c r="BB8">
        <v>4</v>
      </c>
      <c r="BC8" t="s">
        <v>198</v>
      </c>
      <c r="BD8">
        <v>10</v>
      </c>
      <c r="BE8">
        <v>100343.89700000001</v>
      </c>
      <c r="BF8">
        <v>5.2381122889815605E-2</v>
      </c>
      <c r="BG8">
        <v>4.3800596092626765E-2</v>
      </c>
      <c r="BH8">
        <v>168764.432</v>
      </c>
      <c r="BI8">
        <v>3.1144749742054653E-2</v>
      </c>
      <c r="BJ8">
        <v>2.6042943117641888E-2</v>
      </c>
      <c r="BK8">
        <v>1</v>
      </c>
      <c r="BL8" t="s">
        <v>67</v>
      </c>
      <c r="BM8">
        <v>0</v>
      </c>
      <c r="BN8" t="s">
        <v>423</v>
      </c>
    </row>
    <row r="9" spans="1:66" x14ac:dyDescent="0.25">
      <c r="A9" s="145" t="str">
        <f t="shared" si="20"/>
        <v>신동아교통</v>
      </c>
      <c r="B9" s="145" t="str">
        <f t="shared" si="21"/>
        <v>1</v>
      </c>
      <c r="C9" s="146" t="str">
        <f t="shared" si="22"/>
        <v>70바2503</v>
      </c>
      <c r="D9" s="134" t="str">
        <f t="shared" si="23"/>
        <v>저상</v>
      </c>
      <c r="E9" s="130" t="str">
        <f t="shared" si="16"/>
        <v>D</v>
      </c>
      <c r="F9" s="153">
        <f t="shared" si="17"/>
        <v>0.81695652173913047</v>
      </c>
      <c r="G9" s="154">
        <f t="shared" si="18"/>
        <v>1.879</v>
      </c>
      <c r="H9" s="155">
        <f t="shared" si="19"/>
        <v>2.2999999999999998</v>
      </c>
      <c r="I9" s="156">
        <f t="shared" si="24"/>
        <v>6263.7669999999998</v>
      </c>
      <c r="J9" s="157">
        <f t="shared" si="25"/>
        <v>2.0271667311045075E-2</v>
      </c>
      <c r="K9" s="157">
        <f t="shared" si="26"/>
        <v>0.32373156532753083</v>
      </c>
      <c r="L9" s="157">
        <f t="shared" si="27"/>
        <v>0.19030082057649975</v>
      </c>
      <c r="M9" s="158">
        <f t="shared" si="28"/>
        <v>10.492000000000001</v>
      </c>
      <c r="N9" s="159">
        <f t="shared" si="29"/>
        <v>0</v>
      </c>
      <c r="O9" s="159">
        <f t="shared" si="30"/>
        <v>6.9610000000000003</v>
      </c>
      <c r="P9" s="160">
        <f t="shared" si="31"/>
        <v>0</v>
      </c>
      <c r="Q9" s="161">
        <f t="shared" si="32"/>
        <v>78</v>
      </c>
      <c r="R9" s="162">
        <f t="shared" si="33"/>
        <v>25.481247469806966</v>
      </c>
      <c r="S9" s="147">
        <f t="shared" si="34"/>
        <v>0</v>
      </c>
      <c r="T9" s="147">
        <f t="shared" si="35"/>
        <v>436</v>
      </c>
      <c r="U9" t="s">
        <v>118</v>
      </c>
      <c r="V9" s="5" t="s">
        <v>120</v>
      </c>
      <c r="W9" t="s">
        <v>118</v>
      </c>
      <c r="X9" s="5" t="s">
        <v>120</v>
      </c>
      <c r="Y9" t="s">
        <v>201</v>
      </c>
      <c r="Z9" t="s">
        <v>194</v>
      </c>
      <c r="AA9" t="s">
        <v>48</v>
      </c>
      <c r="AB9">
        <v>523</v>
      </c>
      <c r="AC9" s="1">
        <v>6263.7669999999998</v>
      </c>
      <c r="AD9" s="1">
        <v>3332.9650000000001</v>
      </c>
      <c r="AE9" s="29">
        <v>1.879</v>
      </c>
      <c r="AF9">
        <v>2.2999999999999998</v>
      </c>
      <c r="AG9">
        <v>10.492000000000001</v>
      </c>
      <c r="AH9">
        <v>374.72546699999998</v>
      </c>
      <c r="AI9">
        <v>7.5963099999999999</v>
      </c>
      <c r="AJ9">
        <v>121.310462</v>
      </c>
      <c r="AK9">
        <v>1192</v>
      </c>
      <c r="AL9">
        <v>0</v>
      </c>
      <c r="AM9">
        <v>436</v>
      </c>
      <c r="AN9">
        <v>78</v>
      </c>
      <c r="AO9">
        <v>16.715615</v>
      </c>
      <c r="AP9">
        <v>2832</v>
      </c>
      <c r="AQ9">
        <v>0</v>
      </c>
      <c r="AR9">
        <v>24</v>
      </c>
      <c r="AS9">
        <v>5280</v>
      </c>
      <c r="AT9">
        <v>0</v>
      </c>
      <c r="AU9">
        <v>6.9610000000000003</v>
      </c>
      <c r="AV9">
        <v>50842</v>
      </c>
      <c r="AW9">
        <v>0</v>
      </c>
      <c r="AX9" s="30">
        <v>0.43</v>
      </c>
      <c r="AY9">
        <v>0.81695652173913047</v>
      </c>
      <c r="AZ9" t="s">
        <v>67</v>
      </c>
      <c r="BA9" t="s">
        <v>119</v>
      </c>
      <c r="BB9">
        <v>7</v>
      </c>
      <c r="BC9" t="s">
        <v>212</v>
      </c>
      <c r="BD9">
        <v>9</v>
      </c>
      <c r="BE9">
        <v>100343.89700000001</v>
      </c>
      <c r="BF9">
        <v>6.242299917851505E-2</v>
      </c>
      <c r="BG9">
        <v>5.0996876285404252E-2</v>
      </c>
      <c r="BH9">
        <v>168764.432</v>
      </c>
      <c r="BI9">
        <v>3.7115445036428052E-2</v>
      </c>
      <c r="BJ9">
        <v>3.0321704879760134E-2</v>
      </c>
      <c r="BK9">
        <v>1</v>
      </c>
      <c r="BL9" t="s">
        <v>69</v>
      </c>
      <c r="BM9">
        <v>-1</v>
      </c>
      <c r="BN9" t="s">
        <v>424</v>
      </c>
    </row>
    <row r="10" spans="1:66" x14ac:dyDescent="0.25">
      <c r="A10" s="142" t="str">
        <f t="shared" si="20"/>
        <v>신동아교통</v>
      </c>
      <c r="B10" s="142" t="str">
        <f t="shared" si="21"/>
        <v>1</v>
      </c>
      <c r="C10" s="143" t="str">
        <f t="shared" si="22"/>
        <v>70바2535</v>
      </c>
      <c r="D10" s="118" t="str">
        <f t="shared" si="23"/>
        <v>저상</v>
      </c>
      <c r="E10" s="114" t="str">
        <f t="shared" si="16"/>
        <v>D</v>
      </c>
      <c r="F10" s="163">
        <f t="shared" si="17"/>
        <v>0.79999999999999993</v>
      </c>
      <c r="G10" s="164">
        <f t="shared" si="18"/>
        <v>1.76</v>
      </c>
      <c r="H10" s="165">
        <f t="shared" si="19"/>
        <v>2.2000000000000002</v>
      </c>
      <c r="I10" s="166">
        <f t="shared" si="24"/>
        <v>4194.0879999999997</v>
      </c>
      <c r="J10" s="167">
        <f t="shared" si="25"/>
        <v>2.2079765673435038E-2</v>
      </c>
      <c r="K10" s="167">
        <f t="shared" si="26"/>
        <v>0.35316088035054388</v>
      </c>
      <c r="L10" s="167">
        <f t="shared" si="27"/>
        <v>0.16022553651711649</v>
      </c>
      <c r="M10" s="168">
        <f t="shared" si="28"/>
        <v>13.468</v>
      </c>
      <c r="N10" s="169">
        <f t="shared" si="29"/>
        <v>9.5000000000000001E-2</v>
      </c>
      <c r="O10" s="169">
        <f t="shared" si="30"/>
        <v>15.736000000000001</v>
      </c>
      <c r="P10" s="170">
        <f t="shared" si="31"/>
        <v>0.435</v>
      </c>
      <c r="Q10" s="171">
        <f t="shared" si="32"/>
        <v>88</v>
      </c>
      <c r="R10" s="172">
        <f t="shared" si="33"/>
        <v>26.681921908259156</v>
      </c>
      <c r="S10" s="144">
        <f t="shared" si="34"/>
        <v>4</v>
      </c>
      <c r="T10" s="144">
        <f t="shared" si="35"/>
        <v>660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203</v>
      </c>
      <c r="Z10" s="4" t="s">
        <v>194</v>
      </c>
      <c r="AA10" s="4" t="s">
        <v>48</v>
      </c>
      <c r="AB10" s="4">
        <v>523</v>
      </c>
      <c r="AC10" s="4">
        <v>4194.0879999999997</v>
      </c>
      <c r="AD10" s="4">
        <v>2383.0459999999998</v>
      </c>
      <c r="AE10" s="4">
        <v>1.76</v>
      </c>
      <c r="AF10" s="4">
        <v>2.2000000000000002</v>
      </c>
      <c r="AG10" s="4">
        <v>13.468</v>
      </c>
      <c r="AH10" s="4">
        <v>251.598277</v>
      </c>
      <c r="AI10" s="4">
        <v>5.555231</v>
      </c>
      <c r="AJ10" s="4">
        <v>88.854669000000001</v>
      </c>
      <c r="AK10" s="4">
        <v>672</v>
      </c>
      <c r="AL10" s="4">
        <v>4</v>
      </c>
      <c r="AM10" s="4">
        <v>660</v>
      </c>
      <c r="AN10" s="4">
        <v>88</v>
      </c>
      <c r="AO10" s="4">
        <v>16.669779999999999</v>
      </c>
      <c r="AP10" s="4">
        <v>2043.6</v>
      </c>
      <c r="AQ10" s="4">
        <v>26.1</v>
      </c>
      <c r="AR10" s="4">
        <v>54</v>
      </c>
      <c r="AS10" s="4">
        <v>12028</v>
      </c>
      <c r="AT10" s="4">
        <v>9.5000000000000001E-2</v>
      </c>
      <c r="AU10" s="4">
        <v>15.736000000000001</v>
      </c>
      <c r="AV10" s="4">
        <v>35583</v>
      </c>
      <c r="AW10" s="4">
        <v>0</v>
      </c>
      <c r="AX10" s="31">
        <v>0.45</v>
      </c>
      <c r="AY10">
        <v>0.79999999999999993</v>
      </c>
      <c r="AZ10" t="s">
        <v>67</v>
      </c>
      <c r="BA10" t="s">
        <v>119</v>
      </c>
      <c r="BB10">
        <v>11</v>
      </c>
      <c r="BC10" t="s">
        <v>461</v>
      </c>
      <c r="BD10">
        <v>10</v>
      </c>
      <c r="BE10">
        <v>100343.89700000001</v>
      </c>
      <c r="BF10">
        <v>4.1797140886405869E-2</v>
      </c>
      <c r="BG10">
        <v>3.3437712709124691E-2</v>
      </c>
      <c r="BH10">
        <v>168764.432</v>
      </c>
      <c r="BI10">
        <v>2.4851729421279951E-2</v>
      </c>
      <c r="BJ10">
        <v>1.9881383537023959E-2</v>
      </c>
      <c r="BK10">
        <v>1</v>
      </c>
      <c r="BL10" t="s">
        <v>67</v>
      </c>
      <c r="BM10">
        <v>0</v>
      </c>
      <c r="BN10" t="s">
        <v>423</v>
      </c>
    </row>
    <row r="11" spans="1:66" x14ac:dyDescent="0.25">
      <c r="A11" s="145" t="str">
        <f t="shared" si="20"/>
        <v>신동아교통</v>
      </c>
      <c r="B11" s="145" t="str">
        <f t="shared" si="21"/>
        <v>1</v>
      </c>
      <c r="C11" s="146" t="str">
        <f t="shared" si="22"/>
        <v>70바2536</v>
      </c>
      <c r="D11" s="134" t="str">
        <f t="shared" si="23"/>
        <v>저상</v>
      </c>
      <c r="E11" s="130" t="str">
        <f t="shared" si="16"/>
        <v>C</v>
      </c>
      <c r="F11" s="153">
        <f t="shared" si="17"/>
        <v>0.86095238095238091</v>
      </c>
      <c r="G11" s="154">
        <f t="shared" si="18"/>
        <v>1.8080000000000001</v>
      </c>
      <c r="H11" s="155">
        <f t="shared" si="19"/>
        <v>2.1</v>
      </c>
      <c r="I11" s="156">
        <f t="shared" si="24"/>
        <v>4980.9440000000004</v>
      </c>
      <c r="J11" s="157">
        <f t="shared" si="25"/>
        <v>1.4914102756784231E-2</v>
      </c>
      <c r="K11" s="157">
        <f t="shared" si="26"/>
        <v>0.34283232714532585</v>
      </c>
      <c r="L11" s="157">
        <f t="shared" si="27"/>
        <v>0.20598505022341146</v>
      </c>
      <c r="M11" s="158">
        <f t="shared" si="28"/>
        <v>13.422000000000001</v>
      </c>
      <c r="N11" s="159">
        <f t="shared" si="29"/>
        <v>0</v>
      </c>
      <c r="O11" s="159">
        <f t="shared" si="30"/>
        <v>30.416</v>
      </c>
      <c r="P11" s="160">
        <f t="shared" si="31"/>
        <v>0.1</v>
      </c>
      <c r="Q11" s="161">
        <f t="shared" si="32"/>
        <v>84</v>
      </c>
      <c r="R11" s="162">
        <f t="shared" si="33"/>
        <v>27.348070153854035</v>
      </c>
      <c r="S11" s="147">
        <f t="shared" si="34"/>
        <v>0</v>
      </c>
      <c r="T11" s="147">
        <f t="shared" si="35"/>
        <v>1515</v>
      </c>
      <c r="U11" t="s">
        <v>118</v>
      </c>
      <c r="V11" s="5" t="s">
        <v>120</v>
      </c>
      <c r="W11" t="s">
        <v>118</v>
      </c>
      <c r="X11" s="5" t="s">
        <v>120</v>
      </c>
      <c r="Y11" t="s">
        <v>204</v>
      </c>
      <c r="Z11" t="s">
        <v>194</v>
      </c>
      <c r="AA11" t="s">
        <v>48</v>
      </c>
      <c r="AB11">
        <v>523</v>
      </c>
      <c r="AC11" s="1">
        <v>4980.9440000000004</v>
      </c>
      <c r="AD11" s="1">
        <v>2754.5279999999998</v>
      </c>
      <c r="AE11" s="29">
        <v>1.8080000000000001</v>
      </c>
      <c r="AF11">
        <v>2.1</v>
      </c>
      <c r="AG11">
        <v>13.422000000000001</v>
      </c>
      <c r="AH11">
        <v>283.58186000000001</v>
      </c>
      <c r="AI11">
        <v>4.2293690000000002</v>
      </c>
      <c r="AJ11">
        <v>97.221029000000001</v>
      </c>
      <c r="AK11">
        <v>1026</v>
      </c>
      <c r="AL11">
        <v>0</v>
      </c>
      <c r="AM11">
        <v>1515</v>
      </c>
      <c r="AN11">
        <v>84</v>
      </c>
      <c r="AO11">
        <v>17.564395000000001</v>
      </c>
      <c r="AP11">
        <v>1762.3</v>
      </c>
      <c r="AQ11">
        <v>6</v>
      </c>
      <c r="AR11">
        <v>12</v>
      </c>
      <c r="AS11">
        <v>1420</v>
      </c>
      <c r="AT11">
        <v>0</v>
      </c>
      <c r="AU11">
        <v>30.416</v>
      </c>
      <c r="AV11">
        <v>42739</v>
      </c>
      <c r="AW11">
        <v>0</v>
      </c>
      <c r="AX11" s="30">
        <v>0.45</v>
      </c>
      <c r="AY11">
        <v>0.86095238095238091</v>
      </c>
      <c r="AZ11" t="s">
        <v>69</v>
      </c>
      <c r="BA11" t="s">
        <v>119</v>
      </c>
      <c r="BB11">
        <v>4</v>
      </c>
      <c r="BC11" t="s">
        <v>202</v>
      </c>
      <c r="BD11">
        <v>8</v>
      </c>
      <c r="BE11">
        <v>100343.89700000001</v>
      </c>
      <c r="BF11">
        <v>4.963873388333722E-2</v>
      </c>
      <c r="BG11">
        <v>4.2736586124320804E-2</v>
      </c>
      <c r="BH11">
        <v>168764.432</v>
      </c>
      <c r="BI11">
        <v>2.9514181044972797E-2</v>
      </c>
      <c r="BJ11">
        <v>2.541030444252896E-2</v>
      </c>
      <c r="BK11">
        <v>1</v>
      </c>
      <c r="BL11" t="s">
        <v>69</v>
      </c>
      <c r="BM11">
        <v>0</v>
      </c>
      <c r="BN11" t="s">
        <v>423</v>
      </c>
    </row>
    <row r="12" spans="1:66" s="2" customFormat="1" x14ac:dyDescent="0.25">
      <c r="A12" s="142" t="str">
        <f t="shared" si="20"/>
        <v>신동아교통</v>
      </c>
      <c r="B12" s="142" t="str">
        <f t="shared" si="21"/>
        <v>1</v>
      </c>
      <c r="C12" s="143" t="str">
        <f t="shared" si="22"/>
        <v>70바2537</v>
      </c>
      <c r="D12" s="118" t="str">
        <f t="shared" si="23"/>
        <v>저상</v>
      </c>
      <c r="E12" s="114" t="str">
        <f t="shared" si="16"/>
        <v>D</v>
      </c>
      <c r="F12" s="163">
        <f t="shared" si="17"/>
        <v>0.83636363636363631</v>
      </c>
      <c r="G12" s="164">
        <f t="shared" si="18"/>
        <v>1.84</v>
      </c>
      <c r="H12" s="165">
        <f t="shared" si="19"/>
        <v>2.2000000000000002</v>
      </c>
      <c r="I12" s="166">
        <f t="shared" si="24"/>
        <v>5867.4279999999999</v>
      </c>
      <c r="J12" s="167">
        <f t="shared" si="25"/>
        <v>1.3432209152091085E-2</v>
      </c>
      <c r="K12" s="167">
        <f t="shared" si="26"/>
        <v>0.34965060536500286</v>
      </c>
      <c r="L12" s="167">
        <f t="shared" si="27"/>
        <v>0.14503799620549243</v>
      </c>
      <c r="M12" s="168">
        <f t="shared" si="28"/>
        <v>12.667</v>
      </c>
      <c r="N12" s="169">
        <f t="shared" si="29"/>
        <v>1.7000000000000001E-2</v>
      </c>
      <c r="O12" s="169">
        <f t="shared" si="30"/>
        <v>33.694000000000003</v>
      </c>
      <c r="P12" s="170">
        <f t="shared" si="31"/>
        <v>0.18666666666666665</v>
      </c>
      <c r="Q12" s="171">
        <f t="shared" si="32"/>
        <v>88</v>
      </c>
      <c r="R12" s="172">
        <f t="shared" si="33"/>
        <v>26.803424357067382</v>
      </c>
      <c r="S12" s="144">
        <f t="shared" si="34"/>
        <v>1</v>
      </c>
      <c r="T12" s="144">
        <f t="shared" si="35"/>
        <v>1977</v>
      </c>
      <c r="U12" t="s">
        <v>118</v>
      </c>
      <c r="V12" s="5" t="s">
        <v>120</v>
      </c>
      <c r="W12" t="s">
        <v>118</v>
      </c>
      <c r="X12" s="5" t="s">
        <v>120</v>
      </c>
      <c r="Y12" t="s">
        <v>206</v>
      </c>
      <c r="Z12" t="s">
        <v>194</v>
      </c>
      <c r="AA12" t="s">
        <v>48</v>
      </c>
      <c r="AB12">
        <v>523</v>
      </c>
      <c r="AC12" s="1">
        <v>5867.4279999999999</v>
      </c>
      <c r="AD12" s="1">
        <v>3188.5639999999999</v>
      </c>
      <c r="AE12" s="29">
        <v>1.84</v>
      </c>
      <c r="AF12">
        <v>2.2000000000000002</v>
      </c>
      <c r="AG12">
        <v>12.667</v>
      </c>
      <c r="AH12">
        <v>343.696033</v>
      </c>
      <c r="AI12">
        <v>4.6165969999999996</v>
      </c>
      <c r="AJ12">
        <v>120.173526</v>
      </c>
      <c r="AK12">
        <v>851</v>
      </c>
      <c r="AL12">
        <v>1</v>
      </c>
      <c r="AM12">
        <v>1977</v>
      </c>
      <c r="AN12">
        <v>88</v>
      </c>
      <c r="AO12">
        <v>17.071560999999999</v>
      </c>
      <c r="AP12">
        <v>2400.9</v>
      </c>
      <c r="AQ12">
        <v>11.2</v>
      </c>
      <c r="AR12">
        <v>21</v>
      </c>
      <c r="AS12">
        <v>6703</v>
      </c>
      <c r="AT12">
        <v>1.7000000000000001E-2</v>
      </c>
      <c r="AU12">
        <v>33.694000000000003</v>
      </c>
      <c r="AV12">
        <v>48733</v>
      </c>
      <c r="AW12">
        <v>0</v>
      </c>
      <c r="AX12" s="30">
        <v>0.45</v>
      </c>
      <c r="AY12" s="2">
        <v>0.83636363636363631</v>
      </c>
      <c r="AZ12" s="2" t="s">
        <v>67</v>
      </c>
      <c r="BA12" s="2" t="s">
        <v>119</v>
      </c>
      <c r="BB12" s="2">
        <v>3</v>
      </c>
      <c r="BC12" s="2" t="s">
        <v>219</v>
      </c>
      <c r="BD12" s="2">
        <v>7</v>
      </c>
      <c r="BE12" s="2">
        <v>100343.89700000001</v>
      </c>
      <c r="BF12" s="2">
        <v>5.8473192445376118E-2</v>
      </c>
      <c r="BG12" s="2">
        <v>4.8904851863405478E-2</v>
      </c>
      <c r="BH12" s="2">
        <v>168764.432</v>
      </c>
      <c r="BI12" s="2">
        <v>3.4766970329387886E-2</v>
      </c>
      <c r="BJ12" s="2">
        <v>2.9077829730033502E-2</v>
      </c>
      <c r="BK12" s="2">
        <v>1</v>
      </c>
      <c r="BL12" s="2" t="s">
        <v>69</v>
      </c>
      <c r="BM12" s="2">
        <v>-1</v>
      </c>
      <c r="BN12" s="2" t="s">
        <v>424</v>
      </c>
    </row>
    <row r="13" spans="1:66" x14ac:dyDescent="0.25">
      <c r="A13" s="145" t="str">
        <f t="shared" si="20"/>
        <v>신동아교통</v>
      </c>
      <c r="B13" s="145" t="str">
        <f t="shared" si="21"/>
        <v>1</v>
      </c>
      <c r="C13" s="146" t="str">
        <f t="shared" si="22"/>
        <v>70바2538</v>
      </c>
      <c r="D13" s="134" t="str">
        <f t="shared" si="23"/>
        <v>저상</v>
      </c>
      <c r="E13" s="130" t="str">
        <f t="shared" si="16"/>
        <v>C</v>
      </c>
      <c r="F13" s="153">
        <f t="shared" si="17"/>
        <v>0.86190476190476184</v>
      </c>
      <c r="G13" s="154">
        <f t="shared" si="18"/>
        <v>1.81</v>
      </c>
      <c r="H13" s="155">
        <f t="shared" si="19"/>
        <v>2.1</v>
      </c>
      <c r="I13" s="156">
        <f t="shared" si="24"/>
        <v>5965.0519999999997</v>
      </c>
      <c r="J13" s="157">
        <f t="shared" si="25"/>
        <v>1.4096060017872456E-2</v>
      </c>
      <c r="K13" s="157">
        <f t="shared" si="26"/>
        <v>0.34573251087669443</v>
      </c>
      <c r="L13" s="157">
        <f t="shared" si="27"/>
        <v>0.18742502160919972</v>
      </c>
      <c r="M13" s="158">
        <f t="shared" si="28"/>
        <v>12.726000000000001</v>
      </c>
      <c r="N13" s="159">
        <f t="shared" si="29"/>
        <v>1.7000000000000001E-2</v>
      </c>
      <c r="O13" s="159">
        <f t="shared" si="30"/>
        <v>15.305999999999999</v>
      </c>
      <c r="P13" s="160">
        <f t="shared" si="31"/>
        <v>0</v>
      </c>
      <c r="Q13" s="161">
        <f t="shared" si="32"/>
        <v>74</v>
      </c>
      <c r="R13" s="162">
        <f t="shared" si="33"/>
        <v>26.442907038614038</v>
      </c>
      <c r="S13" s="147">
        <f t="shared" si="34"/>
        <v>1</v>
      </c>
      <c r="T13" s="147">
        <f t="shared" si="35"/>
        <v>913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208</v>
      </c>
      <c r="Z13" s="4" t="s">
        <v>194</v>
      </c>
      <c r="AA13" s="4" t="s">
        <v>48</v>
      </c>
      <c r="AB13" s="4">
        <v>523</v>
      </c>
      <c r="AC13" s="4">
        <v>5965.0519999999997</v>
      </c>
      <c r="AD13" s="4">
        <v>3295.8510000000001</v>
      </c>
      <c r="AE13" s="4">
        <v>1.81</v>
      </c>
      <c r="AF13" s="4">
        <v>2.1</v>
      </c>
      <c r="AG13" s="4">
        <v>12.726000000000001</v>
      </c>
      <c r="AH13" s="4">
        <v>352.37796900000001</v>
      </c>
      <c r="AI13" s="4">
        <v>4.9671409999999998</v>
      </c>
      <c r="AJ13" s="4">
        <v>121.82852</v>
      </c>
      <c r="AK13" s="4">
        <v>1118</v>
      </c>
      <c r="AL13" s="4">
        <v>1</v>
      </c>
      <c r="AM13" s="4">
        <v>913</v>
      </c>
      <c r="AN13" s="4">
        <v>74</v>
      </c>
      <c r="AO13" s="4">
        <v>16.927993000000001</v>
      </c>
      <c r="AP13" s="4">
        <v>3219.3</v>
      </c>
      <c r="AQ13" s="4">
        <v>0</v>
      </c>
      <c r="AR13" s="4">
        <v>32</v>
      </c>
      <c r="AS13" s="4">
        <v>4960</v>
      </c>
      <c r="AT13" s="4">
        <v>1.7000000000000001E-2</v>
      </c>
      <c r="AU13" s="4">
        <v>15.305999999999999</v>
      </c>
      <c r="AV13" s="4">
        <v>48116</v>
      </c>
      <c r="AW13" s="4">
        <v>0</v>
      </c>
      <c r="AX13" s="31">
        <v>0.45</v>
      </c>
      <c r="AY13">
        <v>0.86190476190476184</v>
      </c>
      <c r="AZ13" t="s">
        <v>69</v>
      </c>
      <c r="BA13" t="s">
        <v>119</v>
      </c>
      <c r="BB13">
        <v>3</v>
      </c>
      <c r="BC13" t="s">
        <v>207</v>
      </c>
      <c r="BD13">
        <v>9</v>
      </c>
      <c r="BE13">
        <v>100343.89700000001</v>
      </c>
      <c r="BF13">
        <v>5.9446086691251378E-2</v>
      </c>
      <c r="BG13">
        <v>5.1236865195792854E-2</v>
      </c>
      <c r="BH13">
        <v>168764.432</v>
      </c>
      <c r="BI13">
        <v>3.5345433450100432E-2</v>
      </c>
      <c r="BJ13">
        <v>3.0464397402229417E-2</v>
      </c>
      <c r="BK13">
        <v>1</v>
      </c>
      <c r="BL13" t="s">
        <v>69</v>
      </c>
      <c r="BM13">
        <v>0</v>
      </c>
      <c r="BN13" t="s">
        <v>423</v>
      </c>
    </row>
    <row r="14" spans="1:66" x14ac:dyDescent="0.25">
      <c r="A14" s="142" t="str">
        <f t="shared" si="20"/>
        <v>신동아교통</v>
      </c>
      <c r="B14" s="142" t="str">
        <f t="shared" si="21"/>
        <v>1</v>
      </c>
      <c r="C14" s="143" t="str">
        <f t="shared" si="22"/>
        <v>70바2539</v>
      </c>
      <c r="D14" s="118" t="str">
        <f t="shared" si="23"/>
        <v>저상</v>
      </c>
      <c r="E14" s="114" t="str">
        <f t="shared" si="16"/>
        <v>D</v>
      </c>
      <c r="F14" s="163">
        <f t="shared" si="17"/>
        <v>0.80260869565217396</v>
      </c>
      <c r="G14" s="164">
        <f t="shared" si="18"/>
        <v>1.8460000000000001</v>
      </c>
      <c r="H14" s="165">
        <f t="shared" si="19"/>
        <v>2.2999999999999998</v>
      </c>
      <c r="I14" s="166">
        <f t="shared" si="24"/>
        <v>2490.7469999999998</v>
      </c>
      <c r="J14" s="167">
        <f t="shared" si="25"/>
        <v>1.4018548617551757E-2</v>
      </c>
      <c r="K14" s="167">
        <f t="shared" si="26"/>
        <v>0.34066195609108846</v>
      </c>
      <c r="L14" s="167">
        <f t="shared" si="27"/>
        <v>0.15497358824481169</v>
      </c>
      <c r="M14" s="168">
        <f t="shared" si="28"/>
        <v>11.869</v>
      </c>
      <c r="N14" s="169">
        <f t="shared" si="29"/>
        <v>0.04</v>
      </c>
      <c r="O14" s="169">
        <f t="shared" si="30"/>
        <v>32.761000000000003</v>
      </c>
      <c r="P14" s="170">
        <f t="shared" si="31"/>
        <v>0.54166666666666663</v>
      </c>
      <c r="Q14" s="171">
        <f t="shared" si="32"/>
        <v>88</v>
      </c>
      <c r="R14" s="172">
        <f t="shared" si="33"/>
        <v>27.649526337483547</v>
      </c>
      <c r="S14" s="144">
        <f t="shared" si="34"/>
        <v>1</v>
      </c>
      <c r="T14" s="144">
        <f t="shared" si="35"/>
        <v>816</v>
      </c>
      <c r="U14" t="s">
        <v>118</v>
      </c>
      <c r="V14" s="5" t="s">
        <v>120</v>
      </c>
      <c r="W14" t="s">
        <v>118</v>
      </c>
      <c r="X14" s="5" t="s">
        <v>120</v>
      </c>
      <c r="Y14" t="s">
        <v>210</v>
      </c>
      <c r="Z14" t="s">
        <v>194</v>
      </c>
      <c r="AA14" t="s">
        <v>48</v>
      </c>
      <c r="AB14">
        <v>523</v>
      </c>
      <c r="AC14" s="1">
        <v>2490.7469999999998</v>
      </c>
      <c r="AD14" s="1">
        <v>1348.973</v>
      </c>
      <c r="AE14" s="29">
        <v>1.8460000000000001</v>
      </c>
      <c r="AF14">
        <v>2.2999999999999998</v>
      </c>
      <c r="AG14">
        <v>11.869</v>
      </c>
      <c r="AH14">
        <v>139.594123</v>
      </c>
      <c r="AI14">
        <v>1.956907</v>
      </c>
      <c r="AJ14">
        <v>47.554406999999998</v>
      </c>
      <c r="AK14">
        <v>386</v>
      </c>
      <c r="AL14">
        <v>1</v>
      </c>
      <c r="AM14">
        <v>816</v>
      </c>
      <c r="AN14">
        <v>88</v>
      </c>
      <c r="AO14">
        <v>17.842777999999999</v>
      </c>
      <c r="AP14">
        <v>1095.9000000000001</v>
      </c>
      <c r="AQ14">
        <v>32.5</v>
      </c>
      <c r="AR14">
        <v>10</v>
      </c>
      <c r="AS14">
        <v>998</v>
      </c>
      <c r="AT14">
        <v>0.04</v>
      </c>
      <c r="AU14">
        <v>32.761000000000003</v>
      </c>
      <c r="AV14">
        <v>20498</v>
      </c>
      <c r="AW14">
        <v>0</v>
      </c>
      <c r="AX14" s="30">
        <v>0.42</v>
      </c>
      <c r="AY14">
        <v>0.80260869565217396</v>
      </c>
      <c r="AZ14" t="s">
        <v>67</v>
      </c>
      <c r="BA14" t="s">
        <v>119</v>
      </c>
      <c r="BB14">
        <v>9</v>
      </c>
      <c r="BC14" t="s">
        <v>462</v>
      </c>
      <c r="BD14">
        <v>4</v>
      </c>
      <c r="BE14">
        <v>100343.89700000001</v>
      </c>
      <c r="BF14">
        <v>2.4822107516912557E-2</v>
      </c>
      <c r="BG14">
        <v>1.9922439337487212E-2</v>
      </c>
      <c r="BH14">
        <v>168764.432</v>
      </c>
      <c r="BI14">
        <v>1.4758720012757189E-2</v>
      </c>
      <c r="BJ14">
        <v>1.1845477018934684E-2</v>
      </c>
      <c r="BK14">
        <v>1</v>
      </c>
      <c r="BL14" t="s">
        <v>67</v>
      </c>
      <c r="BM14">
        <v>0</v>
      </c>
      <c r="BN14" t="s">
        <v>423</v>
      </c>
    </row>
    <row r="15" spans="1:66" x14ac:dyDescent="0.25">
      <c r="A15" s="145" t="str">
        <f t="shared" si="20"/>
        <v>신동아교통</v>
      </c>
      <c r="B15" s="145" t="str">
        <f t="shared" si="21"/>
        <v>1</v>
      </c>
      <c r="C15" s="146" t="str">
        <f t="shared" si="22"/>
        <v>70바2540</v>
      </c>
      <c r="D15" s="134" t="str">
        <f t="shared" si="23"/>
        <v>저상</v>
      </c>
      <c r="E15" s="130" t="str">
        <f t="shared" si="16"/>
        <v>D</v>
      </c>
      <c r="F15" s="153">
        <f t="shared" si="17"/>
        <v>0.82454545454545447</v>
      </c>
      <c r="G15" s="154">
        <f t="shared" si="18"/>
        <v>1.8140000000000001</v>
      </c>
      <c r="H15" s="155">
        <f t="shared" si="19"/>
        <v>2.2000000000000002</v>
      </c>
      <c r="I15" s="156">
        <f t="shared" si="24"/>
        <v>4846.4690000000001</v>
      </c>
      <c r="J15" s="157">
        <f t="shared" si="25"/>
        <v>3.5319653271977974E-2</v>
      </c>
      <c r="K15" s="157">
        <f t="shared" si="26"/>
        <v>0.32078970140233898</v>
      </c>
      <c r="L15" s="157">
        <f t="shared" si="27"/>
        <v>0.1993203711815757</v>
      </c>
      <c r="M15" s="158">
        <f t="shared" si="28"/>
        <v>13.590999999999999</v>
      </c>
      <c r="N15" s="159">
        <f t="shared" si="29"/>
        <v>0</v>
      </c>
      <c r="O15" s="159">
        <f t="shared" si="30"/>
        <v>17.373000000000001</v>
      </c>
      <c r="P15" s="160">
        <f t="shared" si="31"/>
        <v>0.12166666666666666</v>
      </c>
      <c r="Q15" s="161">
        <f t="shared" si="32"/>
        <v>89</v>
      </c>
      <c r="R15" s="162">
        <f t="shared" si="33"/>
        <v>27.665248026600093</v>
      </c>
      <c r="S15" s="147">
        <f t="shared" si="34"/>
        <v>0</v>
      </c>
      <c r="T15" s="147">
        <f t="shared" si="35"/>
        <v>842</v>
      </c>
      <c r="U15" t="s">
        <v>118</v>
      </c>
      <c r="V15" s="5" t="s">
        <v>120</v>
      </c>
      <c r="W15" t="s">
        <v>118</v>
      </c>
      <c r="X15" s="5" t="s">
        <v>120</v>
      </c>
      <c r="Y15" t="s">
        <v>211</v>
      </c>
      <c r="Z15" t="s">
        <v>194</v>
      </c>
      <c r="AA15" t="s">
        <v>48</v>
      </c>
      <c r="AB15">
        <v>523</v>
      </c>
      <c r="AC15" s="1">
        <v>4846.4690000000001</v>
      </c>
      <c r="AD15" s="1">
        <v>2671.5450000000001</v>
      </c>
      <c r="AE15" s="29">
        <v>1.8140000000000001</v>
      </c>
      <c r="AF15">
        <v>2.2000000000000002</v>
      </c>
      <c r="AG15">
        <v>13.590999999999999</v>
      </c>
      <c r="AH15">
        <v>272.06880899999999</v>
      </c>
      <c r="AI15">
        <v>9.6093759999999993</v>
      </c>
      <c r="AJ15">
        <v>87.276871999999997</v>
      </c>
      <c r="AK15">
        <v>966</v>
      </c>
      <c r="AL15">
        <v>0</v>
      </c>
      <c r="AM15">
        <v>842</v>
      </c>
      <c r="AN15">
        <v>89</v>
      </c>
      <c r="AO15">
        <v>17.813393999999999</v>
      </c>
      <c r="AP15">
        <v>2431.3000000000002</v>
      </c>
      <c r="AQ15">
        <v>7.3</v>
      </c>
      <c r="AR15">
        <v>28</v>
      </c>
      <c r="AS15">
        <v>4963</v>
      </c>
      <c r="AT15">
        <v>0</v>
      </c>
      <c r="AU15">
        <v>17.373000000000001</v>
      </c>
      <c r="AV15">
        <v>41073</v>
      </c>
      <c r="AW15">
        <v>0</v>
      </c>
      <c r="AX15" s="30">
        <v>0.45</v>
      </c>
      <c r="AY15">
        <v>0.82454545454545447</v>
      </c>
      <c r="AZ15" t="s">
        <v>67</v>
      </c>
      <c r="BA15" t="s">
        <v>119</v>
      </c>
      <c r="BB15">
        <v>6</v>
      </c>
      <c r="BC15" t="s">
        <v>196</v>
      </c>
      <c r="BD15">
        <v>9</v>
      </c>
      <c r="BE15">
        <v>100343.89700000001</v>
      </c>
      <c r="BF15">
        <v>4.8298592589044051E-2</v>
      </c>
      <c r="BG15">
        <v>3.9824384980239047E-2</v>
      </c>
      <c r="BH15">
        <v>168764.432</v>
      </c>
      <c r="BI15">
        <v>2.8717360302554746E-2</v>
      </c>
      <c r="BJ15">
        <v>2.3678768904015594E-2</v>
      </c>
      <c r="BK15">
        <v>1</v>
      </c>
      <c r="BL15" t="s">
        <v>67</v>
      </c>
      <c r="BM15">
        <v>0</v>
      </c>
      <c r="BN15" t="s">
        <v>423</v>
      </c>
    </row>
    <row r="16" spans="1:66" x14ac:dyDescent="0.25">
      <c r="A16" s="142" t="str">
        <f t="shared" si="20"/>
        <v>신동아교통</v>
      </c>
      <c r="B16" s="142" t="str">
        <f t="shared" si="21"/>
        <v>1</v>
      </c>
      <c r="C16" s="143" t="str">
        <f t="shared" si="22"/>
        <v>70바2542</v>
      </c>
      <c r="D16" s="118" t="str">
        <f t="shared" si="23"/>
        <v>저상</v>
      </c>
      <c r="E16" s="114" t="str">
        <f t="shared" si="16"/>
        <v>C</v>
      </c>
      <c r="F16" s="163">
        <f t="shared" si="17"/>
        <v>0.87809523809523815</v>
      </c>
      <c r="G16" s="164">
        <f t="shared" si="18"/>
        <v>1.8440000000000001</v>
      </c>
      <c r="H16" s="165">
        <f t="shared" si="19"/>
        <v>2.1</v>
      </c>
      <c r="I16" s="166">
        <f t="shared" si="24"/>
        <v>4241.7749999999996</v>
      </c>
      <c r="J16" s="167">
        <f t="shared" si="25"/>
        <v>1.4883343293808781E-2</v>
      </c>
      <c r="K16" s="167">
        <f t="shared" si="26"/>
        <v>0.33291019310490244</v>
      </c>
      <c r="L16" s="167">
        <f t="shared" si="27"/>
        <v>0.20085931007655994</v>
      </c>
      <c r="M16" s="168">
        <f t="shared" si="28"/>
        <v>13.044</v>
      </c>
      <c r="N16" s="169">
        <f t="shared" si="29"/>
        <v>2.4E-2</v>
      </c>
      <c r="O16" s="169">
        <f t="shared" si="30"/>
        <v>30.907</v>
      </c>
      <c r="P16" s="170">
        <f t="shared" si="31"/>
        <v>0.4</v>
      </c>
      <c r="Q16" s="171">
        <f t="shared" si="32"/>
        <v>86</v>
      </c>
      <c r="R16" s="172">
        <f t="shared" si="33"/>
        <v>27.380805152367451</v>
      </c>
      <c r="S16" s="144">
        <f t="shared" si="34"/>
        <v>1</v>
      </c>
      <c r="T16" s="144">
        <f t="shared" si="35"/>
        <v>1311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213</v>
      </c>
      <c r="Z16" s="4" t="s">
        <v>194</v>
      </c>
      <c r="AA16" s="4" t="s">
        <v>48</v>
      </c>
      <c r="AB16" s="4">
        <v>523</v>
      </c>
      <c r="AC16" s="4">
        <v>4241.7749999999996</v>
      </c>
      <c r="AD16" s="4">
        <v>2299.7020000000002</v>
      </c>
      <c r="AE16" s="4">
        <v>1.8440000000000001</v>
      </c>
      <c r="AF16" s="4">
        <v>2.1</v>
      </c>
      <c r="AG16" s="4">
        <v>13.044</v>
      </c>
      <c r="AH16" s="4">
        <v>237.52882199999999</v>
      </c>
      <c r="AI16" s="4">
        <v>3.5352229999999998</v>
      </c>
      <c r="AJ16" s="4">
        <v>79.075766000000002</v>
      </c>
      <c r="AK16" s="4">
        <v>852</v>
      </c>
      <c r="AL16" s="4">
        <v>1</v>
      </c>
      <c r="AM16" s="4">
        <v>1311</v>
      </c>
      <c r="AN16" s="4">
        <v>86</v>
      </c>
      <c r="AO16" s="4">
        <v>17.857938000000001</v>
      </c>
      <c r="AP16" s="4">
        <v>3064.6</v>
      </c>
      <c r="AQ16" s="4">
        <v>24</v>
      </c>
      <c r="AR16" s="4">
        <v>34</v>
      </c>
      <c r="AS16" s="4">
        <v>7048</v>
      </c>
      <c r="AT16" s="4">
        <v>2.4E-2</v>
      </c>
      <c r="AU16" s="4">
        <v>30.907</v>
      </c>
      <c r="AV16" s="4">
        <v>35339</v>
      </c>
      <c r="AW16" s="4">
        <v>0</v>
      </c>
      <c r="AX16" s="31">
        <v>0.45</v>
      </c>
      <c r="AY16">
        <v>0.87809523809523815</v>
      </c>
      <c r="AZ16" t="s">
        <v>69</v>
      </c>
      <c r="BA16" t="s">
        <v>119</v>
      </c>
      <c r="BB16">
        <v>2</v>
      </c>
      <c r="BC16" t="s">
        <v>224</v>
      </c>
      <c r="BD16">
        <v>10</v>
      </c>
      <c r="BE16">
        <v>100343.89700000001</v>
      </c>
      <c r="BF16">
        <v>4.2272376565163687E-2</v>
      </c>
      <c r="BG16">
        <v>3.7119172564838973E-2</v>
      </c>
      <c r="BH16">
        <v>168764.432</v>
      </c>
      <c r="BI16">
        <v>2.5134294885073887E-2</v>
      </c>
      <c r="BJ16">
        <v>2.2070304651464881E-2</v>
      </c>
      <c r="BK16">
        <v>1</v>
      </c>
      <c r="BL16" t="s">
        <v>69</v>
      </c>
      <c r="BM16">
        <v>0</v>
      </c>
      <c r="BN16" t="s">
        <v>423</v>
      </c>
    </row>
    <row r="17" spans="1:66" x14ac:dyDescent="0.25">
      <c r="A17" s="145" t="str">
        <f t="shared" si="20"/>
        <v>신동아교통</v>
      </c>
      <c r="B17" s="145" t="str">
        <f t="shared" si="21"/>
        <v>1</v>
      </c>
      <c r="C17" s="146" t="str">
        <f t="shared" si="22"/>
        <v>70바3701</v>
      </c>
      <c r="D17" s="134" t="str">
        <f t="shared" si="23"/>
        <v>저상</v>
      </c>
      <c r="E17" s="130" t="str">
        <f t="shared" si="16"/>
        <v>D</v>
      </c>
      <c r="F17" s="153">
        <f t="shared" si="17"/>
        <v>0.83181818181818179</v>
      </c>
      <c r="G17" s="154">
        <f t="shared" si="18"/>
        <v>1.83</v>
      </c>
      <c r="H17" s="155">
        <f t="shared" si="19"/>
        <v>2.2000000000000002</v>
      </c>
      <c r="I17" s="156">
        <f t="shared" si="24"/>
        <v>4737.3389999999999</v>
      </c>
      <c r="J17" s="157">
        <f t="shared" si="25"/>
        <v>1.8528207107152736E-2</v>
      </c>
      <c r="K17" s="157">
        <f t="shared" si="26"/>
        <v>0.33815957501151162</v>
      </c>
      <c r="L17" s="157">
        <f t="shared" si="27"/>
        <v>0.13361931666701496</v>
      </c>
      <c r="M17" s="158">
        <f t="shared" si="28"/>
        <v>12.688000000000001</v>
      </c>
      <c r="N17" s="159">
        <f t="shared" si="29"/>
        <v>0.106</v>
      </c>
      <c r="O17" s="159">
        <f t="shared" si="30"/>
        <v>19.440999999999999</v>
      </c>
      <c r="P17" s="160">
        <f t="shared" si="31"/>
        <v>6.1666666666666668E-2</v>
      </c>
      <c r="Q17" s="161">
        <f t="shared" si="32"/>
        <v>88</v>
      </c>
      <c r="R17" s="162">
        <f t="shared" si="33"/>
        <v>26.682333525882598</v>
      </c>
      <c r="S17" s="147">
        <f t="shared" si="34"/>
        <v>5</v>
      </c>
      <c r="T17" s="147">
        <f t="shared" si="35"/>
        <v>921</v>
      </c>
      <c r="U17" t="s">
        <v>118</v>
      </c>
      <c r="V17" s="5" t="s">
        <v>120</v>
      </c>
      <c r="W17" t="s">
        <v>118</v>
      </c>
      <c r="X17" s="5" t="s">
        <v>120</v>
      </c>
      <c r="Y17" t="s">
        <v>215</v>
      </c>
      <c r="Z17" t="s">
        <v>194</v>
      </c>
      <c r="AA17" t="s">
        <v>48</v>
      </c>
      <c r="AB17">
        <v>523</v>
      </c>
      <c r="AC17" s="1">
        <v>4737.3389999999999</v>
      </c>
      <c r="AD17" s="1">
        <v>2588.9560000000001</v>
      </c>
      <c r="AE17" s="29">
        <v>1.83</v>
      </c>
      <c r="AF17">
        <v>2.2000000000000002</v>
      </c>
      <c r="AG17">
        <v>12.688000000000001</v>
      </c>
      <c r="AH17">
        <v>275.987146</v>
      </c>
      <c r="AI17">
        <v>5.1135469999999996</v>
      </c>
      <c r="AJ17">
        <v>93.327696000000003</v>
      </c>
      <c r="AK17">
        <v>633</v>
      </c>
      <c r="AL17">
        <v>5</v>
      </c>
      <c r="AM17">
        <v>921</v>
      </c>
      <c r="AN17">
        <v>88</v>
      </c>
      <c r="AO17">
        <v>17.165071000000001</v>
      </c>
      <c r="AP17">
        <v>2330.6999999999998</v>
      </c>
      <c r="AQ17">
        <v>3.7</v>
      </c>
      <c r="AR17">
        <v>21</v>
      </c>
      <c r="AS17">
        <v>3028</v>
      </c>
      <c r="AT17">
        <v>0.106</v>
      </c>
      <c r="AU17">
        <v>19.440999999999999</v>
      </c>
      <c r="AV17">
        <v>29182</v>
      </c>
      <c r="AW17">
        <v>0</v>
      </c>
      <c r="AX17" s="30">
        <v>0.45</v>
      </c>
      <c r="AY17">
        <v>0.83181818181818179</v>
      </c>
      <c r="AZ17" t="s">
        <v>67</v>
      </c>
      <c r="BA17" t="s">
        <v>119</v>
      </c>
      <c r="BB17">
        <v>5</v>
      </c>
      <c r="BC17" t="s">
        <v>205</v>
      </c>
      <c r="BD17">
        <v>6</v>
      </c>
      <c r="BE17">
        <v>100343.89700000001</v>
      </c>
      <c r="BF17">
        <v>4.7211032674961781E-2</v>
      </c>
      <c r="BG17">
        <v>3.9270995361445481E-2</v>
      </c>
      <c r="BH17">
        <v>168764.432</v>
      </c>
      <c r="BI17">
        <v>2.8070719308912199E-2</v>
      </c>
      <c r="BJ17">
        <v>2.3349734697867875E-2</v>
      </c>
      <c r="BK17">
        <v>1</v>
      </c>
      <c r="BL17" t="s">
        <v>67</v>
      </c>
      <c r="BM17">
        <v>0</v>
      </c>
      <c r="BN17" t="s">
        <v>423</v>
      </c>
    </row>
    <row r="18" spans="1:66" x14ac:dyDescent="0.25">
      <c r="A18" s="142" t="str">
        <f t="shared" si="20"/>
        <v>신동아교통</v>
      </c>
      <c r="B18" s="142" t="str">
        <f t="shared" si="21"/>
        <v>1</v>
      </c>
      <c r="C18" s="143" t="str">
        <f t="shared" si="22"/>
        <v>70바3703</v>
      </c>
      <c r="D18" s="118" t="str">
        <f t="shared" si="23"/>
        <v>저상</v>
      </c>
      <c r="E18" s="114" t="str">
        <f t="shared" si="16"/>
        <v>F</v>
      </c>
      <c r="F18" s="163">
        <f t="shared" si="17"/>
        <v>0.76347826086956527</v>
      </c>
      <c r="G18" s="164">
        <f t="shared" si="18"/>
        <v>1.756</v>
      </c>
      <c r="H18" s="165">
        <f t="shared" si="19"/>
        <v>2.2999999999999998</v>
      </c>
      <c r="I18" s="166">
        <f t="shared" si="24"/>
        <v>5222.8209999999999</v>
      </c>
      <c r="J18" s="167">
        <f t="shared" si="25"/>
        <v>1.8127270021645204E-2</v>
      </c>
      <c r="K18" s="167">
        <f t="shared" si="26"/>
        <v>0.35318058207557551</v>
      </c>
      <c r="L18" s="167">
        <f t="shared" si="27"/>
        <v>0.12464528269301207</v>
      </c>
      <c r="M18" s="168">
        <f t="shared" si="28"/>
        <v>12.647</v>
      </c>
      <c r="N18" s="169">
        <f t="shared" si="29"/>
        <v>1.9E-2</v>
      </c>
      <c r="O18" s="169">
        <f t="shared" si="30"/>
        <v>21.98</v>
      </c>
      <c r="P18" s="170">
        <f t="shared" si="31"/>
        <v>0.33833333333333332</v>
      </c>
      <c r="Q18" s="171">
        <f t="shared" si="32"/>
        <v>85</v>
      </c>
      <c r="R18" s="172">
        <f t="shared" si="33"/>
        <v>26.748291750887237</v>
      </c>
      <c r="S18" s="144">
        <f t="shared" si="34"/>
        <v>1</v>
      </c>
      <c r="T18" s="144">
        <f t="shared" si="35"/>
        <v>1148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217</v>
      </c>
      <c r="Z18" t="s">
        <v>194</v>
      </c>
      <c r="AA18" t="s">
        <v>48</v>
      </c>
      <c r="AB18">
        <v>523</v>
      </c>
      <c r="AC18" s="1">
        <v>5222.8209999999999</v>
      </c>
      <c r="AD18" s="1">
        <v>2973.817</v>
      </c>
      <c r="AE18" s="29">
        <v>1.756</v>
      </c>
      <c r="AF18">
        <v>2.2999999999999998</v>
      </c>
      <c r="AG18">
        <v>12.647</v>
      </c>
      <c r="AH18">
        <v>310.578261</v>
      </c>
      <c r="AI18">
        <v>5.6299359999999998</v>
      </c>
      <c r="AJ18">
        <v>109.69021100000001</v>
      </c>
      <c r="AK18">
        <v>651</v>
      </c>
      <c r="AL18">
        <v>1</v>
      </c>
      <c r="AM18">
        <v>1148</v>
      </c>
      <c r="AN18">
        <v>85</v>
      </c>
      <c r="AO18">
        <v>16.81644</v>
      </c>
      <c r="AP18">
        <v>1799</v>
      </c>
      <c r="AQ18">
        <v>20.3</v>
      </c>
      <c r="AR18">
        <v>41</v>
      </c>
      <c r="AS18">
        <v>14718</v>
      </c>
      <c r="AT18">
        <v>1.9E-2</v>
      </c>
      <c r="AU18">
        <v>21.98</v>
      </c>
      <c r="AV18">
        <v>41740</v>
      </c>
      <c r="AW18">
        <v>0</v>
      </c>
      <c r="AX18" s="30">
        <v>0.43</v>
      </c>
      <c r="AY18">
        <v>0.76347826086956527</v>
      </c>
      <c r="AZ18" t="s">
        <v>70</v>
      </c>
      <c r="BA18" t="s">
        <v>119</v>
      </c>
      <c r="BB18">
        <v>5</v>
      </c>
      <c r="BC18" t="s">
        <v>463</v>
      </c>
      <c r="BD18">
        <v>12</v>
      </c>
      <c r="BE18">
        <v>100343.89700000001</v>
      </c>
      <c r="BF18">
        <v>5.2049214313452462E-2</v>
      </c>
      <c r="BG18">
        <v>3.9738443623661968E-2</v>
      </c>
      <c r="BH18">
        <v>168764.432</v>
      </c>
      <c r="BI18">
        <v>3.0947403656713637E-2</v>
      </c>
      <c r="BJ18">
        <v>2.3627669922256154E-2</v>
      </c>
      <c r="BK18">
        <v>1</v>
      </c>
      <c r="BL18" t="s">
        <v>70</v>
      </c>
      <c r="BM18">
        <v>0</v>
      </c>
      <c r="BN18" t="s">
        <v>423</v>
      </c>
    </row>
    <row r="19" spans="1:66" x14ac:dyDescent="0.25">
      <c r="A19" s="145" t="str">
        <f t="shared" si="20"/>
        <v>신동아교통</v>
      </c>
      <c r="B19" s="145" t="str">
        <f t="shared" si="21"/>
        <v>1</v>
      </c>
      <c r="C19" s="146" t="str">
        <f t="shared" si="22"/>
        <v>70바3705</v>
      </c>
      <c r="D19" s="134" t="str">
        <f t="shared" si="23"/>
        <v>저상</v>
      </c>
      <c r="E19" s="130" t="str">
        <f t="shared" si="16"/>
        <v>D</v>
      </c>
      <c r="F19" s="153">
        <f t="shared" si="17"/>
        <v>0.84619047619047616</v>
      </c>
      <c r="G19" s="154">
        <f t="shared" si="18"/>
        <v>1.7769999999999999</v>
      </c>
      <c r="H19" s="155">
        <f t="shared" si="19"/>
        <v>2.1</v>
      </c>
      <c r="I19" s="156">
        <f t="shared" si="24"/>
        <v>4542.5770000000002</v>
      </c>
      <c r="J19" s="157">
        <f t="shared" si="25"/>
        <v>2.0191362982515112E-2</v>
      </c>
      <c r="K19" s="157">
        <f t="shared" si="26"/>
        <v>0.3474620900554386</v>
      </c>
      <c r="L19" s="157">
        <f t="shared" si="27"/>
        <v>0.16598507851380395</v>
      </c>
      <c r="M19" s="158">
        <f t="shared" si="28"/>
        <v>13.343999999999999</v>
      </c>
      <c r="N19" s="159">
        <f t="shared" si="29"/>
        <v>0</v>
      </c>
      <c r="O19" s="159">
        <f t="shared" si="30"/>
        <v>8.343</v>
      </c>
      <c r="P19" s="160">
        <f t="shared" si="31"/>
        <v>0</v>
      </c>
      <c r="Q19" s="161">
        <f t="shared" si="32"/>
        <v>76</v>
      </c>
      <c r="R19" s="162">
        <f t="shared" si="33"/>
        <v>26.778396879627177</v>
      </c>
      <c r="S19" s="147">
        <f t="shared" si="34"/>
        <v>0</v>
      </c>
      <c r="T19" s="147">
        <f t="shared" si="35"/>
        <v>379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218</v>
      </c>
      <c r="Z19" s="4" t="s">
        <v>194</v>
      </c>
      <c r="AA19" s="4" t="s">
        <v>48</v>
      </c>
      <c r="AB19" s="4">
        <v>523</v>
      </c>
      <c r="AC19" s="4">
        <v>4542.5770000000002</v>
      </c>
      <c r="AD19" s="4">
        <v>2556.17</v>
      </c>
      <c r="AE19" s="4">
        <v>1.7769999999999999</v>
      </c>
      <c r="AF19" s="4">
        <v>2.1</v>
      </c>
      <c r="AG19" s="4">
        <v>13.343999999999999</v>
      </c>
      <c r="AH19" s="4">
        <v>268.26410900000002</v>
      </c>
      <c r="AI19" s="4">
        <v>5.4166179999999997</v>
      </c>
      <c r="AJ19" s="4">
        <v>93.211607999999998</v>
      </c>
      <c r="AK19" s="4">
        <v>754</v>
      </c>
      <c r="AL19" s="4">
        <v>0</v>
      </c>
      <c r="AM19" s="4">
        <v>379</v>
      </c>
      <c r="AN19" s="4">
        <v>76</v>
      </c>
      <c r="AO19" s="4">
        <v>16.933226000000001</v>
      </c>
      <c r="AP19" s="4">
        <v>3893.9</v>
      </c>
      <c r="AQ19" s="4">
        <v>0</v>
      </c>
      <c r="AR19" s="4">
        <v>36</v>
      </c>
      <c r="AS19" s="4">
        <v>6949</v>
      </c>
      <c r="AT19" s="4">
        <v>0</v>
      </c>
      <c r="AU19" s="4">
        <v>8.343</v>
      </c>
      <c r="AV19" s="4">
        <v>37809</v>
      </c>
      <c r="AW19" s="4">
        <v>0</v>
      </c>
      <c r="AX19" s="31">
        <v>0.45</v>
      </c>
      <c r="AY19">
        <v>0.84619047619047616</v>
      </c>
      <c r="AZ19" t="s">
        <v>67</v>
      </c>
      <c r="BA19" t="s">
        <v>119</v>
      </c>
      <c r="BB19">
        <v>1</v>
      </c>
      <c r="BC19" t="s">
        <v>214</v>
      </c>
      <c r="BD19">
        <v>6</v>
      </c>
      <c r="BE19">
        <v>100343.89700000001</v>
      </c>
      <c r="BF19">
        <v>4.5270087527096936E-2</v>
      </c>
      <c r="BG19">
        <v>3.8307116921738694E-2</v>
      </c>
      <c r="BH19">
        <v>168764.432</v>
      </c>
      <c r="BI19">
        <v>2.6916672821202043E-2</v>
      </c>
      <c r="BJ19">
        <v>2.2776632192036204E-2</v>
      </c>
      <c r="BK19">
        <v>1</v>
      </c>
      <c r="BL19" t="s">
        <v>69</v>
      </c>
      <c r="BM19">
        <v>-1</v>
      </c>
      <c r="BN19" t="s">
        <v>424</v>
      </c>
    </row>
    <row r="20" spans="1:66" x14ac:dyDescent="0.25">
      <c r="A20" s="142" t="str">
        <f t="shared" si="20"/>
        <v>신동아교통</v>
      </c>
      <c r="B20" s="142" t="str">
        <f t="shared" si="21"/>
        <v>1</v>
      </c>
      <c r="C20" s="143" t="str">
        <f t="shared" si="22"/>
        <v>70바3706</v>
      </c>
      <c r="D20" s="118" t="str">
        <f t="shared" si="23"/>
        <v>저상</v>
      </c>
      <c r="E20" s="114" t="str">
        <f t="shared" si="16"/>
        <v>D</v>
      </c>
      <c r="F20" s="163">
        <f t="shared" si="17"/>
        <v>0.84523809523809512</v>
      </c>
      <c r="G20" s="164">
        <f t="shared" si="18"/>
        <v>1.7749999999999999</v>
      </c>
      <c r="H20" s="165">
        <f t="shared" si="19"/>
        <v>2.1</v>
      </c>
      <c r="I20" s="166">
        <f t="shared" si="24"/>
        <v>4896.8869999999997</v>
      </c>
      <c r="J20" s="167">
        <f t="shared" si="25"/>
        <v>1.6484053819596042E-2</v>
      </c>
      <c r="K20" s="167">
        <f t="shared" si="26"/>
        <v>0.33801957881101524</v>
      </c>
      <c r="L20" s="167">
        <f t="shared" si="27"/>
        <v>0.15193325882341169</v>
      </c>
      <c r="M20" s="168">
        <f t="shared" si="28"/>
        <v>12.776999999999999</v>
      </c>
      <c r="N20" s="169">
        <f t="shared" si="29"/>
        <v>0.02</v>
      </c>
      <c r="O20" s="169">
        <f t="shared" si="30"/>
        <v>29.468</v>
      </c>
      <c r="P20" s="170">
        <f t="shared" si="31"/>
        <v>0.21833333333333332</v>
      </c>
      <c r="Q20" s="171">
        <f t="shared" si="32"/>
        <v>90</v>
      </c>
      <c r="R20" s="172">
        <f t="shared" si="33"/>
        <v>26.003192821835913</v>
      </c>
      <c r="S20" s="144">
        <f t="shared" si="34"/>
        <v>1</v>
      </c>
      <c r="T20" s="144">
        <f t="shared" si="35"/>
        <v>1443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220</v>
      </c>
      <c r="Z20" t="s">
        <v>194</v>
      </c>
      <c r="AA20" t="s">
        <v>48</v>
      </c>
      <c r="AB20">
        <v>523</v>
      </c>
      <c r="AC20" s="1">
        <v>4896.8869999999997</v>
      </c>
      <c r="AD20" s="1">
        <v>2758.1950000000002</v>
      </c>
      <c r="AE20" s="29">
        <v>1.7749999999999999</v>
      </c>
      <c r="AF20">
        <v>2.1</v>
      </c>
      <c r="AG20">
        <v>12.776999999999999</v>
      </c>
      <c r="AH20">
        <v>291.742435</v>
      </c>
      <c r="AI20">
        <v>4.8090979999999997</v>
      </c>
      <c r="AJ20">
        <v>98.614654999999999</v>
      </c>
      <c r="AK20">
        <v>744</v>
      </c>
      <c r="AL20">
        <v>1</v>
      </c>
      <c r="AM20">
        <v>1443</v>
      </c>
      <c r="AN20">
        <v>90</v>
      </c>
      <c r="AO20">
        <v>16.784966000000001</v>
      </c>
      <c r="AP20">
        <v>3692.9</v>
      </c>
      <c r="AQ20">
        <v>13.1</v>
      </c>
      <c r="AR20">
        <v>23</v>
      </c>
      <c r="AS20">
        <v>4713</v>
      </c>
      <c r="AT20">
        <v>0.02</v>
      </c>
      <c r="AU20">
        <v>29.468</v>
      </c>
      <c r="AV20">
        <v>41018</v>
      </c>
      <c r="AW20">
        <v>0</v>
      </c>
      <c r="AX20" s="30">
        <v>0.45</v>
      </c>
      <c r="AY20">
        <v>0.84523809523809512</v>
      </c>
      <c r="AZ20" t="s">
        <v>67</v>
      </c>
      <c r="BA20" t="s">
        <v>119</v>
      </c>
      <c r="BB20">
        <v>2</v>
      </c>
      <c r="BC20" t="s">
        <v>200</v>
      </c>
      <c r="BD20">
        <v>8</v>
      </c>
      <c r="BE20">
        <v>100343.89700000001</v>
      </c>
      <c r="BF20">
        <v>4.8801044671406363E-2</v>
      </c>
      <c r="BG20">
        <v>4.1248502043688705E-2</v>
      </c>
      <c r="BH20">
        <v>168764.432</v>
      </c>
      <c r="BI20">
        <v>2.9016108086092451E-2</v>
      </c>
      <c r="BJ20">
        <v>2.4525519929911473E-2</v>
      </c>
      <c r="BK20">
        <v>1</v>
      </c>
      <c r="BL20" t="s">
        <v>69</v>
      </c>
      <c r="BM20">
        <v>-1</v>
      </c>
      <c r="BN20" t="s">
        <v>424</v>
      </c>
    </row>
    <row r="21" spans="1:66" x14ac:dyDescent="0.25">
      <c r="A21" s="145" t="str">
        <f t="shared" si="20"/>
        <v>신동아교통</v>
      </c>
      <c r="B21" s="145" t="str">
        <f t="shared" si="21"/>
        <v>1</v>
      </c>
      <c r="C21" s="146" t="str">
        <f t="shared" si="22"/>
        <v>70바3707</v>
      </c>
      <c r="D21" s="134" t="str">
        <f t="shared" si="23"/>
        <v>저상</v>
      </c>
      <c r="E21" s="130" t="str">
        <f t="shared" si="16"/>
        <v>C</v>
      </c>
      <c r="F21" s="153">
        <f t="shared" si="17"/>
        <v>0.85190476190476183</v>
      </c>
      <c r="G21" s="154">
        <f t="shared" si="18"/>
        <v>1.7889999999999999</v>
      </c>
      <c r="H21" s="155">
        <f t="shared" si="19"/>
        <v>2.1</v>
      </c>
      <c r="I21" s="156">
        <f t="shared" si="24"/>
        <v>2384.4810000000002</v>
      </c>
      <c r="J21" s="157">
        <f t="shared" si="25"/>
        <v>2.0360640157136237E-2</v>
      </c>
      <c r="K21" s="157">
        <f t="shared" si="26"/>
        <v>0.32602722604557482</v>
      </c>
      <c r="L21" s="157">
        <f t="shared" si="27"/>
        <v>0.18201025715868566</v>
      </c>
      <c r="M21" s="158">
        <f t="shared" si="28"/>
        <v>15.121</v>
      </c>
      <c r="N21" s="159">
        <f t="shared" si="29"/>
        <v>0.29399999999999998</v>
      </c>
      <c r="O21" s="159">
        <f t="shared" si="30"/>
        <v>32.417999999999999</v>
      </c>
      <c r="P21" s="160">
        <f t="shared" si="31"/>
        <v>0</v>
      </c>
      <c r="Q21" s="161">
        <f t="shared" si="32"/>
        <v>81</v>
      </c>
      <c r="R21" s="162">
        <f t="shared" si="33"/>
        <v>28.670238148714851</v>
      </c>
      <c r="S21" s="147">
        <f t="shared" si="34"/>
        <v>7</v>
      </c>
      <c r="T21" s="147">
        <f t="shared" si="35"/>
        <v>773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221</v>
      </c>
      <c r="Z21" t="s">
        <v>194</v>
      </c>
      <c r="AA21" t="s">
        <v>48</v>
      </c>
      <c r="AB21">
        <v>523</v>
      </c>
      <c r="AC21" s="1">
        <v>2384.4810000000002</v>
      </c>
      <c r="AD21" s="1">
        <v>1333.133</v>
      </c>
      <c r="AE21" s="29">
        <v>1.7889999999999999</v>
      </c>
      <c r="AF21">
        <v>2.1</v>
      </c>
      <c r="AG21">
        <v>15.121</v>
      </c>
      <c r="AH21">
        <v>127.245508</v>
      </c>
      <c r="AI21">
        <v>2.5908000000000002</v>
      </c>
      <c r="AJ21">
        <v>41.485500000000002</v>
      </c>
      <c r="AK21">
        <v>434</v>
      </c>
      <c r="AL21">
        <v>7</v>
      </c>
      <c r="AM21">
        <v>773</v>
      </c>
      <c r="AN21">
        <v>81</v>
      </c>
      <c r="AO21">
        <v>18.739215000000002</v>
      </c>
      <c r="AP21">
        <v>1045.3</v>
      </c>
      <c r="AQ21">
        <v>0</v>
      </c>
      <c r="AR21">
        <v>13</v>
      </c>
      <c r="AS21">
        <v>4056</v>
      </c>
      <c r="AT21">
        <v>0.29399999999999998</v>
      </c>
      <c r="AU21">
        <v>32.417999999999999</v>
      </c>
      <c r="AV21">
        <v>18579</v>
      </c>
      <c r="AW21">
        <v>0</v>
      </c>
      <c r="AX21" s="30">
        <v>0.46</v>
      </c>
      <c r="AY21">
        <v>0.85190476190476183</v>
      </c>
      <c r="AZ21" t="s">
        <v>69</v>
      </c>
      <c r="BA21" t="s">
        <v>119</v>
      </c>
      <c r="BB21">
        <v>5</v>
      </c>
      <c r="BC21" t="s">
        <v>216</v>
      </c>
      <c r="BD21">
        <v>10</v>
      </c>
      <c r="BE21">
        <v>100343.89700000001</v>
      </c>
      <c r="BF21">
        <v>2.3763089448280046E-2</v>
      </c>
      <c r="BG21">
        <v>2.0243889058558572E-2</v>
      </c>
      <c r="BH21">
        <v>168764.432</v>
      </c>
      <c r="BI21">
        <v>1.4129049419607563E-2</v>
      </c>
      <c r="BJ21">
        <v>1.2036604481751395E-2</v>
      </c>
      <c r="BK21">
        <v>1</v>
      </c>
      <c r="BL21" t="s">
        <v>69</v>
      </c>
      <c r="BM21">
        <v>0</v>
      </c>
      <c r="BN21" t="s">
        <v>423</v>
      </c>
    </row>
    <row r="22" spans="1:66" x14ac:dyDescent="0.25">
      <c r="A22" s="142" t="str">
        <f t="shared" si="20"/>
        <v>신동아교통</v>
      </c>
      <c r="B22" s="142" t="str">
        <f t="shared" si="21"/>
        <v>1</v>
      </c>
      <c r="C22" s="143" t="str">
        <f t="shared" si="22"/>
        <v>70바3718</v>
      </c>
      <c r="D22" s="118" t="str">
        <f t="shared" si="23"/>
        <v>저상</v>
      </c>
      <c r="E22" s="114" t="str">
        <f t="shared" si="16"/>
        <v>F</v>
      </c>
      <c r="F22" s="163">
        <f t="shared" si="17"/>
        <v>0.78</v>
      </c>
      <c r="G22" s="164">
        <f t="shared" si="18"/>
        <v>1.794</v>
      </c>
      <c r="H22" s="165">
        <f t="shared" si="19"/>
        <v>2.2999999999999998</v>
      </c>
      <c r="I22" s="166">
        <f t="shared" si="24"/>
        <v>4709.6450000000004</v>
      </c>
      <c r="J22" s="167">
        <f t="shared" si="25"/>
        <v>1.4043353447503442E-2</v>
      </c>
      <c r="K22" s="167">
        <f t="shared" si="26"/>
        <v>0.30998475171445788</v>
      </c>
      <c r="L22" s="167">
        <f t="shared" si="27"/>
        <v>0.1418365927792859</v>
      </c>
      <c r="M22" s="168">
        <f t="shared" si="28"/>
        <v>12.420999999999999</v>
      </c>
      <c r="N22" s="169">
        <f t="shared" si="29"/>
        <v>0</v>
      </c>
      <c r="O22" s="169">
        <f t="shared" si="30"/>
        <v>25.542999999999999</v>
      </c>
      <c r="P22" s="170">
        <f t="shared" si="31"/>
        <v>0.57999999999999996</v>
      </c>
      <c r="Q22" s="171">
        <f t="shared" si="32"/>
        <v>89</v>
      </c>
      <c r="R22" s="172">
        <f t="shared" si="33"/>
        <v>25.809014394964091</v>
      </c>
      <c r="S22" s="144">
        <f t="shared" si="34"/>
        <v>0</v>
      </c>
      <c r="T22" s="144">
        <f t="shared" si="35"/>
        <v>1203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222</v>
      </c>
      <c r="Z22" s="4" t="s">
        <v>194</v>
      </c>
      <c r="AA22" s="4" t="s">
        <v>48</v>
      </c>
      <c r="AB22" s="4">
        <v>523</v>
      </c>
      <c r="AC22" s="4">
        <v>4709.6450000000004</v>
      </c>
      <c r="AD22" s="4">
        <v>2624.8</v>
      </c>
      <c r="AE22" s="4">
        <v>1.794</v>
      </c>
      <c r="AF22" s="4">
        <v>2.2999999999999998</v>
      </c>
      <c r="AG22" s="4">
        <v>12.420999999999999</v>
      </c>
      <c r="AH22" s="4">
        <v>269.95297199999999</v>
      </c>
      <c r="AI22" s="4">
        <v>3.791045</v>
      </c>
      <c r="AJ22" s="4">
        <v>83.681304999999995</v>
      </c>
      <c r="AK22" s="4">
        <v>668</v>
      </c>
      <c r="AL22" s="4">
        <v>0</v>
      </c>
      <c r="AM22" s="4">
        <v>1203</v>
      </c>
      <c r="AN22" s="4">
        <v>89</v>
      </c>
      <c r="AO22" s="4">
        <v>17.446168</v>
      </c>
      <c r="AP22" s="4">
        <v>3407.8</v>
      </c>
      <c r="AQ22" s="4">
        <v>34.799999999999997</v>
      </c>
      <c r="AR22" s="4">
        <v>13</v>
      </c>
      <c r="AS22" s="4">
        <v>3361</v>
      </c>
      <c r="AT22" s="4">
        <v>0</v>
      </c>
      <c r="AU22" s="4">
        <v>25.542999999999999</v>
      </c>
      <c r="AV22" s="4">
        <v>38106</v>
      </c>
      <c r="AW22" s="4">
        <v>0</v>
      </c>
      <c r="AX22" s="31">
        <v>0.45</v>
      </c>
      <c r="AY22">
        <v>0.78</v>
      </c>
      <c r="AZ22" t="s">
        <v>70</v>
      </c>
      <c r="BA22" t="s">
        <v>119</v>
      </c>
      <c r="BB22">
        <v>2</v>
      </c>
      <c r="BC22" t="s">
        <v>464</v>
      </c>
      <c r="BD22">
        <v>9</v>
      </c>
      <c r="BE22">
        <v>100343.89700000001</v>
      </c>
      <c r="BF22">
        <v>4.6935041799303447E-2</v>
      </c>
      <c r="BG22">
        <v>3.6609332603456689E-2</v>
      </c>
      <c r="BH22">
        <v>168764.432</v>
      </c>
      <c r="BI22">
        <v>2.7906620750514543E-2</v>
      </c>
      <c r="BJ22">
        <v>2.1767164185401346E-2</v>
      </c>
      <c r="BK22">
        <v>1</v>
      </c>
      <c r="BL22" t="s">
        <v>70</v>
      </c>
      <c r="BM22">
        <v>0</v>
      </c>
      <c r="BN22" t="s">
        <v>423</v>
      </c>
    </row>
    <row r="23" spans="1:66" x14ac:dyDescent="0.25">
      <c r="A23" s="145" t="str">
        <f t="shared" si="20"/>
        <v>신동아교통</v>
      </c>
      <c r="B23" s="145" t="str">
        <f t="shared" si="21"/>
        <v>1</v>
      </c>
      <c r="C23" s="146" t="str">
        <f t="shared" si="22"/>
        <v>70바3727</v>
      </c>
      <c r="D23" s="134" t="str">
        <f t="shared" si="23"/>
        <v>저상</v>
      </c>
      <c r="E23" s="130" t="str">
        <f t="shared" si="16"/>
        <v>C</v>
      </c>
      <c r="F23" s="153">
        <f t="shared" si="17"/>
        <v>0.88428571428571423</v>
      </c>
      <c r="G23" s="154">
        <f t="shared" si="18"/>
        <v>1.857</v>
      </c>
      <c r="H23" s="155">
        <f t="shared" si="19"/>
        <v>2.1</v>
      </c>
      <c r="I23" s="156">
        <f t="shared" si="24"/>
        <v>4487.799</v>
      </c>
      <c r="J23" s="157">
        <f t="shared" si="25"/>
        <v>1.9979793100241672E-2</v>
      </c>
      <c r="K23" s="157">
        <f t="shared" si="26"/>
        <v>0.3120498641903709</v>
      </c>
      <c r="L23" s="157">
        <f t="shared" si="27"/>
        <v>0.16110347188009089</v>
      </c>
      <c r="M23" s="158">
        <f t="shared" si="28"/>
        <v>12.602</v>
      </c>
      <c r="N23" s="159">
        <f t="shared" si="29"/>
        <v>0.49</v>
      </c>
      <c r="O23" s="159">
        <f t="shared" si="30"/>
        <v>24.443999999999999</v>
      </c>
      <c r="P23" s="160">
        <f t="shared" si="31"/>
        <v>0.04</v>
      </c>
      <c r="Q23" s="161">
        <f t="shared" si="32"/>
        <v>84</v>
      </c>
      <c r="R23" s="162">
        <f t="shared" si="33"/>
        <v>26.955265661086113</v>
      </c>
      <c r="S23" s="147">
        <f t="shared" si="34"/>
        <v>22</v>
      </c>
      <c r="T23" s="147">
        <f t="shared" si="35"/>
        <v>1097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223</v>
      </c>
      <c r="Z23" t="s">
        <v>194</v>
      </c>
      <c r="AA23" t="s">
        <v>48</v>
      </c>
      <c r="AB23">
        <v>523</v>
      </c>
      <c r="AC23" s="1">
        <v>4487.799</v>
      </c>
      <c r="AD23" s="1">
        <v>2416.924</v>
      </c>
      <c r="AE23" s="29">
        <v>1.857</v>
      </c>
      <c r="AF23">
        <v>2.1</v>
      </c>
      <c r="AG23">
        <v>12.602</v>
      </c>
      <c r="AH23">
        <v>249.248527</v>
      </c>
      <c r="AI23">
        <v>4.9799340000000001</v>
      </c>
      <c r="AJ23">
        <v>77.777968999999999</v>
      </c>
      <c r="AK23">
        <v>723</v>
      </c>
      <c r="AL23">
        <v>22</v>
      </c>
      <c r="AM23">
        <v>1097</v>
      </c>
      <c r="AN23">
        <v>84</v>
      </c>
      <c r="AO23">
        <v>18.005317999999999</v>
      </c>
      <c r="AP23">
        <v>1726.4</v>
      </c>
      <c r="AQ23">
        <v>2.4</v>
      </c>
      <c r="AR23">
        <v>9</v>
      </c>
      <c r="AS23">
        <v>2085</v>
      </c>
      <c r="AT23">
        <v>0.49</v>
      </c>
      <c r="AU23">
        <v>24.443999999999999</v>
      </c>
      <c r="AV23">
        <v>37628</v>
      </c>
      <c r="AW23">
        <v>0</v>
      </c>
      <c r="AX23" s="30">
        <v>0.45</v>
      </c>
      <c r="AY23">
        <v>0.88428571428571423</v>
      </c>
      <c r="AZ23" t="s">
        <v>69</v>
      </c>
      <c r="BA23" t="s">
        <v>119</v>
      </c>
      <c r="BB23">
        <v>1</v>
      </c>
      <c r="BC23" t="s">
        <v>209</v>
      </c>
      <c r="BD23">
        <v>9</v>
      </c>
      <c r="BE23">
        <v>100343.89700000001</v>
      </c>
      <c r="BF23">
        <v>4.4724184869957759E-2</v>
      </c>
      <c r="BG23">
        <v>3.9548957763576927E-2</v>
      </c>
      <c r="BH23">
        <v>168764.432</v>
      </c>
      <c r="BI23">
        <v>2.6592090210098299E-2</v>
      </c>
      <c r="BJ23">
        <v>2.3515005485786923E-2</v>
      </c>
      <c r="BK23">
        <v>1</v>
      </c>
      <c r="BL23" t="s">
        <v>68</v>
      </c>
      <c r="BM23">
        <v>-1</v>
      </c>
      <c r="BN23" t="s">
        <v>424</v>
      </c>
    </row>
    <row r="24" spans="1:66" x14ac:dyDescent="0.25">
      <c r="A24" s="142" t="str">
        <f t="shared" si="20"/>
        <v>신동아교통</v>
      </c>
      <c r="B24" s="142" t="str">
        <f t="shared" si="21"/>
        <v>1</v>
      </c>
      <c r="C24" s="143" t="str">
        <f t="shared" si="22"/>
        <v>70바3728</v>
      </c>
      <c r="D24" s="118" t="str">
        <f t="shared" si="23"/>
        <v>저상</v>
      </c>
      <c r="E24" s="114" t="str">
        <f t="shared" si="16"/>
        <v>F</v>
      </c>
      <c r="F24" s="163">
        <f t="shared" si="17"/>
        <v>0.76782608695652177</v>
      </c>
      <c r="G24" s="164">
        <f t="shared" si="18"/>
        <v>1.766</v>
      </c>
      <c r="H24" s="165">
        <f t="shared" si="19"/>
        <v>2.2999999999999998</v>
      </c>
      <c r="I24" s="166">
        <f t="shared" si="24"/>
        <v>3882.9639999999999</v>
      </c>
      <c r="J24" s="167">
        <f t="shared" si="25"/>
        <v>2.2761460564798205E-2</v>
      </c>
      <c r="K24" s="167">
        <f t="shared" si="26"/>
        <v>0.3187466743271557</v>
      </c>
      <c r="L24" s="167">
        <f t="shared" si="27"/>
        <v>0.11434563905305328</v>
      </c>
      <c r="M24" s="168">
        <f t="shared" si="28"/>
        <v>13.238</v>
      </c>
      <c r="N24" s="169">
        <f t="shared" si="29"/>
        <v>2.5999999999999999E-2</v>
      </c>
      <c r="O24" s="169">
        <f t="shared" si="30"/>
        <v>19.161000000000001</v>
      </c>
      <c r="P24" s="170">
        <f t="shared" si="31"/>
        <v>7.3333333333333334E-2</v>
      </c>
      <c r="Q24" s="171">
        <f t="shared" si="32"/>
        <v>88</v>
      </c>
      <c r="R24" s="172">
        <f t="shared" si="33"/>
        <v>27.077213562508589</v>
      </c>
      <c r="S24" s="144">
        <f t="shared" si="34"/>
        <v>1</v>
      </c>
      <c r="T24" s="144">
        <f t="shared" si="35"/>
        <v>744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225</v>
      </c>
      <c r="Z24" t="s">
        <v>194</v>
      </c>
      <c r="AA24" t="s">
        <v>48</v>
      </c>
      <c r="AB24">
        <v>523</v>
      </c>
      <c r="AC24" s="1">
        <v>3882.9639999999999</v>
      </c>
      <c r="AD24" s="1">
        <v>2198.9349999999999</v>
      </c>
      <c r="AE24" s="29">
        <v>1.766</v>
      </c>
      <c r="AF24">
        <v>2.2999999999999998</v>
      </c>
      <c r="AG24">
        <v>13.238</v>
      </c>
      <c r="AH24">
        <v>217.77547999999999</v>
      </c>
      <c r="AI24">
        <v>4.9568880000000002</v>
      </c>
      <c r="AJ24">
        <v>69.415210000000002</v>
      </c>
      <c r="AK24">
        <v>444</v>
      </c>
      <c r="AL24">
        <v>1</v>
      </c>
      <c r="AM24">
        <v>744</v>
      </c>
      <c r="AN24">
        <v>88</v>
      </c>
      <c r="AO24">
        <v>17.830124000000001</v>
      </c>
      <c r="AP24">
        <v>1096.9000000000001</v>
      </c>
      <c r="AQ24">
        <v>4.4000000000000004</v>
      </c>
      <c r="AR24">
        <v>24</v>
      </c>
      <c r="AS24">
        <v>4095</v>
      </c>
      <c r="AT24">
        <v>2.5999999999999999E-2</v>
      </c>
      <c r="AU24">
        <v>19.161000000000001</v>
      </c>
      <c r="AV24">
        <v>32651</v>
      </c>
      <c r="AW24">
        <v>0</v>
      </c>
      <c r="AX24" s="30">
        <v>0.44</v>
      </c>
      <c r="AY24">
        <v>0.76782608695652177</v>
      </c>
      <c r="AZ24" t="s">
        <v>70</v>
      </c>
      <c r="BA24" t="s">
        <v>119</v>
      </c>
      <c r="BB24">
        <v>4</v>
      </c>
      <c r="BC24" t="s">
        <v>465</v>
      </c>
      <c r="BD24">
        <v>7</v>
      </c>
      <c r="BE24">
        <v>100343.89700000001</v>
      </c>
      <c r="BF24">
        <v>3.8696563678406862E-2</v>
      </c>
      <c r="BG24">
        <v>2.9712231067855008E-2</v>
      </c>
      <c r="BH24">
        <v>168764.432</v>
      </c>
      <c r="BI24">
        <v>2.3008189308514958E-2</v>
      </c>
      <c r="BJ24">
        <v>1.7666287964711921E-2</v>
      </c>
      <c r="BK24">
        <v>1</v>
      </c>
      <c r="BL24" t="s">
        <v>70</v>
      </c>
      <c r="BM24">
        <v>0</v>
      </c>
      <c r="BN24" t="s">
        <v>423</v>
      </c>
    </row>
    <row r="25" spans="1:66" x14ac:dyDescent="0.25">
      <c r="A25" s="145" t="str">
        <f t="shared" si="20"/>
        <v>신동아교통</v>
      </c>
      <c r="B25" s="145" t="str">
        <f t="shared" si="21"/>
        <v>1</v>
      </c>
      <c r="C25" s="146" t="str">
        <f t="shared" si="22"/>
        <v>70바3734</v>
      </c>
      <c r="D25" s="134" t="str">
        <f t="shared" si="23"/>
        <v>저상</v>
      </c>
      <c r="E25" s="130" t="str">
        <f t="shared" si="16"/>
        <v>F</v>
      </c>
      <c r="F25" s="153">
        <f t="shared" si="17"/>
        <v>0.79636363636363627</v>
      </c>
      <c r="G25" s="154">
        <f t="shared" si="18"/>
        <v>1.752</v>
      </c>
      <c r="H25" s="155">
        <f t="shared" si="19"/>
        <v>2.2000000000000002</v>
      </c>
      <c r="I25" s="156">
        <f t="shared" si="24"/>
        <v>4823.616</v>
      </c>
      <c r="J25" s="157">
        <f t="shared" si="25"/>
        <v>2.6039816296903908E-2</v>
      </c>
      <c r="K25" s="157">
        <f t="shared" si="26"/>
        <v>0.34644555597799459</v>
      </c>
      <c r="L25" s="157">
        <f t="shared" si="27"/>
        <v>0.17621634889676127</v>
      </c>
      <c r="M25" s="158">
        <f t="shared" si="28"/>
        <v>14.301</v>
      </c>
      <c r="N25" s="159">
        <f t="shared" si="29"/>
        <v>0</v>
      </c>
      <c r="O25" s="159">
        <f t="shared" si="30"/>
        <v>39.637999999999998</v>
      </c>
      <c r="P25" s="160">
        <f t="shared" si="31"/>
        <v>0.11666666666666667</v>
      </c>
      <c r="Q25" s="161">
        <f t="shared" si="32"/>
        <v>87</v>
      </c>
      <c r="R25" s="162">
        <f t="shared" si="33"/>
        <v>27.646184778115941</v>
      </c>
      <c r="S25" s="147">
        <f t="shared" si="34"/>
        <v>0</v>
      </c>
      <c r="T25" s="147">
        <f t="shared" si="35"/>
        <v>1912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226</v>
      </c>
      <c r="Z25" s="4" t="s">
        <v>194</v>
      </c>
      <c r="AA25" s="4" t="s">
        <v>48</v>
      </c>
      <c r="AB25" s="4">
        <v>523</v>
      </c>
      <c r="AC25" s="4">
        <v>4823.616</v>
      </c>
      <c r="AD25" s="4">
        <v>2752.4540000000002</v>
      </c>
      <c r="AE25" s="4">
        <v>1.752</v>
      </c>
      <c r="AF25" s="4">
        <v>2.2000000000000002</v>
      </c>
      <c r="AG25" s="4">
        <v>14.301</v>
      </c>
      <c r="AH25" s="4">
        <v>278.04408899999999</v>
      </c>
      <c r="AI25" s="4">
        <v>7.2402170000000003</v>
      </c>
      <c r="AJ25" s="4">
        <v>96.327139000000003</v>
      </c>
      <c r="AK25" s="4">
        <v>850</v>
      </c>
      <c r="AL25" s="4">
        <v>0</v>
      </c>
      <c r="AM25" s="4">
        <v>1912</v>
      </c>
      <c r="AN25" s="4">
        <v>87</v>
      </c>
      <c r="AO25" s="4">
        <v>17.348385</v>
      </c>
      <c r="AP25" s="4">
        <v>3158</v>
      </c>
      <c r="AQ25" s="4">
        <v>7</v>
      </c>
      <c r="AR25" s="4">
        <v>39</v>
      </c>
      <c r="AS25" s="4">
        <v>7783</v>
      </c>
      <c r="AT25" s="4">
        <v>0</v>
      </c>
      <c r="AU25" s="4">
        <v>39.637999999999998</v>
      </c>
      <c r="AV25" s="4">
        <v>0</v>
      </c>
      <c r="AW25" s="4">
        <v>0</v>
      </c>
      <c r="AX25" s="31">
        <v>0.45</v>
      </c>
      <c r="AY25">
        <v>0.79636363636363627</v>
      </c>
      <c r="AZ25" t="s">
        <v>70</v>
      </c>
      <c r="BA25" t="s">
        <v>119</v>
      </c>
      <c r="BB25">
        <v>1</v>
      </c>
      <c r="BC25" t="s">
        <v>227</v>
      </c>
      <c r="BD25">
        <v>12</v>
      </c>
      <c r="BE25">
        <v>100343.89700000001</v>
      </c>
      <c r="BF25">
        <v>4.8070845803407453E-2</v>
      </c>
      <c r="BG25">
        <v>3.8281873567077206E-2</v>
      </c>
      <c r="BH25">
        <v>168764.432</v>
      </c>
      <c r="BI25">
        <v>2.8581946698342218E-2</v>
      </c>
      <c r="BJ25">
        <v>2.2761623007043437E-2</v>
      </c>
      <c r="BK25">
        <v>1</v>
      </c>
      <c r="BL25" t="s">
        <v>67</v>
      </c>
      <c r="BM25">
        <v>-1</v>
      </c>
      <c r="BN25" t="s">
        <v>424</v>
      </c>
    </row>
    <row r="26" spans="1:66" x14ac:dyDescent="0.25">
      <c r="A26" s="142" t="str">
        <f t="shared" si="20"/>
        <v>신동아교통</v>
      </c>
      <c r="B26" s="142" t="str">
        <f t="shared" si="21"/>
        <v>516</v>
      </c>
      <c r="C26" s="143" t="str">
        <f t="shared" si="22"/>
        <v>70바3725</v>
      </c>
      <c r="D26" s="118" t="str">
        <f t="shared" si="23"/>
        <v>중형</v>
      </c>
      <c r="E26" s="114" t="str">
        <f t="shared" si="16"/>
        <v>D</v>
      </c>
      <c r="F26" s="163">
        <f t="shared" si="17"/>
        <v>0.80304347826086964</v>
      </c>
      <c r="G26" s="164">
        <f t="shared" si="18"/>
        <v>1.847</v>
      </c>
      <c r="H26" s="165">
        <f t="shared" si="19"/>
        <v>2.2999999999999998</v>
      </c>
      <c r="I26" s="166">
        <f t="shared" si="24"/>
        <v>3965.2739999999999</v>
      </c>
      <c r="J26" s="167">
        <f t="shared" si="25"/>
        <v>1.9123824662136583E-2</v>
      </c>
      <c r="K26" s="167">
        <f t="shared" si="26"/>
        <v>0.34504366536937575</v>
      </c>
      <c r="L26" s="167">
        <f t="shared" si="27"/>
        <v>0.1810719763627936</v>
      </c>
      <c r="M26" s="168">
        <f t="shared" si="28"/>
        <v>12.037000000000001</v>
      </c>
      <c r="N26" s="169">
        <f t="shared" si="29"/>
        <v>0.05</v>
      </c>
      <c r="O26" s="169">
        <f t="shared" si="30"/>
        <v>8.0950000000000006</v>
      </c>
      <c r="P26" s="170">
        <f t="shared" si="31"/>
        <v>0</v>
      </c>
      <c r="Q26" s="171">
        <f t="shared" si="32"/>
        <v>84</v>
      </c>
      <c r="R26" s="172">
        <f t="shared" si="33"/>
        <v>20.922677722673299</v>
      </c>
      <c r="S26" s="144">
        <f t="shared" si="34"/>
        <v>2</v>
      </c>
      <c r="T26" s="144">
        <f t="shared" si="35"/>
        <v>321</v>
      </c>
      <c r="U26" t="s">
        <v>118</v>
      </c>
      <c r="V26" s="5" t="s">
        <v>121</v>
      </c>
      <c r="W26" t="s">
        <v>118</v>
      </c>
      <c r="X26" s="5" t="s">
        <v>121</v>
      </c>
      <c r="Y26" t="s">
        <v>231</v>
      </c>
      <c r="Z26" t="s">
        <v>228</v>
      </c>
      <c r="AA26" t="s">
        <v>48</v>
      </c>
      <c r="AB26">
        <v>523</v>
      </c>
      <c r="AC26" s="1">
        <v>3965.2739999999999</v>
      </c>
      <c r="AD26" s="1">
        <v>2147.3739999999998</v>
      </c>
      <c r="AE26" s="29">
        <v>1.847</v>
      </c>
      <c r="AF26">
        <v>2.2999999999999998</v>
      </c>
      <c r="AG26">
        <v>12.037000000000001</v>
      </c>
      <c r="AH26">
        <v>298.06652700000001</v>
      </c>
      <c r="AI26">
        <v>5.7001720000000002</v>
      </c>
      <c r="AJ26">
        <v>102.845967</v>
      </c>
      <c r="AK26">
        <v>718</v>
      </c>
      <c r="AL26">
        <v>2</v>
      </c>
      <c r="AM26">
        <v>321</v>
      </c>
      <c r="AN26">
        <v>84</v>
      </c>
      <c r="AO26">
        <v>13.303318000000001</v>
      </c>
      <c r="AP26">
        <v>39.200000000000003</v>
      </c>
      <c r="AQ26">
        <v>0</v>
      </c>
      <c r="AR26">
        <v>14</v>
      </c>
      <c r="AS26">
        <v>2541</v>
      </c>
      <c r="AT26">
        <v>0.05</v>
      </c>
      <c r="AU26">
        <v>8.0950000000000006</v>
      </c>
      <c r="AV26">
        <v>29511</v>
      </c>
      <c r="AW26">
        <v>0</v>
      </c>
      <c r="AX26" s="30">
        <v>0.56000000000000005</v>
      </c>
      <c r="AY26">
        <v>0.80304347826086964</v>
      </c>
      <c r="AZ26" t="s">
        <v>67</v>
      </c>
      <c r="BA26" t="s">
        <v>230</v>
      </c>
      <c r="BB26">
        <v>3</v>
      </c>
      <c r="BC26" t="s">
        <v>466</v>
      </c>
      <c r="BD26">
        <v>8</v>
      </c>
      <c r="BE26">
        <v>13990.669000000002</v>
      </c>
      <c r="BF26">
        <v>0.28342275841133824</v>
      </c>
      <c r="BG26">
        <v>0.22760079773293121</v>
      </c>
      <c r="BH26">
        <v>168764.432</v>
      </c>
      <c r="BI26">
        <v>2.3495910560111386E-2</v>
      </c>
      <c r="BJ26">
        <v>1.8868237741098144E-2</v>
      </c>
      <c r="BK26">
        <v>1</v>
      </c>
      <c r="BL26" t="s">
        <v>67</v>
      </c>
      <c r="BM26">
        <v>0</v>
      </c>
      <c r="BN26" t="s">
        <v>423</v>
      </c>
    </row>
    <row r="27" spans="1:66" x14ac:dyDescent="0.25">
      <c r="A27" s="145" t="str">
        <f t="shared" si="20"/>
        <v>신동아교통</v>
      </c>
      <c r="B27" s="145" t="str">
        <f t="shared" si="21"/>
        <v>516</v>
      </c>
      <c r="C27" s="146" t="str">
        <f t="shared" si="22"/>
        <v>71바6411</v>
      </c>
      <c r="D27" s="134" t="str">
        <f t="shared" si="23"/>
        <v>중형</v>
      </c>
      <c r="E27" s="130" t="str">
        <f t="shared" si="16"/>
        <v>C</v>
      </c>
      <c r="F27" s="153">
        <f t="shared" si="17"/>
        <v>0.87904761904761908</v>
      </c>
      <c r="G27" s="154">
        <f t="shared" si="18"/>
        <v>1.8460000000000001</v>
      </c>
      <c r="H27" s="155">
        <f t="shared" si="19"/>
        <v>2.1</v>
      </c>
      <c r="I27" s="156">
        <f t="shared" si="24"/>
        <v>609.38199999999995</v>
      </c>
      <c r="J27" s="157">
        <f t="shared" si="25"/>
        <v>2.1877219527508773E-2</v>
      </c>
      <c r="K27" s="157">
        <f t="shared" si="26"/>
        <v>0.39595564390553928</v>
      </c>
      <c r="L27" s="157">
        <f t="shared" si="27"/>
        <v>0.19527980806784581</v>
      </c>
      <c r="M27" s="158">
        <f t="shared" si="28"/>
        <v>12.877000000000001</v>
      </c>
      <c r="N27" s="159">
        <f t="shared" si="29"/>
        <v>9.19</v>
      </c>
      <c r="O27" s="159">
        <f t="shared" si="30"/>
        <v>17.395</v>
      </c>
      <c r="P27" s="160">
        <f t="shared" si="31"/>
        <v>0</v>
      </c>
      <c r="Q27" s="161">
        <f t="shared" si="32"/>
        <v>80</v>
      </c>
      <c r="R27" s="162">
        <f t="shared" si="33"/>
        <v>21.838591342731728</v>
      </c>
      <c r="S27" s="147">
        <f t="shared" si="34"/>
        <v>56</v>
      </c>
      <c r="T27" s="147">
        <f t="shared" si="35"/>
        <v>106</v>
      </c>
      <c r="U27" t="s">
        <v>118</v>
      </c>
      <c r="V27" t="s">
        <v>121</v>
      </c>
      <c r="W27" t="s">
        <v>118</v>
      </c>
      <c r="X27" s="4" t="s">
        <v>121</v>
      </c>
      <c r="Y27" s="4" t="s">
        <v>232</v>
      </c>
      <c r="Z27" s="4" t="s">
        <v>228</v>
      </c>
      <c r="AA27" s="4" t="s">
        <v>48</v>
      </c>
      <c r="AB27" s="4">
        <v>523</v>
      </c>
      <c r="AC27" s="4">
        <v>609.38199999999995</v>
      </c>
      <c r="AD27" s="4">
        <v>330.11200000000002</v>
      </c>
      <c r="AE27" s="4">
        <v>1.8460000000000001</v>
      </c>
      <c r="AF27" s="4">
        <v>2.1</v>
      </c>
      <c r="AG27" s="4">
        <v>12.877000000000001</v>
      </c>
      <c r="AH27" s="4">
        <v>47.931091000000002</v>
      </c>
      <c r="AI27" s="4">
        <v>1.0485990000000001</v>
      </c>
      <c r="AJ27" s="4">
        <v>18.978586</v>
      </c>
      <c r="AK27" s="4">
        <v>119</v>
      </c>
      <c r="AL27" s="4">
        <v>56</v>
      </c>
      <c r="AM27" s="4">
        <v>106</v>
      </c>
      <c r="AN27" s="4">
        <v>80</v>
      </c>
      <c r="AO27" s="4">
        <v>12.713710000000001</v>
      </c>
      <c r="AP27" s="4">
        <v>91</v>
      </c>
      <c r="AQ27" s="4">
        <v>0</v>
      </c>
      <c r="AR27" s="4">
        <v>23</v>
      </c>
      <c r="AS27" s="4">
        <v>12262</v>
      </c>
      <c r="AT27" s="4">
        <v>9.19</v>
      </c>
      <c r="AU27" s="4">
        <v>17.395</v>
      </c>
      <c r="AV27" s="4">
        <v>0</v>
      </c>
      <c r="AW27" s="4">
        <v>0</v>
      </c>
      <c r="AX27" s="31">
        <v>0.56000000000000005</v>
      </c>
      <c r="AY27">
        <v>0.87904761904761908</v>
      </c>
      <c r="AZ27" t="s">
        <v>69</v>
      </c>
      <c r="BA27" t="s">
        <v>230</v>
      </c>
      <c r="BB27">
        <v>1</v>
      </c>
      <c r="BC27" t="s">
        <v>426</v>
      </c>
      <c r="BD27">
        <v>1</v>
      </c>
      <c r="BE27">
        <v>13990.669000000002</v>
      </c>
      <c r="BF27">
        <v>4.3556315998898969E-2</v>
      </c>
      <c r="BG27">
        <v>3.8288075873317853E-2</v>
      </c>
      <c r="BH27">
        <v>168764.432</v>
      </c>
      <c r="BI27">
        <v>3.6108437825335135E-3</v>
      </c>
      <c r="BJ27">
        <v>3.1741036297889837E-3</v>
      </c>
      <c r="BK27">
        <v>1</v>
      </c>
      <c r="BL27" t="s">
        <v>66</v>
      </c>
      <c r="BM27">
        <v>-2</v>
      </c>
      <c r="BN27" t="s">
        <v>424</v>
      </c>
    </row>
    <row r="28" spans="1:66" x14ac:dyDescent="0.25">
      <c r="A28" s="142" t="str">
        <f t="shared" si="20"/>
        <v>신동아교통</v>
      </c>
      <c r="B28" s="142" t="str">
        <f t="shared" si="21"/>
        <v>516</v>
      </c>
      <c r="C28" s="143" t="str">
        <f t="shared" si="22"/>
        <v>71바6415</v>
      </c>
      <c r="D28" s="118" t="str">
        <f t="shared" si="23"/>
        <v>중형</v>
      </c>
      <c r="E28" s="114" t="str">
        <f t="shared" si="16"/>
        <v>B</v>
      </c>
      <c r="F28" s="163">
        <f t="shared" si="17"/>
        <v>0.93136363636363628</v>
      </c>
      <c r="G28" s="164">
        <f t="shared" si="18"/>
        <v>2.0489999999999999</v>
      </c>
      <c r="H28" s="165">
        <f t="shared" si="19"/>
        <v>2.2000000000000002</v>
      </c>
      <c r="I28" s="166">
        <f t="shared" si="24"/>
        <v>4325.6499999999996</v>
      </c>
      <c r="J28" s="167">
        <f t="shared" si="25"/>
        <v>2.1822639618280973E-2</v>
      </c>
      <c r="K28" s="167">
        <f t="shared" si="26"/>
        <v>0.35128520836304344</v>
      </c>
      <c r="L28" s="167">
        <f t="shared" si="27"/>
        <v>0.20690532058765737</v>
      </c>
      <c r="M28" s="168">
        <f t="shared" si="28"/>
        <v>6.4550000000000001</v>
      </c>
      <c r="N28" s="169">
        <f t="shared" si="29"/>
        <v>9.1999999999999998E-2</v>
      </c>
      <c r="O28" s="169">
        <f t="shared" si="30"/>
        <v>6.7039999999999997</v>
      </c>
      <c r="P28" s="170">
        <f t="shared" si="31"/>
        <v>0</v>
      </c>
      <c r="Q28" s="171">
        <f t="shared" si="32"/>
        <v>76</v>
      </c>
      <c r="R28" s="172">
        <f t="shared" si="33"/>
        <v>21.367609818518591</v>
      </c>
      <c r="S28" s="144">
        <f t="shared" si="34"/>
        <v>4</v>
      </c>
      <c r="T28" s="144">
        <f t="shared" si="35"/>
        <v>290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233</v>
      </c>
      <c r="Z28" s="4" t="s">
        <v>228</v>
      </c>
      <c r="AA28" s="4" t="s">
        <v>229</v>
      </c>
      <c r="AB28" s="4">
        <v>523</v>
      </c>
      <c r="AC28" s="4">
        <v>4325.6499999999996</v>
      </c>
      <c r="AD28" s="4">
        <v>2111.4279999999999</v>
      </c>
      <c r="AE28" s="4">
        <v>2.0489999999999999</v>
      </c>
      <c r="AF28" s="4">
        <v>2.2000000000000002</v>
      </c>
      <c r="AG28" s="4">
        <v>6.4550000000000001</v>
      </c>
      <c r="AH28" s="4">
        <v>322.92569200000003</v>
      </c>
      <c r="AI28" s="4">
        <v>7.047091</v>
      </c>
      <c r="AJ28" s="4">
        <v>113.439019</v>
      </c>
      <c r="AK28" s="4">
        <v>895</v>
      </c>
      <c r="AL28" s="4">
        <v>4</v>
      </c>
      <c r="AM28" s="4">
        <v>290</v>
      </c>
      <c r="AN28" s="4">
        <v>76</v>
      </c>
      <c r="AO28" s="4">
        <v>13.395186000000001</v>
      </c>
      <c r="AP28" s="4">
        <v>171.8</v>
      </c>
      <c r="AQ28" s="4">
        <v>0</v>
      </c>
      <c r="AR28" s="4">
        <v>42</v>
      </c>
      <c r="AS28" s="4">
        <v>13746</v>
      </c>
      <c r="AT28" s="4">
        <v>9.1999999999999998E-2</v>
      </c>
      <c r="AU28" s="4">
        <v>6.7039999999999997</v>
      </c>
      <c r="AV28" s="4">
        <v>34196</v>
      </c>
      <c r="AW28" s="4">
        <v>0</v>
      </c>
      <c r="AX28" s="31">
        <v>0.43</v>
      </c>
      <c r="AY28">
        <v>0.93136363636363628</v>
      </c>
      <c r="AZ28" t="s">
        <v>68</v>
      </c>
      <c r="BA28" t="s">
        <v>230</v>
      </c>
      <c r="BB28">
        <v>1</v>
      </c>
      <c r="BC28" t="s">
        <v>467</v>
      </c>
      <c r="BD28">
        <v>8</v>
      </c>
      <c r="BE28">
        <v>13990.669000000002</v>
      </c>
      <c r="BF28">
        <v>0.30918106918261012</v>
      </c>
      <c r="BG28">
        <v>0.28796000488871276</v>
      </c>
      <c r="BH28">
        <v>168764.432</v>
      </c>
      <c r="BI28">
        <v>2.5631289417665921E-2</v>
      </c>
      <c r="BJ28">
        <v>2.3872050916726121E-2</v>
      </c>
      <c r="BK28">
        <v>1</v>
      </c>
      <c r="BL28" t="s">
        <v>66</v>
      </c>
      <c r="BM28">
        <v>-1</v>
      </c>
      <c r="BN28" t="s">
        <v>424</v>
      </c>
    </row>
    <row r="29" spans="1:66" x14ac:dyDescent="0.25">
      <c r="A29" s="145" t="str">
        <f t="shared" si="20"/>
        <v>신동아교통</v>
      </c>
      <c r="B29" s="145" t="str">
        <f t="shared" si="21"/>
        <v>516</v>
      </c>
      <c r="C29" s="146" t="str">
        <f t="shared" si="22"/>
        <v>71바6783</v>
      </c>
      <c r="D29" s="134" t="str">
        <f t="shared" si="23"/>
        <v>중형</v>
      </c>
      <c r="E29" s="130" t="str">
        <f t="shared" si="16"/>
        <v>D</v>
      </c>
      <c r="F29" s="153">
        <f t="shared" si="17"/>
        <v>0.8059090909090908</v>
      </c>
      <c r="G29" s="154">
        <f t="shared" si="18"/>
        <v>1.7729999999999999</v>
      </c>
      <c r="H29" s="155">
        <f t="shared" si="19"/>
        <v>2.2000000000000002</v>
      </c>
      <c r="I29" s="156">
        <f t="shared" si="24"/>
        <v>1284.931</v>
      </c>
      <c r="J29" s="157">
        <f t="shared" si="25"/>
        <v>1.7191320071288738E-2</v>
      </c>
      <c r="K29" s="157">
        <f t="shared" si="26"/>
        <v>0.36710653911790608</v>
      </c>
      <c r="L29" s="157">
        <f t="shared" si="27"/>
        <v>0.12607680879362393</v>
      </c>
      <c r="M29" s="158">
        <f t="shared" si="28"/>
        <v>13.101000000000001</v>
      </c>
      <c r="N29" s="159">
        <f t="shared" si="29"/>
        <v>0.23300000000000001</v>
      </c>
      <c r="O29" s="159">
        <f t="shared" si="30"/>
        <v>7.7830000000000004</v>
      </c>
      <c r="P29" s="160">
        <f t="shared" si="31"/>
        <v>0</v>
      </c>
      <c r="Q29" s="161">
        <f t="shared" si="32"/>
        <v>88</v>
      </c>
      <c r="R29" s="162">
        <f t="shared" si="33"/>
        <v>21.212121762400354</v>
      </c>
      <c r="S29" s="147">
        <f t="shared" si="34"/>
        <v>3</v>
      </c>
      <c r="T29" s="147">
        <f t="shared" si="35"/>
        <v>100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234</v>
      </c>
      <c r="Z29" t="s">
        <v>228</v>
      </c>
      <c r="AA29" t="s">
        <v>48</v>
      </c>
      <c r="AB29">
        <v>523</v>
      </c>
      <c r="AC29" s="1">
        <v>1284.931</v>
      </c>
      <c r="AD29" s="1">
        <v>724.71299999999997</v>
      </c>
      <c r="AE29" s="29">
        <v>1.7729999999999999</v>
      </c>
      <c r="AF29">
        <v>2.2000000000000002</v>
      </c>
      <c r="AG29">
        <v>13.101000000000001</v>
      </c>
      <c r="AH29">
        <v>98.384125999999995</v>
      </c>
      <c r="AI29">
        <v>1.6913530000000001</v>
      </c>
      <c r="AJ29">
        <v>36.117455999999997</v>
      </c>
      <c r="AK29">
        <v>162</v>
      </c>
      <c r="AL29">
        <v>3</v>
      </c>
      <c r="AM29">
        <v>100</v>
      </c>
      <c r="AN29">
        <v>88</v>
      </c>
      <c r="AO29">
        <v>13.060347999999999</v>
      </c>
      <c r="AP29">
        <v>73.099999999999994</v>
      </c>
      <c r="AQ29">
        <v>0</v>
      </c>
      <c r="AR29">
        <v>14</v>
      </c>
      <c r="AS29">
        <v>6373</v>
      </c>
      <c r="AT29">
        <v>0.23300000000000001</v>
      </c>
      <c r="AU29">
        <v>7.7830000000000004</v>
      </c>
      <c r="AV29">
        <v>10249</v>
      </c>
      <c r="AW29">
        <v>0</v>
      </c>
      <c r="AX29" s="30">
        <v>0.56000000000000005</v>
      </c>
      <c r="AY29">
        <v>0.8059090909090908</v>
      </c>
      <c r="AZ29" t="s">
        <v>67</v>
      </c>
      <c r="BA29" t="s">
        <v>230</v>
      </c>
      <c r="BB29">
        <v>2</v>
      </c>
      <c r="BC29" t="s">
        <v>468</v>
      </c>
      <c r="BD29">
        <v>5</v>
      </c>
      <c r="BE29">
        <v>13990.669000000002</v>
      </c>
      <c r="BF29">
        <v>9.1841998406223452E-2</v>
      </c>
      <c r="BG29">
        <v>7.4016301442833707E-2</v>
      </c>
      <c r="BH29">
        <v>168764.432</v>
      </c>
      <c r="BI29">
        <v>7.6137547750582896E-3</v>
      </c>
      <c r="BJ29">
        <v>6.1359941891719755E-3</v>
      </c>
      <c r="BK29">
        <v>1</v>
      </c>
      <c r="BL29" t="s">
        <v>67</v>
      </c>
      <c r="BM29">
        <v>0</v>
      </c>
      <c r="BN29" t="s">
        <v>423</v>
      </c>
    </row>
    <row r="30" spans="1:66" x14ac:dyDescent="0.25">
      <c r="A30" s="142" t="str">
        <f t="shared" si="20"/>
        <v>신동아교통</v>
      </c>
      <c r="B30" s="142" t="str">
        <f t="shared" si="21"/>
        <v>516</v>
      </c>
      <c r="C30" s="143" t="str">
        <f t="shared" si="22"/>
        <v>71바6789</v>
      </c>
      <c r="D30" s="118" t="str">
        <f t="shared" si="23"/>
        <v>중형</v>
      </c>
      <c r="E30" s="114" t="str">
        <f t="shared" si="16"/>
        <v>D</v>
      </c>
      <c r="F30" s="163">
        <f t="shared" si="17"/>
        <v>0.81954545454545447</v>
      </c>
      <c r="G30" s="164">
        <f t="shared" si="18"/>
        <v>1.8029999999999999</v>
      </c>
      <c r="H30" s="165">
        <f t="shared" si="19"/>
        <v>2.2000000000000002</v>
      </c>
      <c r="I30" s="166">
        <f t="shared" si="24"/>
        <v>3805.4319999999998</v>
      </c>
      <c r="J30" s="167">
        <f t="shared" si="25"/>
        <v>1.8969533831288066E-2</v>
      </c>
      <c r="K30" s="167">
        <f t="shared" si="26"/>
        <v>0.37987875436555713</v>
      </c>
      <c r="L30" s="167">
        <f t="shared" si="27"/>
        <v>0.17606411046104622</v>
      </c>
      <c r="M30" s="168">
        <f t="shared" si="28"/>
        <v>12.691000000000001</v>
      </c>
      <c r="N30" s="169">
        <f t="shared" si="29"/>
        <v>0.13100000000000001</v>
      </c>
      <c r="O30" s="169">
        <f t="shared" si="30"/>
        <v>8.2249999999999996</v>
      </c>
      <c r="P30" s="170">
        <f t="shared" si="31"/>
        <v>7.4999999999999997E-2</v>
      </c>
      <c r="Q30" s="171">
        <f t="shared" si="32"/>
        <v>92</v>
      </c>
      <c r="R30" s="172">
        <f t="shared" si="33"/>
        <v>21.128103661042509</v>
      </c>
      <c r="S30" s="144">
        <f t="shared" si="34"/>
        <v>5</v>
      </c>
      <c r="T30" s="144">
        <f t="shared" si="35"/>
        <v>313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235</v>
      </c>
      <c r="Z30" s="4" t="s">
        <v>228</v>
      </c>
      <c r="AA30" s="4" t="s">
        <v>48</v>
      </c>
      <c r="AB30" s="4">
        <v>523</v>
      </c>
      <c r="AC30" s="4">
        <v>3805.4319999999998</v>
      </c>
      <c r="AD30" s="4">
        <v>2111.0639999999999</v>
      </c>
      <c r="AE30" s="4">
        <v>1.8029999999999999</v>
      </c>
      <c r="AF30" s="4">
        <v>2.2000000000000002</v>
      </c>
      <c r="AG30" s="4">
        <v>12.691000000000001</v>
      </c>
      <c r="AH30" s="4">
        <v>299.61210699999998</v>
      </c>
      <c r="AI30" s="4">
        <v>5.6835019999999998</v>
      </c>
      <c r="AJ30" s="4">
        <v>113.81627400000001</v>
      </c>
      <c r="AK30" s="4">
        <v>670</v>
      </c>
      <c r="AL30" s="4">
        <v>5</v>
      </c>
      <c r="AM30" s="4">
        <v>313</v>
      </c>
      <c r="AN30" s="4">
        <v>92</v>
      </c>
      <c r="AO30" s="4">
        <v>12.701195</v>
      </c>
      <c r="AP30" s="4">
        <v>199.5</v>
      </c>
      <c r="AQ30" s="4">
        <v>4.5</v>
      </c>
      <c r="AR30" s="4">
        <v>44</v>
      </c>
      <c r="AS30" s="4">
        <v>13027</v>
      </c>
      <c r="AT30" s="4">
        <v>0.13100000000000001</v>
      </c>
      <c r="AU30" s="4">
        <v>8.2249999999999996</v>
      </c>
      <c r="AV30" s="4">
        <v>0</v>
      </c>
      <c r="AW30" s="4">
        <v>0</v>
      </c>
      <c r="AX30" s="31">
        <v>0.56000000000000005</v>
      </c>
      <c r="AY30">
        <v>0.81954545454545447</v>
      </c>
      <c r="AZ30" t="s">
        <v>67</v>
      </c>
      <c r="BA30" t="s">
        <v>230</v>
      </c>
      <c r="BB30">
        <v>1</v>
      </c>
      <c r="BC30" t="s">
        <v>469</v>
      </c>
      <c r="BD30">
        <v>1</v>
      </c>
      <c r="BE30">
        <v>13990.669000000002</v>
      </c>
      <c r="BF30">
        <v>0.27199785800092902</v>
      </c>
      <c r="BG30">
        <v>0.22291460817076134</v>
      </c>
      <c r="BH30">
        <v>168764.432</v>
      </c>
      <c r="BI30">
        <v>2.2548779709696175E-2</v>
      </c>
      <c r="BJ30">
        <v>1.8479749916628273E-2</v>
      </c>
      <c r="BK30">
        <v>1</v>
      </c>
      <c r="BL30" t="s">
        <v>67</v>
      </c>
      <c r="BM30">
        <v>0</v>
      </c>
      <c r="BN30" t="s">
        <v>423</v>
      </c>
    </row>
    <row r="31" spans="1:66" x14ac:dyDescent="0.25">
      <c r="A31" s="145" t="str">
        <f t="shared" si="20"/>
        <v>신동아교통</v>
      </c>
      <c r="B31" s="145" t="str">
        <f t="shared" si="21"/>
        <v>518</v>
      </c>
      <c r="C31" s="146" t="str">
        <f t="shared" si="22"/>
        <v>70바3722</v>
      </c>
      <c r="D31" s="134" t="str">
        <f t="shared" si="23"/>
        <v>대형</v>
      </c>
      <c r="E31" s="130" t="str">
        <f t="shared" si="16"/>
        <v>D</v>
      </c>
      <c r="F31" s="153">
        <f t="shared" si="17"/>
        <v>0.84909090909090912</v>
      </c>
      <c r="G31" s="154">
        <f t="shared" si="18"/>
        <v>1.8680000000000001</v>
      </c>
      <c r="H31" s="155">
        <f t="shared" si="19"/>
        <v>2.2000000000000002</v>
      </c>
      <c r="I31" s="156">
        <f t="shared" si="24"/>
        <v>1862.4860000000001</v>
      </c>
      <c r="J31" s="157">
        <f t="shared" si="25"/>
        <v>1.4208935389025793E-2</v>
      </c>
      <c r="K31" s="157">
        <f t="shared" si="26"/>
        <v>0.37196891040724606</v>
      </c>
      <c r="L31" s="157">
        <f t="shared" si="27"/>
        <v>6.6040764870178889E-2</v>
      </c>
      <c r="M31" s="158">
        <f t="shared" si="28"/>
        <v>10.920999999999999</v>
      </c>
      <c r="N31" s="159">
        <f t="shared" si="29"/>
        <v>0</v>
      </c>
      <c r="O31" s="159">
        <f t="shared" si="30"/>
        <v>5.4770000000000003</v>
      </c>
      <c r="P31" s="160">
        <f t="shared" si="31"/>
        <v>0</v>
      </c>
      <c r="Q31" s="161">
        <f t="shared" si="32"/>
        <v>65</v>
      </c>
      <c r="R31" s="162">
        <f t="shared" si="33"/>
        <v>20.284083198234875</v>
      </c>
      <c r="S31" s="147">
        <f t="shared" si="34"/>
        <v>0</v>
      </c>
      <c r="T31" s="147">
        <f t="shared" si="35"/>
        <v>102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236</v>
      </c>
      <c r="Z31" s="4" t="s">
        <v>190</v>
      </c>
      <c r="AA31" s="4" t="s">
        <v>229</v>
      </c>
      <c r="AB31" s="4">
        <v>523</v>
      </c>
      <c r="AC31" s="4">
        <v>1862.4860000000001</v>
      </c>
      <c r="AD31" s="4">
        <v>997.05799999999999</v>
      </c>
      <c r="AE31" s="4">
        <v>1.8680000000000001</v>
      </c>
      <c r="AF31" s="4">
        <v>2.2000000000000002</v>
      </c>
      <c r="AG31" s="4">
        <v>10.920999999999999</v>
      </c>
      <c r="AH31" s="4">
        <v>149.58742100000001</v>
      </c>
      <c r="AI31" s="4">
        <v>2.1254780000000002</v>
      </c>
      <c r="AJ31" s="4">
        <v>55.641869999999997</v>
      </c>
      <c r="AK31" s="4">
        <v>123</v>
      </c>
      <c r="AL31" s="4">
        <v>0</v>
      </c>
      <c r="AM31" s="4">
        <v>102</v>
      </c>
      <c r="AN31" s="4">
        <v>65</v>
      </c>
      <c r="AO31" s="4">
        <v>12.450818999999999</v>
      </c>
      <c r="AP31" s="4">
        <v>5</v>
      </c>
      <c r="AQ31" s="4">
        <v>0</v>
      </c>
      <c r="AR31" s="4">
        <v>7</v>
      </c>
      <c r="AS31" s="4">
        <v>2094</v>
      </c>
      <c r="AT31" s="4">
        <v>0</v>
      </c>
      <c r="AU31" s="4">
        <v>5.4770000000000003</v>
      </c>
      <c r="AV31" s="4">
        <v>13577</v>
      </c>
      <c r="AW31" s="4">
        <v>0</v>
      </c>
      <c r="AX31" s="4">
        <v>0.55000000000000004</v>
      </c>
      <c r="AY31">
        <v>0.84909090909090912</v>
      </c>
      <c r="AZ31" t="s">
        <v>67</v>
      </c>
      <c r="BA31" t="s">
        <v>470</v>
      </c>
      <c r="BB31">
        <v>1</v>
      </c>
      <c r="BC31" t="s">
        <v>471</v>
      </c>
      <c r="BD31">
        <v>5</v>
      </c>
      <c r="BE31">
        <v>23996.072999999997</v>
      </c>
      <c r="BF31">
        <v>7.7616283297687938E-2</v>
      </c>
      <c r="BG31">
        <v>6.5903280545491397E-2</v>
      </c>
      <c r="BH31">
        <v>168764.432</v>
      </c>
      <c r="BI31">
        <v>1.1036010241778908E-2</v>
      </c>
      <c r="BJ31">
        <v>9.3705759689286378E-3</v>
      </c>
      <c r="BK31">
        <v>1</v>
      </c>
      <c r="BL31" t="s">
        <v>68</v>
      </c>
      <c r="BM31">
        <v>-2</v>
      </c>
      <c r="BN31" t="s">
        <v>424</v>
      </c>
    </row>
    <row r="32" spans="1:66" x14ac:dyDescent="0.25">
      <c r="A32" s="142" t="str">
        <f t="shared" si="20"/>
        <v>신동아교통</v>
      </c>
      <c r="B32" s="142" t="str">
        <f t="shared" si="21"/>
        <v>518</v>
      </c>
      <c r="C32" s="143" t="str">
        <f t="shared" si="22"/>
        <v>70바6414</v>
      </c>
      <c r="D32" s="118" t="str">
        <f t="shared" si="23"/>
        <v>대형</v>
      </c>
      <c r="E32" s="114" t="str">
        <f t="shared" si="16"/>
        <v>F</v>
      </c>
      <c r="F32" s="163">
        <f t="shared" si="17"/>
        <v>0.79363636363636358</v>
      </c>
      <c r="G32" s="164">
        <f t="shared" si="18"/>
        <v>1.746</v>
      </c>
      <c r="H32" s="165">
        <f t="shared" si="19"/>
        <v>2.2000000000000002</v>
      </c>
      <c r="I32" s="166">
        <f t="shared" si="24"/>
        <v>2705.86</v>
      </c>
      <c r="J32" s="167">
        <f t="shared" si="25"/>
        <v>1.3072979657512196E-2</v>
      </c>
      <c r="K32" s="167">
        <f t="shared" si="26"/>
        <v>0.3469673635774595</v>
      </c>
      <c r="L32" s="167">
        <f t="shared" si="27"/>
        <v>0.12047925613298544</v>
      </c>
      <c r="M32" s="168">
        <f t="shared" si="28"/>
        <v>11.81</v>
      </c>
      <c r="N32" s="169">
        <f t="shared" si="29"/>
        <v>0.185</v>
      </c>
      <c r="O32" s="169">
        <f t="shared" si="30"/>
        <v>11.124000000000001</v>
      </c>
      <c r="P32" s="170">
        <f t="shared" si="31"/>
        <v>0</v>
      </c>
      <c r="Q32" s="171">
        <f t="shared" si="32"/>
        <v>73</v>
      </c>
      <c r="R32" s="172">
        <f t="shared" si="33"/>
        <v>20.276992047395883</v>
      </c>
      <c r="S32" s="144">
        <f t="shared" si="34"/>
        <v>5</v>
      </c>
      <c r="T32" s="144">
        <f t="shared" si="35"/>
        <v>301</v>
      </c>
      <c r="U32" t="s">
        <v>118</v>
      </c>
      <c r="V32" s="5" t="s">
        <v>122</v>
      </c>
      <c r="W32" t="s">
        <v>118</v>
      </c>
      <c r="X32" s="5" t="s">
        <v>122</v>
      </c>
      <c r="Y32" t="s">
        <v>237</v>
      </c>
      <c r="Z32" t="s">
        <v>190</v>
      </c>
      <c r="AA32" t="s">
        <v>48</v>
      </c>
      <c r="AB32">
        <v>523</v>
      </c>
      <c r="AC32" s="1">
        <v>2705.86</v>
      </c>
      <c r="AD32" s="1">
        <v>1549.434</v>
      </c>
      <c r="AE32" s="29">
        <v>1.746</v>
      </c>
      <c r="AF32">
        <v>2.2000000000000002</v>
      </c>
      <c r="AG32">
        <v>11.81</v>
      </c>
      <c r="AH32">
        <v>208.52071000000001</v>
      </c>
      <c r="AI32">
        <v>2.7259869999999999</v>
      </c>
      <c r="AJ32">
        <v>72.349880999999996</v>
      </c>
      <c r="AK32">
        <v>326</v>
      </c>
      <c r="AL32">
        <v>5</v>
      </c>
      <c r="AM32">
        <v>301</v>
      </c>
      <c r="AN32">
        <v>73</v>
      </c>
      <c r="AO32">
        <v>12.976456000000001</v>
      </c>
      <c r="AP32">
        <v>30.1</v>
      </c>
      <c r="AQ32">
        <v>0</v>
      </c>
      <c r="AR32">
        <v>4</v>
      </c>
      <c r="AS32">
        <v>1717</v>
      </c>
      <c r="AT32">
        <v>0.185</v>
      </c>
      <c r="AU32">
        <v>11.124000000000001</v>
      </c>
      <c r="AV32">
        <v>9306</v>
      </c>
      <c r="AW32">
        <v>0</v>
      </c>
      <c r="AX32">
        <v>0.54</v>
      </c>
      <c r="AY32">
        <v>0.79363636363636358</v>
      </c>
      <c r="AZ32" t="s">
        <v>70</v>
      </c>
      <c r="BA32" t="s">
        <v>470</v>
      </c>
      <c r="BB32">
        <v>1</v>
      </c>
      <c r="BC32" t="s">
        <v>472</v>
      </c>
      <c r="BD32">
        <v>7</v>
      </c>
      <c r="BE32">
        <v>23996.072999999997</v>
      </c>
      <c r="BF32">
        <v>0.11276261744994694</v>
      </c>
      <c r="BG32">
        <v>8.9492513667094251E-2</v>
      </c>
      <c r="BH32">
        <v>168764.432</v>
      </c>
      <c r="BI32">
        <v>1.6033354705925238E-2</v>
      </c>
      <c r="BJ32">
        <v>1.2724653325702483E-2</v>
      </c>
      <c r="BK32">
        <v>1</v>
      </c>
      <c r="BL32" t="s">
        <v>67</v>
      </c>
      <c r="BM32">
        <v>-1</v>
      </c>
      <c r="BN32" t="s">
        <v>424</v>
      </c>
    </row>
    <row r="33" spans="1:66" x14ac:dyDescent="0.25">
      <c r="A33" s="145" t="str">
        <f t="shared" si="20"/>
        <v>신동아교통</v>
      </c>
      <c r="B33" s="145" t="str">
        <f t="shared" si="21"/>
        <v>518</v>
      </c>
      <c r="C33" s="146" t="str">
        <f t="shared" si="22"/>
        <v>71바6402</v>
      </c>
      <c r="D33" s="134" t="str">
        <f t="shared" si="23"/>
        <v>대형</v>
      </c>
      <c r="E33" s="130" t="str">
        <f t="shared" si="16"/>
        <v>C</v>
      </c>
      <c r="F33" s="153">
        <f t="shared" si="17"/>
        <v>0.88809523809523805</v>
      </c>
      <c r="G33" s="154">
        <f t="shared" si="18"/>
        <v>1.865</v>
      </c>
      <c r="H33" s="155">
        <f t="shared" si="19"/>
        <v>2.1</v>
      </c>
      <c r="I33" s="156">
        <f t="shared" si="24"/>
        <v>4285.848</v>
      </c>
      <c r="J33" s="157">
        <f t="shared" si="25"/>
        <v>1.6726572686315458E-2</v>
      </c>
      <c r="K33" s="157">
        <f t="shared" si="26"/>
        <v>0.37161891101610534</v>
      </c>
      <c r="L33" s="157">
        <f t="shared" si="27"/>
        <v>0.13859567581491458</v>
      </c>
      <c r="M33" s="158">
        <f t="shared" si="28"/>
        <v>11.029</v>
      </c>
      <c r="N33" s="159">
        <f t="shared" si="29"/>
        <v>9.2999999999999999E-2</v>
      </c>
      <c r="O33" s="159">
        <f t="shared" si="30"/>
        <v>4.5270000000000001</v>
      </c>
      <c r="P33" s="160">
        <f t="shared" si="31"/>
        <v>0</v>
      </c>
      <c r="Q33" s="161">
        <f t="shared" si="32"/>
        <v>72</v>
      </c>
      <c r="R33" s="162">
        <f t="shared" si="33"/>
        <v>20.012427102697664</v>
      </c>
      <c r="S33" s="147">
        <f t="shared" si="34"/>
        <v>4</v>
      </c>
      <c r="T33" s="147">
        <f t="shared" si="35"/>
        <v>194</v>
      </c>
      <c r="U33" t="s">
        <v>118</v>
      </c>
      <c r="V33" t="s">
        <v>122</v>
      </c>
      <c r="W33" t="s">
        <v>118</v>
      </c>
      <c r="X33" s="4" t="s">
        <v>122</v>
      </c>
      <c r="Y33" s="4" t="s">
        <v>238</v>
      </c>
      <c r="Z33" s="4" t="s">
        <v>190</v>
      </c>
      <c r="AA33" s="4" t="s">
        <v>48</v>
      </c>
      <c r="AB33" s="4">
        <v>523</v>
      </c>
      <c r="AC33" s="4">
        <v>4285.848</v>
      </c>
      <c r="AD33" s="4">
        <v>2298.2979999999998</v>
      </c>
      <c r="AE33" s="4">
        <v>1.865</v>
      </c>
      <c r="AF33" s="4">
        <v>2.1</v>
      </c>
      <c r="AG33" s="4">
        <v>11.029</v>
      </c>
      <c r="AH33" s="4">
        <v>350.13120199999997</v>
      </c>
      <c r="AI33" s="4">
        <v>5.8564949999999998</v>
      </c>
      <c r="AJ33" s="4">
        <v>130.115376</v>
      </c>
      <c r="AK33" s="4">
        <v>594</v>
      </c>
      <c r="AL33" s="4">
        <v>4</v>
      </c>
      <c r="AM33" s="4">
        <v>194</v>
      </c>
      <c r="AN33" s="4">
        <v>72</v>
      </c>
      <c r="AO33" s="4">
        <v>12.240691</v>
      </c>
      <c r="AP33" s="4">
        <v>98.2</v>
      </c>
      <c r="AQ33" s="4">
        <v>0</v>
      </c>
      <c r="AR33" s="4">
        <v>8</v>
      </c>
      <c r="AS33" s="4">
        <v>1068</v>
      </c>
      <c r="AT33" s="4">
        <v>9.2999999999999999E-2</v>
      </c>
      <c r="AU33" s="4">
        <v>4.5270000000000001</v>
      </c>
      <c r="AV33" s="4">
        <v>32325</v>
      </c>
      <c r="AW33" s="4">
        <v>0</v>
      </c>
      <c r="AX33" s="4">
        <v>0.56000000000000005</v>
      </c>
      <c r="AY33">
        <v>0.88809523809523805</v>
      </c>
      <c r="AZ33" t="s">
        <v>69</v>
      </c>
      <c r="BA33" t="s">
        <v>470</v>
      </c>
      <c r="BB33">
        <v>1</v>
      </c>
      <c r="BC33" t="s">
        <v>473</v>
      </c>
      <c r="BD33">
        <v>9</v>
      </c>
      <c r="BE33">
        <v>23996.072999999997</v>
      </c>
      <c r="BF33">
        <v>0.1786062244434746</v>
      </c>
      <c r="BG33">
        <v>0.1586193374224191</v>
      </c>
      <c r="BH33">
        <v>168764.432</v>
      </c>
      <c r="BI33">
        <v>2.5395445884000011E-2</v>
      </c>
      <c r="BJ33">
        <v>2.2553574558885722E-2</v>
      </c>
      <c r="BK33">
        <v>1</v>
      </c>
      <c r="BL33" t="s">
        <v>68</v>
      </c>
      <c r="BM33">
        <v>-1</v>
      </c>
      <c r="BN33" t="s">
        <v>424</v>
      </c>
    </row>
    <row r="34" spans="1:66" x14ac:dyDescent="0.25">
      <c r="A34" s="142" t="str">
        <f t="shared" si="20"/>
        <v>신동아교통</v>
      </c>
      <c r="B34" s="142" t="str">
        <f t="shared" si="21"/>
        <v>518</v>
      </c>
      <c r="C34" s="143" t="str">
        <f t="shared" si="22"/>
        <v>71바6403</v>
      </c>
      <c r="D34" s="118" t="str">
        <f t="shared" si="23"/>
        <v>대형</v>
      </c>
      <c r="E34" s="114" t="str">
        <f t="shared" si="16"/>
        <v>D</v>
      </c>
      <c r="F34" s="163">
        <f t="shared" si="17"/>
        <v>0.83238095238095233</v>
      </c>
      <c r="G34" s="164">
        <f t="shared" si="18"/>
        <v>1.748</v>
      </c>
      <c r="H34" s="165">
        <f t="shared" si="19"/>
        <v>2.1</v>
      </c>
      <c r="I34" s="166">
        <f t="shared" si="24"/>
        <v>2709.7289999999998</v>
      </c>
      <c r="J34" s="167">
        <f t="shared" si="25"/>
        <v>1.9809841819096608E-2</v>
      </c>
      <c r="K34" s="167">
        <f t="shared" si="26"/>
        <v>0.35742298516501769</v>
      </c>
      <c r="L34" s="167">
        <f t="shared" si="27"/>
        <v>0.16680634853153214</v>
      </c>
      <c r="M34" s="168">
        <f t="shared" si="28"/>
        <v>12.185</v>
      </c>
      <c r="N34" s="169">
        <f t="shared" si="29"/>
        <v>0.111</v>
      </c>
      <c r="O34" s="169">
        <f t="shared" si="30"/>
        <v>8.5250000000000004</v>
      </c>
      <c r="P34" s="170">
        <f t="shared" si="31"/>
        <v>0</v>
      </c>
      <c r="Q34" s="171">
        <f t="shared" si="32"/>
        <v>78</v>
      </c>
      <c r="R34" s="172">
        <f t="shared" si="33"/>
        <v>19.9632805402047</v>
      </c>
      <c r="S34" s="144">
        <f t="shared" si="34"/>
        <v>3</v>
      </c>
      <c r="T34" s="144">
        <f t="shared" si="35"/>
        <v>231</v>
      </c>
      <c r="U34" t="s">
        <v>118</v>
      </c>
      <c r="V34" t="s">
        <v>122</v>
      </c>
      <c r="W34" s="4" t="s">
        <v>118</v>
      </c>
      <c r="X34" s="4" t="s">
        <v>122</v>
      </c>
      <c r="Y34" s="4" t="s">
        <v>239</v>
      </c>
      <c r="Z34" s="4" t="s">
        <v>190</v>
      </c>
      <c r="AA34" s="4" t="s">
        <v>48</v>
      </c>
      <c r="AB34" s="4">
        <v>523</v>
      </c>
      <c r="AC34" s="4">
        <v>2709.7289999999998</v>
      </c>
      <c r="AD34" s="4">
        <v>1550.11</v>
      </c>
      <c r="AE34" s="4">
        <v>1.748</v>
      </c>
      <c r="AF34" s="4">
        <v>2.1</v>
      </c>
      <c r="AG34" s="4">
        <v>12.185</v>
      </c>
      <c r="AH34" s="4">
        <v>217.955703</v>
      </c>
      <c r="AI34" s="4">
        <v>4.3176680000000003</v>
      </c>
      <c r="AJ34" s="4">
        <v>77.902377999999999</v>
      </c>
      <c r="AK34" s="4">
        <v>452</v>
      </c>
      <c r="AL34" s="4">
        <v>3</v>
      </c>
      <c r="AM34" s="4">
        <v>231</v>
      </c>
      <c r="AN34" s="4">
        <v>78</v>
      </c>
      <c r="AO34" s="4">
        <v>12.432475</v>
      </c>
      <c r="AP34" s="4">
        <v>91.1</v>
      </c>
      <c r="AQ34" s="4">
        <v>0</v>
      </c>
      <c r="AR34" s="4">
        <v>18</v>
      </c>
      <c r="AS34" s="4">
        <v>3279</v>
      </c>
      <c r="AT34" s="4">
        <v>0.111</v>
      </c>
      <c r="AU34" s="4">
        <v>8.5250000000000004</v>
      </c>
      <c r="AV34" s="4">
        <v>20686</v>
      </c>
      <c r="AW34" s="4">
        <v>0</v>
      </c>
      <c r="AX34" s="4">
        <v>0.56000000000000005</v>
      </c>
      <c r="AY34">
        <v>0.83238095238095233</v>
      </c>
      <c r="AZ34" t="s">
        <v>67</v>
      </c>
      <c r="BA34" t="s">
        <v>470</v>
      </c>
      <c r="BB34">
        <v>5</v>
      </c>
      <c r="BC34" t="s">
        <v>474</v>
      </c>
      <c r="BD34">
        <v>10</v>
      </c>
      <c r="BE34">
        <v>23996.072999999997</v>
      </c>
      <c r="BF34">
        <v>0.11292385216531056</v>
      </c>
      <c r="BG34">
        <v>9.3995663611887076E-2</v>
      </c>
      <c r="BH34">
        <v>168764.432</v>
      </c>
      <c r="BI34">
        <v>1.6056280152680513E-2</v>
      </c>
      <c r="BJ34">
        <v>1.3364941765183588E-2</v>
      </c>
      <c r="BK34">
        <v>1</v>
      </c>
      <c r="BL34" t="s">
        <v>67</v>
      </c>
      <c r="BM34">
        <v>0</v>
      </c>
      <c r="BN34" t="s">
        <v>423</v>
      </c>
    </row>
    <row r="35" spans="1:66" x14ac:dyDescent="0.25">
      <c r="A35" s="145" t="str">
        <f t="shared" si="20"/>
        <v>신동아교통</v>
      </c>
      <c r="B35" s="145" t="str">
        <f t="shared" si="21"/>
        <v>518</v>
      </c>
      <c r="C35" s="146" t="str">
        <f t="shared" si="22"/>
        <v>71바6404</v>
      </c>
      <c r="D35" s="134" t="str">
        <f t="shared" si="23"/>
        <v>대형</v>
      </c>
      <c r="E35" s="130" t="str">
        <f t="shared" si="16"/>
        <v>D</v>
      </c>
      <c r="F35" s="153">
        <f t="shared" si="17"/>
        <v>0.83571428571428563</v>
      </c>
      <c r="G35" s="154">
        <f t="shared" si="18"/>
        <v>1.7549999999999999</v>
      </c>
      <c r="H35" s="155">
        <f t="shared" si="19"/>
        <v>2.1</v>
      </c>
      <c r="I35" s="156">
        <f t="shared" si="24"/>
        <v>2734.8130000000001</v>
      </c>
      <c r="J35" s="157">
        <f t="shared" si="25"/>
        <v>2.1935105135693182E-2</v>
      </c>
      <c r="K35" s="157">
        <f t="shared" si="26"/>
        <v>0.37960122807920155</v>
      </c>
      <c r="L35" s="157">
        <f t="shared" si="27"/>
        <v>8.5563437061327408E-2</v>
      </c>
      <c r="M35" s="158">
        <f t="shared" si="28"/>
        <v>12.65</v>
      </c>
      <c r="N35" s="159">
        <f t="shared" si="29"/>
        <v>0.183</v>
      </c>
      <c r="O35" s="159">
        <f t="shared" si="30"/>
        <v>17.295999999999999</v>
      </c>
      <c r="P35" s="160">
        <f t="shared" si="31"/>
        <v>0</v>
      </c>
      <c r="Q35" s="161">
        <f t="shared" si="32"/>
        <v>76</v>
      </c>
      <c r="R35" s="162">
        <f t="shared" si="33"/>
        <v>20.53152909187402</v>
      </c>
      <c r="S35" s="147">
        <f t="shared" si="34"/>
        <v>5</v>
      </c>
      <c r="T35" s="147">
        <f t="shared" si="35"/>
        <v>473</v>
      </c>
      <c r="U35" t="s">
        <v>118</v>
      </c>
      <c r="V35" t="s">
        <v>122</v>
      </c>
      <c r="W35" t="s">
        <v>118</v>
      </c>
      <c r="X35" s="4" t="s">
        <v>122</v>
      </c>
      <c r="Y35" s="4" t="s">
        <v>240</v>
      </c>
      <c r="Z35" s="4" t="s">
        <v>190</v>
      </c>
      <c r="AA35" s="4" t="s">
        <v>48</v>
      </c>
      <c r="AB35" s="4">
        <v>523</v>
      </c>
      <c r="AC35" s="4">
        <v>2734.8130000000001</v>
      </c>
      <c r="AD35" s="4">
        <v>1558.056</v>
      </c>
      <c r="AE35" s="4">
        <v>1.7549999999999999</v>
      </c>
      <c r="AF35" s="4">
        <v>2.1</v>
      </c>
      <c r="AG35" s="4">
        <v>12.65</v>
      </c>
      <c r="AH35" s="4">
        <v>222.570987</v>
      </c>
      <c r="AI35" s="4">
        <v>4.8821180000000002</v>
      </c>
      <c r="AJ35" s="4">
        <v>84.488219999999998</v>
      </c>
      <c r="AK35" s="4">
        <v>234</v>
      </c>
      <c r="AL35" s="4">
        <v>5</v>
      </c>
      <c r="AM35" s="4">
        <v>473</v>
      </c>
      <c r="AN35" s="4">
        <v>76</v>
      </c>
      <c r="AO35" s="4">
        <v>12.287374</v>
      </c>
      <c r="AP35" s="4">
        <v>30.8</v>
      </c>
      <c r="AQ35" s="4">
        <v>0</v>
      </c>
      <c r="AR35" s="4">
        <v>32</v>
      </c>
      <c r="AS35" s="4">
        <v>7576</v>
      </c>
      <c r="AT35" s="4">
        <v>0.183</v>
      </c>
      <c r="AU35" s="4">
        <v>17.295999999999999</v>
      </c>
      <c r="AV35" s="4">
        <v>0</v>
      </c>
      <c r="AW35" s="4">
        <v>0</v>
      </c>
      <c r="AX35" s="4">
        <v>0.56000000000000005</v>
      </c>
      <c r="AY35">
        <v>0.83571428571428563</v>
      </c>
      <c r="AZ35" t="s">
        <v>67</v>
      </c>
      <c r="BA35" t="s">
        <v>470</v>
      </c>
      <c r="BB35">
        <v>4</v>
      </c>
      <c r="BC35" t="s">
        <v>475</v>
      </c>
      <c r="BD35">
        <v>1</v>
      </c>
      <c r="BE35">
        <v>23996.072999999997</v>
      </c>
      <c r="BF35">
        <v>0.11396918987536005</v>
      </c>
      <c r="BG35">
        <v>9.5245680110122313E-2</v>
      </c>
      <c r="BH35">
        <v>168764.432</v>
      </c>
      <c r="BI35">
        <v>1.6204913367053552E-2</v>
      </c>
      <c r="BJ35">
        <v>1.3542677599609039E-2</v>
      </c>
      <c r="BK35">
        <v>1</v>
      </c>
      <c r="BL35" t="s">
        <v>69</v>
      </c>
      <c r="BM35">
        <v>-1</v>
      </c>
      <c r="BN35" t="s">
        <v>424</v>
      </c>
    </row>
    <row r="36" spans="1:66" x14ac:dyDescent="0.25">
      <c r="A36" s="142" t="str">
        <f t="shared" si="20"/>
        <v>신동아교통</v>
      </c>
      <c r="B36" s="142" t="str">
        <f t="shared" si="21"/>
        <v>518</v>
      </c>
      <c r="C36" s="143" t="str">
        <f t="shared" si="22"/>
        <v>71바6406</v>
      </c>
      <c r="D36" s="118" t="str">
        <f t="shared" si="23"/>
        <v>대형</v>
      </c>
      <c r="E36" s="114" t="str">
        <f t="shared" si="16"/>
        <v>F</v>
      </c>
      <c r="F36" s="163">
        <f t="shared" si="17"/>
        <v>0.77045454545454539</v>
      </c>
      <c r="G36" s="164">
        <f t="shared" si="18"/>
        <v>1.6950000000000001</v>
      </c>
      <c r="H36" s="165">
        <f t="shared" si="19"/>
        <v>2.2000000000000002</v>
      </c>
      <c r="I36" s="166">
        <f t="shared" si="24"/>
        <v>656.02499999999998</v>
      </c>
      <c r="J36" s="167">
        <f t="shared" si="25"/>
        <v>2.0566853359026537E-2</v>
      </c>
      <c r="K36" s="167">
        <f t="shared" si="26"/>
        <v>0.39710012526455923</v>
      </c>
      <c r="L36" s="167">
        <f t="shared" si="27"/>
        <v>0.16310354026142296</v>
      </c>
      <c r="M36" s="168">
        <f t="shared" si="28"/>
        <v>14.071999999999999</v>
      </c>
      <c r="N36" s="169">
        <f t="shared" si="29"/>
        <v>12.195</v>
      </c>
      <c r="O36" s="169">
        <f t="shared" si="30"/>
        <v>24.542000000000002</v>
      </c>
      <c r="P36" s="170">
        <f t="shared" si="31"/>
        <v>0</v>
      </c>
      <c r="Q36" s="171">
        <f t="shared" si="32"/>
        <v>82</v>
      </c>
      <c r="R36" s="172">
        <f t="shared" si="33"/>
        <v>21.256936998589509</v>
      </c>
      <c r="S36" s="144">
        <f t="shared" si="34"/>
        <v>80</v>
      </c>
      <c r="T36" s="144">
        <f t="shared" si="35"/>
        <v>161</v>
      </c>
      <c r="U36" t="s">
        <v>118</v>
      </c>
      <c r="V36" s="5" t="s">
        <v>122</v>
      </c>
      <c r="W36" t="s">
        <v>118</v>
      </c>
      <c r="X36" s="5" t="s">
        <v>122</v>
      </c>
      <c r="Y36" t="s">
        <v>241</v>
      </c>
      <c r="Z36" t="s">
        <v>190</v>
      </c>
      <c r="AA36" t="s">
        <v>48</v>
      </c>
      <c r="AB36">
        <v>523</v>
      </c>
      <c r="AC36" s="1">
        <v>656.02499999999998</v>
      </c>
      <c r="AD36" s="1">
        <v>387.04700000000003</v>
      </c>
      <c r="AE36" s="29">
        <v>1.6950000000000001</v>
      </c>
      <c r="AF36">
        <v>2.2000000000000002</v>
      </c>
      <c r="AG36">
        <v>14.071999999999999</v>
      </c>
      <c r="AH36">
        <v>52.996634</v>
      </c>
      <c r="AI36">
        <v>1.089974</v>
      </c>
      <c r="AJ36">
        <v>21.044969999999999</v>
      </c>
      <c r="AK36">
        <v>107</v>
      </c>
      <c r="AL36">
        <v>80</v>
      </c>
      <c r="AM36">
        <v>161</v>
      </c>
      <c r="AN36">
        <v>82</v>
      </c>
      <c r="AO36">
        <v>12.378615999999999</v>
      </c>
      <c r="AP36">
        <v>149.4</v>
      </c>
      <c r="AQ36">
        <v>0</v>
      </c>
      <c r="AR36">
        <v>17</v>
      </c>
      <c r="AS36">
        <v>4506</v>
      </c>
      <c r="AT36">
        <v>12.195</v>
      </c>
      <c r="AU36">
        <v>24.542000000000002</v>
      </c>
      <c r="AV36">
        <v>0</v>
      </c>
      <c r="AW36">
        <v>0</v>
      </c>
      <c r="AX36">
        <v>0.56000000000000005</v>
      </c>
      <c r="AY36">
        <v>0.77045454545454539</v>
      </c>
      <c r="AZ36" t="s">
        <v>70</v>
      </c>
      <c r="BA36" t="s">
        <v>470</v>
      </c>
      <c r="BB36">
        <v>2</v>
      </c>
      <c r="BC36" t="s">
        <v>476</v>
      </c>
      <c r="BD36">
        <v>1</v>
      </c>
      <c r="BE36">
        <v>23996.072999999997</v>
      </c>
      <c r="BF36">
        <v>2.7338848319056207E-2</v>
      </c>
      <c r="BG36">
        <v>2.1063339954909211E-2</v>
      </c>
      <c r="BH36">
        <v>168764.432</v>
      </c>
      <c r="BI36">
        <v>3.8872231087175996E-3</v>
      </c>
      <c r="BJ36">
        <v>2.9949287133074231E-3</v>
      </c>
      <c r="BK36">
        <v>1</v>
      </c>
      <c r="BL36" t="s">
        <v>67</v>
      </c>
      <c r="BM36">
        <v>-1</v>
      </c>
      <c r="BN36" t="s">
        <v>424</v>
      </c>
    </row>
    <row r="37" spans="1:66" x14ac:dyDescent="0.25">
      <c r="A37" s="145" t="str">
        <f t="shared" si="20"/>
        <v>신동아교통</v>
      </c>
      <c r="B37" s="145" t="str">
        <f t="shared" si="21"/>
        <v>518</v>
      </c>
      <c r="C37" s="146" t="str">
        <f t="shared" si="22"/>
        <v>71바6407</v>
      </c>
      <c r="D37" s="134" t="str">
        <f t="shared" si="23"/>
        <v>대형</v>
      </c>
      <c r="E37" s="130" t="str">
        <f t="shared" si="16"/>
        <v>D</v>
      </c>
      <c r="F37" s="153">
        <f t="shared" si="17"/>
        <v>0.84636363636363632</v>
      </c>
      <c r="G37" s="154">
        <f t="shared" si="18"/>
        <v>1.8620000000000001</v>
      </c>
      <c r="H37" s="155">
        <f t="shared" si="19"/>
        <v>2.2000000000000002</v>
      </c>
      <c r="I37" s="156">
        <f t="shared" si="24"/>
        <v>4061.8890000000001</v>
      </c>
      <c r="J37" s="157">
        <f t="shared" si="25"/>
        <v>1.4885902448250134E-2</v>
      </c>
      <c r="K37" s="157">
        <f t="shared" si="26"/>
        <v>0.36973302248692086</v>
      </c>
      <c r="L37" s="157">
        <f t="shared" si="27"/>
        <v>7.2872498485310647E-2</v>
      </c>
      <c r="M37" s="158">
        <f t="shared" si="28"/>
        <v>11.39</v>
      </c>
      <c r="N37" s="159">
        <f t="shared" si="29"/>
        <v>0.19700000000000001</v>
      </c>
      <c r="O37" s="159">
        <f t="shared" si="30"/>
        <v>13.811</v>
      </c>
      <c r="P37" s="160">
        <f t="shared" si="31"/>
        <v>8.666666666666667E-2</v>
      </c>
      <c r="Q37" s="161">
        <f t="shared" si="32"/>
        <v>86</v>
      </c>
      <c r="R37" s="162">
        <f t="shared" si="33"/>
        <v>20.385679900124913</v>
      </c>
      <c r="S37" s="147">
        <f t="shared" si="34"/>
        <v>8</v>
      </c>
      <c r="T37" s="147">
        <f t="shared" si="35"/>
        <v>561</v>
      </c>
      <c r="U37" t="s">
        <v>118</v>
      </c>
      <c r="V37" t="s">
        <v>122</v>
      </c>
      <c r="W37" s="4" t="s">
        <v>118</v>
      </c>
      <c r="X37" s="4" t="s">
        <v>122</v>
      </c>
      <c r="Y37" s="4" t="s">
        <v>242</v>
      </c>
      <c r="Z37" s="4" t="s">
        <v>190</v>
      </c>
      <c r="AA37" s="4" t="s">
        <v>48</v>
      </c>
      <c r="AB37" s="4">
        <v>523</v>
      </c>
      <c r="AC37" s="4">
        <v>4061.8890000000001</v>
      </c>
      <c r="AD37" s="4">
        <v>2180.8939999999998</v>
      </c>
      <c r="AE37" s="4">
        <v>1.8620000000000001</v>
      </c>
      <c r="AF37" s="4">
        <v>2.2000000000000002</v>
      </c>
      <c r="AG37" s="4">
        <v>11.39</v>
      </c>
      <c r="AH37" s="4">
        <v>323.78648299999998</v>
      </c>
      <c r="AI37" s="4">
        <v>4.8198540000000003</v>
      </c>
      <c r="AJ37" s="4">
        <v>119.714555</v>
      </c>
      <c r="AK37" s="4">
        <v>296</v>
      </c>
      <c r="AL37" s="4">
        <v>8</v>
      </c>
      <c r="AM37" s="4">
        <v>561</v>
      </c>
      <c r="AN37" s="4">
        <v>86</v>
      </c>
      <c r="AO37" s="4">
        <v>12.544961000000001</v>
      </c>
      <c r="AP37" s="4">
        <v>207.9</v>
      </c>
      <c r="AQ37" s="4">
        <v>5.2</v>
      </c>
      <c r="AR37" s="4">
        <v>19</v>
      </c>
      <c r="AS37" s="4">
        <v>4808</v>
      </c>
      <c r="AT37" s="4">
        <v>0.19700000000000001</v>
      </c>
      <c r="AU37" s="4">
        <v>13.811</v>
      </c>
      <c r="AV37" s="4">
        <v>31878</v>
      </c>
      <c r="AW37" s="4">
        <v>0</v>
      </c>
      <c r="AX37" s="4">
        <v>0.56000000000000005</v>
      </c>
      <c r="AY37">
        <v>0.84636363636363632</v>
      </c>
      <c r="AZ37" t="s">
        <v>67</v>
      </c>
      <c r="BA37" t="s">
        <v>470</v>
      </c>
      <c r="BB37">
        <v>3</v>
      </c>
      <c r="BC37" t="s">
        <v>477</v>
      </c>
      <c r="BD37">
        <v>10</v>
      </c>
      <c r="BE37">
        <v>23996.072999999997</v>
      </c>
      <c r="BF37">
        <v>0.16927307230645616</v>
      </c>
      <c r="BG37">
        <v>0.14326657301573698</v>
      </c>
      <c r="BH37">
        <v>168764.432</v>
      </c>
      <c r="BI37">
        <v>2.4068394932884912E-2</v>
      </c>
      <c r="BJ37">
        <v>2.0370614256832592E-2</v>
      </c>
      <c r="BK37">
        <v>1</v>
      </c>
      <c r="BL37" t="s">
        <v>69</v>
      </c>
      <c r="BM37">
        <v>-1</v>
      </c>
      <c r="BN37" t="s">
        <v>424</v>
      </c>
    </row>
    <row r="38" spans="1:66" x14ac:dyDescent="0.25">
      <c r="A38" s="142" t="str">
        <f t="shared" si="20"/>
        <v>신동아교통</v>
      </c>
      <c r="B38" s="142" t="str">
        <f t="shared" si="21"/>
        <v>518</v>
      </c>
      <c r="C38" s="143" t="str">
        <f t="shared" si="22"/>
        <v>71바6409</v>
      </c>
      <c r="D38" s="118" t="str">
        <f t="shared" si="23"/>
        <v>대형</v>
      </c>
      <c r="E38" s="114" t="str">
        <f t="shared" si="16"/>
        <v>C</v>
      </c>
      <c r="F38" s="163">
        <f t="shared" si="17"/>
        <v>0.85227272727272718</v>
      </c>
      <c r="G38" s="164">
        <f t="shared" si="18"/>
        <v>1.875</v>
      </c>
      <c r="H38" s="165">
        <f t="shared" si="19"/>
        <v>2.2000000000000002</v>
      </c>
      <c r="I38" s="166">
        <f t="shared" si="24"/>
        <v>3657.5630000000001</v>
      </c>
      <c r="J38" s="167">
        <f t="shared" si="25"/>
        <v>1.7736521900114741E-2</v>
      </c>
      <c r="K38" s="167">
        <f t="shared" si="26"/>
        <v>0.35414060596567459</v>
      </c>
      <c r="L38" s="167">
        <f t="shared" si="27"/>
        <v>0.11045606049711242</v>
      </c>
      <c r="M38" s="168">
        <f t="shared" si="28"/>
        <v>10.507999999999999</v>
      </c>
      <c r="N38" s="169">
        <f t="shared" si="29"/>
        <v>8.2000000000000003E-2</v>
      </c>
      <c r="O38" s="169">
        <f t="shared" si="30"/>
        <v>12.331</v>
      </c>
      <c r="P38" s="170">
        <f t="shared" si="31"/>
        <v>0</v>
      </c>
      <c r="Q38" s="171">
        <f t="shared" si="32"/>
        <v>74</v>
      </c>
      <c r="R38" s="172">
        <f t="shared" si="33"/>
        <v>20.267044619251077</v>
      </c>
      <c r="S38" s="144">
        <f t="shared" si="34"/>
        <v>3</v>
      </c>
      <c r="T38" s="144">
        <f t="shared" si="35"/>
        <v>451</v>
      </c>
      <c r="U38" t="s">
        <v>118</v>
      </c>
      <c r="V38" t="s">
        <v>122</v>
      </c>
      <c r="W38" t="s">
        <v>118</v>
      </c>
      <c r="X38" s="4" t="s">
        <v>122</v>
      </c>
      <c r="Y38" s="4" t="s">
        <v>243</v>
      </c>
      <c r="Z38" s="4" t="s">
        <v>190</v>
      </c>
      <c r="AA38" s="4" t="s">
        <v>48</v>
      </c>
      <c r="AB38" s="4">
        <v>523</v>
      </c>
      <c r="AC38" s="4">
        <v>3657.5630000000001</v>
      </c>
      <c r="AD38" s="4">
        <v>1950.548</v>
      </c>
      <c r="AE38" s="4">
        <v>1.875</v>
      </c>
      <c r="AF38" s="4">
        <v>2.2000000000000002</v>
      </c>
      <c r="AG38" s="4">
        <v>10.507999999999999</v>
      </c>
      <c r="AH38" s="4">
        <v>287.31399699999997</v>
      </c>
      <c r="AI38" s="4">
        <v>5.0959510000000003</v>
      </c>
      <c r="AJ38" s="4">
        <v>101.74955300000001</v>
      </c>
      <c r="AK38" s="4">
        <v>404</v>
      </c>
      <c r="AL38" s="4">
        <v>3</v>
      </c>
      <c r="AM38" s="4">
        <v>451</v>
      </c>
      <c r="AN38" s="4">
        <v>74</v>
      </c>
      <c r="AO38" s="4">
        <v>12.730193999999999</v>
      </c>
      <c r="AP38" s="4">
        <v>22.7</v>
      </c>
      <c r="AQ38" s="4">
        <v>0</v>
      </c>
      <c r="AR38" s="4">
        <v>0</v>
      </c>
      <c r="AS38" s="4">
        <v>0</v>
      </c>
      <c r="AT38" s="4">
        <v>8.2000000000000003E-2</v>
      </c>
      <c r="AU38" s="4">
        <v>12.331</v>
      </c>
      <c r="AV38" s="4">
        <v>26685</v>
      </c>
      <c r="AW38" s="4">
        <v>0</v>
      </c>
      <c r="AX38" s="4">
        <v>0.54</v>
      </c>
      <c r="AY38">
        <v>0.85227272727272718</v>
      </c>
      <c r="AZ38" t="s">
        <v>69</v>
      </c>
      <c r="BA38" t="s">
        <v>470</v>
      </c>
      <c r="BB38">
        <v>2</v>
      </c>
      <c r="BC38" t="s">
        <v>478</v>
      </c>
      <c r="BD38">
        <v>6</v>
      </c>
      <c r="BE38">
        <v>23996.072999999997</v>
      </c>
      <c r="BF38">
        <v>0.15242339861193124</v>
      </c>
      <c r="BG38">
        <v>0.12990630563516867</v>
      </c>
      <c r="BH38">
        <v>168764.432</v>
      </c>
      <c r="BI38">
        <v>2.1672593902961734E-2</v>
      </c>
      <c r="BJ38">
        <v>1.8470960712751474E-2</v>
      </c>
      <c r="BK38">
        <v>1</v>
      </c>
      <c r="BL38" t="s">
        <v>69</v>
      </c>
      <c r="BM38">
        <v>0</v>
      </c>
      <c r="BN38" t="s">
        <v>423</v>
      </c>
    </row>
    <row r="39" spans="1:66" x14ac:dyDescent="0.25">
      <c r="A39" s="145" t="str">
        <f t="shared" si="20"/>
        <v>신동아교통</v>
      </c>
      <c r="B39" s="145" t="str">
        <f t="shared" si="21"/>
        <v>518</v>
      </c>
      <c r="C39" s="146" t="str">
        <f t="shared" si="22"/>
        <v>71바6410</v>
      </c>
      <c r="D39" s="134" t="str">
        <f t="shared" si="23"/>
        <v>대형</v>
      </c>
      <c r="E39" s="130" t="str">
        <f t="shared" si="16"/>
        <v>D</v>
      </c>
      <c r="F39" s="153">
        <f t="shared" si="17"/>
        <v>0.84714285714285709</v>
      </c>
      <c r="G39" s="154">
        <f t="shared" si="18"/>
        <v>1.7789999999999999</v>
      </c>
      <c r="H39" s="155">
        <f t="shared" si="19"/>
        <v>2.1</v>
      </c>
      <c r="I39" s="156">
        <f t="shared" si="24"/>
        <v>1321.86</v>
      </c>
      <c r="J39" s="157">
        <f t="shared" si="25"/>
        <v>1.5505236897615463E-2</v>
      </c>
      <c r="K39" s="157">
        <f t="shared" si="26"/>
        <v>0.35118704031165332</v>
      </c>
      <c r="L39" s="157">
        <f t="shared" si="27"/>
        <v>0.14449336540934746</v>
      </c>
      <c r="M39" s="158">
        <f t="shared" si="28"/>
        <v>11.996</v>
      </c>
      <c r="N39" s="159">
        <f t="shared" si="29"/>
        <v>2.3450000000000002</v>
      </c>
      <c r="O39" s="159">
        <f t="shared" si="30"/>
        <v>10.742000000000001</v>
      </c>
      <c r="P39" s="160">
        <f t="shared" si="31"/>
        <v>0</v>
      </c>
      <c r="Q39" s="161">
        <f t="shared" si="32"/>
        <v>85</v>
      </c>
      <c r="R39" s="162">
        <f t="shared" si="33"/>
        <v>20.11936399516329</v>
      </c>
      <c r="S39" s="147">
        <f t="shared" si="34"/>
        <v>31</v>
      </c>
      <c r="T39" s="147">
        <f t="shared" si="35"/>
        <v>142</v>
      </c>
      <c r="U39" t="s">
        <v>118</v>
      </c>
      <c r="V39" s="5" t="s">
        <v>122</v>
      </c>
      <c r="W39" t="s">
        <v>118</v>
      </c>
      <c r="X39" s="5" t="s">
        <v>122</v>
      </c>
      <c r="Y39" t="s">
        <v>244</v>
      </c>
      <c r="Z39" t="s">
        <v>190</v>
      </c>
      <c r="AA39" t="s">
        <v>48</v>
      </c>
      <c r="AB39">
        <v>523</v>
      </c>
      <c r="AC39" s="1">
        <v>1321.86</v>
      </c>
      <c r="AD39" s="1">
        <v>742.86699999999996</v>
      </c>
      <c r="AE39" s="29">
        <v>1.7789999999999999</v>
      </c>
      <c r="AF39">
        <v>2.1</v>
      </c>
      <c r="AG39">
        <v>11.996</v>
      </c>
      <c r="AH39">
        <v>103.74243300000001</v>
      </c>
      <c r="AI39">
        <v>1.6085510000000001</v>
      </c>
      <c r="AJ39">
        <v>36.432997999999998</v>
      </c>
      <c r="AK39">
        <v>191</v>
      </c>
      <c r="AL39">
        <v>31</v>
      </c>
      <c r="AM39">
        <v>142</v>
      </c>
      <c r="AN39">
        <v>85</v>
      </c>
      <c r="AO39">
        <v>12.741747999999999</v>
      </c>
      <c r="AP39">
        <v>36.4</v>
      </c>
      <c r="AQ39">
        <v>0</v>
      </c>
      <c r="AR39">
        <v>1</v>
      </c>
      <c r="AS39">
        <v>63</v>
      </c>
      <c r="AT39">
        <v>2.3450000000000002</v>
      </c>
      <c r="AU39">
        <v>10.742000000000001</v>
      </c>
      <c r="AV39">
        <v>6642</v>
      </c>
      <c r="AW39">
        <v>0</v>
      </c>
      <c r="AX39">
        <v>0.56000000000000005</v>
      </c>
      <c r="AY39">
        <v>0.84714285714285709</v>
      </c>
      <c r="AZ39" t="s">
        <v>67</v>
      </c>
      <c r="BA39" t="s">
        <v>470</v>
      </c>
      <c r="BB39">
        <v>2</v>
      </c>
      <c r="BC39" t="s">
        <v>479</v>
      </c>
      <c r="BD39">
        <v>5</v>
      </c>
      <c r="BE39">
        <v>23996.072999999997</v>
      </c>
      <c r="BF39">
        <v>5.5086513530776475E-2</v>
      </c>
      <c r="BG39">
        <v>4.6666146462500641E-2</v>
      </c>
      <c r="BH39">
        <v>168764.432</v>
      </c>
      <c r="BI39">
        <v>7.8325745794587797E-3</v>
      </c>
      <c r="BJ39">
        <v>6.635309608027223E-3</v>
      </c>
      <c r="BK39">
        <v>1</v>
      </c>
      <c r="BL39" t="s">
        <v>69</v>
      </c>
      <c r="BM39">
        <v>-1</v>
      </c>
      <c r="BN39" t="s">
        <v>424</v>
      </c>
    </row>
    <row r="40" spans="1:66" x14ac:dyDescent="0.25">
      <c r="A40" s="142" t="str">
        <f t="shared" si="20"/>
        <v>신동아교통</v>
      </c>
      <c r="B40" s="142" t="str">
        <f t="shared" si="21"/>
        <v>520</v>
      </c>
      <c r="C40" s="143" t="str">
        <f t="shared" si="22"/>
        <v>70바3723</v>
      </c>
      <c r="D40" s="118" t="str">
        <f t="shared" si="23"/>
        <v>중형</v>
      </c>
      <c r="E40" s="114" t="str">
        <f t="shared" si="16"/>
        <v>F</v>
      </c>
      <c r="F40" s="163">
        <f t="shared" si="17"/>
        <v>0.79357142857142859</v>
      </c>
      <c r="G40" s="164">
        <f t="shared" si="18"/>
        <v>2.222</v>
      </c>
      <c r="H40" s="165">
        <f t="shared" si="19"/>
        <v>2.8</v>
      </c>
      <c r="I40" s="166">
        <f t="shared" si="24"/>
        <v>4123.6959999999999</v>
      </c>
      <c r="J40" s="167">
        <f t="shared" si="25"/>
        <v>1.783484149688561E-2</v>
      </c>
      <c r="K40" s="167">
        <f t="shared" si="26"/>
        <v>0.31471909108257157</v>
      </c>
      <c r="L40" s="167">
        <f t="shared" si="27"/>
        <v>0.16538561523448866</v>
      </c>
      <c r="M40" s="168">
        <f t="shared" si="28"/>
        <v>7.2320000000000002</v>
      </c>
      <c r="N40" s="169">
        <f t="shared" si="29"/>
        <v>0.65500000000000003</v>
      </c>
      <c r="O40" s="169">
        <f t="shared" si="30"/>
        <v>2.3039999999999998</v>
      </c>
      <c r="P40" s="170">
        <f t="shared" si="31"/>
        <v>1.6666666666666666E-2</v>
      </c>
      <c r="Q40" s="171">
        <f t="shared" si="32"/>
        <v>93</v>
      </c>
      <c r="R40" s="172">
        <f t="shared" si="33"/>
        <v>17.571330501226004</v>
      </c>
      <c r="S40" s="144">
        <f t="shared" si="34"/>
        <v>27</v>
      </c>
      <c r="T40" s="144">
        <f t="shared" si="35"/>
        <v>95</v>
      </c>
      <c r="U40" t="s">
        <v>118</v>
      </c>
      <c r="V40" t="s">
        <v>123</v>
      </c>
      <c r="W40" s="4" t="s">
        <v>118</v>
      </c>
      <c r="X40" s="4" t="s">
        <v>123</v>
      </c>
      <c r="Y40" s="4" t="s">
        <v>245</v>
      </c>
      <c r="Z40" s="4" t="s">
        <v>228</v>
      </c>
      <c r="AA40" s="4" t="s">
        <v>48</v>
      </c>
      <c r="AB40" s="4">
        <v>523</v>
      </c>
      <c r="AC40" s="4">
        <v>4123.6959999999999</v>
      </c>
      <c r="AD40" s="4">
        <v>1855.654</v>
      </c>
      <c r="AE40" s="4">
        <v>2.222</v>
      </c>
      <c r="AF40" s="4">
        <v>2.8</v>
      </c>
      <c r="AG40" s="4">
        <v>7.2320000000000002</v>
      </c>
      <c r="AH40" s="4">
        <v>351.613722</v>
      </c>
      <c r="AI40" s="4">
        <v>6.270975</v>
      </c>
      <c r="AJ40" s="4">
        <v>110.65955099999999</v>
      </c>
      <c r="AK40" s="4">
        <v>682</v>
      </c>
      <c r="AL40" s="4">
        <v>27</v>
      </c>
      <c r="AM40" s="4">
        <v>95</v>
      </c>
      <c r="AN40" s="4">
        <v>93</v>
      </c>
      <c r="AO40" s="4">
        <v>11.727914999999999</v>
      </c>
      <c r="AP40" s="4">
        <v>85.6</v>
      </c>
      <c r="AQ40" s="4">
        <v>1</v>
      </c>
      <c r="AR40" s="4">
        <v>14</v>
      </c>
      <c r="AS40" s="4">
        <v>2478</v>
      </c>
      <c r="AT40" s="4">
        <v>0.65500000000000003</v>
      </c>
      <c r="AU40" s="4">
        <v>2.3039999999999998</v>
      </c>
      <c r="AV40" s="4">
        <v>24866</v>
      </c>
      <c r="AW40" s="4">
        <v>0</v>
      </c>
      <c r="AX40" s="4">
        <v>0.6</v>
      </c>
      <c r="AY40">
        <v>0.79357142857142859</v>
      </c>
      <c r="AZ40" t="s">
        <v>70</v>
      </c>
      <c r="BA40" t="s">
        <v>480</v>
      </c>
      <c r="BB40">
        <v>1</v>
      </c>
      <c r="BC40" t="s">
        <v>481</v>
      </c>
      <c r="BD40">
        <v>6</v>
      </c>
      <c r="BE40">
        <v>24877.129999999997</v>
      </c>
      <c r="BF40">
        <v>0.16576252968087557</v>
      </c>
      <c r="BG40">
        <v>0.13154440748246626</v>
      </c>
      <c r="BH40">
        <v>168764.432</v>
      </c>
      <c r="BI40">
        <v>2.4434627315310136E-2</v>
      </c>
      <c r="BJ40">
        <v>1.9390622105221116E-2</v>
      </c>
      <c r="BK40">
        <v>1</v>
      </c>
      <c r="BL40" t="s">
        <v>67</v>
      </c>
      <c r="BM40">
        <v>-1</v>
      </c>
      <c r="BN40" t="s">
        <v>424</v>
      </c>
    </row>
    <row r="41" spans="1:66" x14ac:dyDescent="0.25">
      <c r="A41" s="145" t="str">
        <f t="shared" si="20"/>
        <v>신동아교통</v>
      </c>
      <c r="B41" s="145" t="str">
        <f t="shared" si="21"/>
        <v>520</v>
      </c>
      <c r="C41" s="146" t="str">
        <f t="shared" si="22"/>
        <v>71바6401</v>
      </c>
      <c r="D41" s="134" t="str">
        <f t="shared" si="23"/>
        <v>중형</v>
      </c>
      <c r="E41" s="130" t="str">
        <f t="shared" si="16"/>
        <v>F</v>
      </c>
      <c r="F41" s="153">
        <f t="shared" si="17"/>
        <v>0.73777777777777775</v>
      </c>
      <c r="G41" s="154">
        <f t="shared" si="18"/>
        <v>1.992</v>
      </c>
      <c r="H41" s="155">
        <f t="shared" si="19"/>
        <v>2.7</v>
      </c>
      <c r="I41" s="156">
        <f t="shared" si="24"/>
        <v>3704.9580000000001</v>
      </c>
      <c r="J41" s="157">
        <f t="shared" si="25"/>
        <v>1.9125740016215274E-2</v>
      </c>
      <c r="K41" s="157">
        <f t="shared" si="26"/>
        <v>0.34296911092682547</v>
      </c>
      <c r="L41" s="157">
        <f t="shared" si="27"/>
        <v>0.177869762626189</v>
      </c>
      <c r="M41" s="158">
        <f t="shared" si="28"/>
        <v>9.4190000000000005</v>
      </c>
      <c r="N41" s="159">
        <f t="shared" si="29"/>
        <v>0.13500000000000001</v>
      </c>
      <c r="O41" s="159">
        <f t="shared" si="30"/>
        <v>3.7250000000000001</v>
      </c>
      <c r="P41" s="160">
        <f t="shared" si="31"/>
        <v>9.5000000000000001E-2</v>
      </c>
      <c r="Q41" s="161">
        <f t="shared" si="32"/>
        <v>95</v>
      </c>
      <c r="R41" s="162">
        <f t="shared" si="33"/>
        <v>18.170996429336654</v>
      </c>
      <c r="S41" s="147">
        <f t="shared" si="34"/>
        <v>5</v>
      </c>
      <c r="T41" s="147">
        <f t="shared" si="35"/>
        <v>138</v>
      </c>
      <c r="U41" t="s">
        <v>118</v>
      </c>
      <c r="V41" t="s">
        <v>123</v>
      </c>
      <c r="W41" t="s">
        <v>118</v>
      </c>
      <c r="X41" s="4" t="s">
        <v>123</v>
      </c>
      <c r="Y41" s="4" t="s">
        <v>246</v>
      </c>
      <c r="Z41" s="4" t="s">
        <v>228</v>
      </c>
      <c r="AA41" s="4" t="s">
        <v>48</v>
      </c>
      <c r="AB41" s="4">
        <v>523</v>
      </c>
      <c r="AC41" s="4">
        <v>3704.9580000000001</v>
      </c>
      <c r="AD41" s="4">
        <v>1859.6859999999999</v>
      </c>
      <c r="AE41" s="4">
        <v>1.992</v>
      </c>
      <c r="AF41" s="4">
        <v>2.7</v>
      </c>
      <c r="AG41" s="4">
        <v>9.4190000000000005</v>
      </c>
      <c r="AH41" s="4">
        <v>319.63066500000002</v>
      </c>
      <c r="AI41" s="4">
        <v>6.1131729999999997</v>
      </c>
      <c r="AJ41" s="4">
        <v>109.623445</v>
      </c>
      <c r="AK41" s="4">
        <v>659</v>
      </c>
      <c r="AL41" s="4">
        <v>5</v>
      </c>
      <c r="AM41" s="4">
        <v>138</v>
      </c>
      <c r="AN41" s="4">
        <v>95</v>
      </c>
      <c r="AO41" s="4">
        <v>11.591372</v>
      </c>
      <c r="AP41" s="4">
        <v>347</v>
      </c>
      <c r="AQ41" s="4">
        <v>5.7</v>
      </c>
      <c r="AR41" s="4">
        <v>43</v>
      </c>
      <c r="AS41" s="4">
        <v>18851</v>
      </c>
      <c r="AT41" s="4">
        <v>0.13500000000000001</v>
      </c>
      <c r="AU41" s="4">
        <v>3.7250000000000001</v>
      </c>
      <c r="AV41" s="4">
        <v>20818</v>
      </c>
      <c r="AW41" s="4">
        <v>0</v>
      </c>
      <c r="AX41" s="4">
        <v>0.6</v>
      </c>
      <c r="AY41">
        <v>0.73777777777777775</v>
      </c>
      <c r="AZ41" t="s">
        <v>70</v>
      </c>
      <c r="BA41" t="s">
        <v>480</v>
      </c>
      <c r="BB41">
        <v>3</v>
      </c>
      <c r="BC41" t="s">
        <v>482</v>
      </c>
      <c r="BD41">
        <v>8</v>
      </c>
      <c r="BE41">
        <v>24877.129999999997</v>
      </c>
      <c r="BF41">
        <v>0.14893028255268997</v>
      </c>
      <c r="BG41">
        <v>0.10987745290554016</v>
      </c>
      <c r="BH41">
        <v>168764.432</v>
      </c>
      <c r="BI41">
        <v>2.1953429144359046E-2</v>
      </c>
      <c r="BJ41">
        <v>1.6196752168727117E-2</v>
      </c>
      <c r="BK41">
        <v>1</v>
      </c>
      <c r="BL41" t="s">
        <v>67</v>
      </c>
      <c r="BM41">
        <v>-1</v>
      </c>
      <c r="BN41" t="s">
        <v>424</v>
      </c>
    </row>
    <row r="42" spans="1:66" x14ac:dyDescent="0.25">
      <c r="A42" s="142" t="str">
        <f t="shared" si="20"/>
        <v>신동아교통</v>
      </c>
      <c r="B42" s="142" t="str">
        <f t="shared" si="21"/>
        <v>520</v>
      </c>
      <c r="C42" s="143" t="str">
        <f t="shared" si="22"/>
        <v>71바6408</v>
      </c>
      <c r="D42" s="118" t="str">
        <f t="shared" si="23"/>
        <v>중형</v>
      </c>
      <c r="E42" s="114" t="str">
        <f t="shared" si="16"/>
        <v>D</v>
      </c>
      <c r="F42" s="163">
        <f t="shared" si="17"/>
        <v>0.82153846153846155</v>
      </c>
      <c r="G42" s="164">
        <f t="shared" si="18"/>
        <v>2.1360000000000001</v>
      </c>
      <c r="H42" s="165">
        <f t="shared" si="19"/>
        <v>2.6</v>
      </c>
      <c r="I42" s="166">
        <f t="shared" si="24"/>
        <v>3911.9369999999999</v>
      </c>
      <c r="J42" s="167">
        <f t="shared" si="25"/>
        <v>2.560903741361796E-2</v>
      </c>
      <c r="K42" s="167">
        <f t="shared" si="26"/>
        <v>0.30612161766620805</v>
      </c>
      <c r="L42" s="167">
        <f t="shared" si="27"/>
        <v>0.20245724816120506</v>
      </c>
      <c r="M42" s="168">
        <f t="shared" si="28"/>
        <v>7.649</v>
      </c>
      <c r="N42" s="169">
        <f t="shared" si="29"/>
        <v>0.128</v>
      </c>
      <c r="O42" s="169">
        <f t="shared" si="30"/>
        <v>2.25</v>
      </c>
      <c r="P42" s="170">
        <f t="shared" si="31"/>
        <v>0</v>
      </c>
      <c r="Q42" s="171">
        <f t="shared" si="32"/>
        <v>77</v>
      </c>
      <c r="R42" s="172">
        <f t="shared" si="33"/>
        <v>17.382425096104431</v>
      </c>
      <c r="S42" s="144">
        <f t="shared" si="34"/>
        <v>5</v>
      </c>
      <c r="T42" s="144">
        <f t="shared" si="35"/>
        <v>88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247</v>
      </c>
      <c r="Z42" s="4" t="s">
        <v>228</v>
      </c>
      <c r="AA42" s="4" t="s">
        <v>48</v>
      </c>
      <c r="AB42" s="4">
        <v>523</v>
      </c>
      <c r="AC42" s="4">
        <v>3911.9369999999999</v>
      </c>
      <c r="AD42" s="4">
        <v>1831.6179999999999</v>
      </c>
      <c r="AE42" s="4">
        <v>2.1360000000000001</v>
      </c>
      <c r="AF42" s="4">
        <v>2.6</v>
      </c>
      <c r="AG42" s="4">
        <v>7.649</v>
      </c>
      <c r="AH42" s="4">
        <v>336.76732399999997</v>
      </c>
      <c r="AI42" s="4">
        <v>8.6242870000000007</v>
      </c>
      <c r="AJ42" s="4">
        <v>103.091758</v>
      </c>
      <c r="AK42" s="4">
        <v>792</v>
      </c>
      <c r="AL42" s="4">
        <v>5</v>
      </c>
      <c r="AM42" s="4">
        <v>88</v>
      </c>
      <c r="AN42" s="4">
        <v>77</v>
      </c>
      <c r="AO42" s="4">
        <v>11.616141000000001</v>
      </c>
      <c r="AP42" s="4">
        <v>47.9</v>
      </c>
      <c r="AQ42" s="4">
        <v>0</v>
      </c>
      <c r="AR42" s="4">
        <v>35</v>
      </c>
      <c r="AS42" s="4">
        <v>10990</v>
      </c>
      <c r="AT42" s="4">
        <v>0.128</v>
      </c>
      <c r="AU42" s="4">
        <v>2.25</v>
      </c>
      <c r="AV42" s="4">
        <v>13778</v>
      </c>
      <c r="AW42" s="4">
        <v>0</v>
      </c>
      <c r="AX42" s="4">
        <v>0.6</v>
      </c>
      <c r="AY42">
        <v>0.82153846153846155</v>
      </c>
      <c r="AZ42" t="s">
        <v>67</v>
      </c>
      <c r="BA42" t="s">
        <v>480</v>
      </c>
      <c r="BB42">
        <v>3</v>
      </c>
      <c r="BC42" t="s">
        <v>483</v>
      </c>
      <c r="BD42">
        <v>10</v>
      </c>
      <c r="BE42">
        <v>24877.129999999997</v>
      </c>
      <c r="BF42">
        <v>0.15725033394125448</v>
      </c>
      <c r="BG42">
        <v>0.12918719742250753</v>
      </c>
      <c r="BH42">
        <v>168764.432</v>
      </c>
      <c r="BI42">
        <v>2.3179866478026601E-2</v>
      </c>
      <c r="BJ42">
        <v>1.904315184502493E-2</v>
      </c>
      <c r="BK42">
        <v>1</v>
      </c>
      <c r="BL42" t="s">
        <v>69</v>
      </c>
      <c r="BM42">
        <v>-1</v>
      </c>
      <c r="BN42" t="s">
        <v>424</v>
      </c>
    </row>
    <row r="43" spans="1:66" x14ac:dyDescent="0.25">
      <c r="A43" s="145" t="str">
        <f t="shared" si="20"/>
        <v>신동아교통</v>
      </c>
      <c r="B43" s="145" t="str">
        <f t="shared" si="21"/>
        <v>520</v>
      </c>
      <c r="C43" s="146" t="str">
        <f t="shared" si="22"/>
        <v>71바6413</v>
      </c>
      <c r="D43" s="134" t="str">
        <f t="shared" si="23"/>
        <v>중형</v>
      </c>
      <c r="E43" s="130" t="str">
        <f t="shared" si="16"/>
        <v>F</v>
      </c>
      <c r="F43" s="153">
        <f t="shared" si="17"/>
        <v>0.74571428571428577</v>
      </c>
      <c r="G43" s="154">
        <f t="shared" si="18"/>
        <v>2.0880000000000001</v>
      </c>
      <c r="H43" s="155">
        <f t="shared" si="19"/>
        <v>2.8</v>
      </c>
      <c r="I43" s="156">
        <f t="shared" si="24"/>
        <v>4377.6679999999997</v>
      </c>
      <c r="J43" s="157">
        <f t="shared" si="25"/>
        <v>1.6027616972134104E-2</v>
      </c>
      <c r="K43" s="157">
        <f t="shared" si="26"/>
        <v>0.37180803710154076</v>
      </c>
      <c r="L43" s="157">
        <f t="shared" si="27"/>
        <v>0.21221344332187825</v>
      </c>
      <c r="M43" s="158">
        <f t="shared" si="28"/>
        <v>8.8979999999999997</v>
      </c>
      <c r="N43" s="159">
        <f t="shared" si="29"/>
        <v>4.5999999999999999E-2</v>
      </c>
      <c r="O43" s="159">
        <f t="shared" si="30"/>
        <v>5.9850000000000003</v>
      </c>
      <c r="P43" s="160">
        <f t="shared" si="31"/>
        <v>0</v>
      </c>
      <c r="Q43" s="161">
        <f t="shared" si="32"/>
        <v>78</v>
      </c>
      <c r="R43" s="162">
        <f t="shared" si="33"/>
        <v>18.440556924981443</v>
      </c>
      <c r="S43" s="147">
        <f t="shared" si="34"/>
        <v>2</v>
      </c>
      <c r="T43" s="147">
        <f t="shared" si="35"/>
        <v>262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248</v>
      </c>
      <c r="Z43" s="4" t="s">
        <v>228</v>
      </c>
      <c r="AA43" s="4" t="s">
        <v>48</v>
      </c>
      <c r="AB43" s="4">
        <v>523</v>
      </c>
      <c r="AC43" s="4">
        <v>4377.6679999999997</v>
      </c>
      <c r="AD43" s="4">
        <v>2096.835</v>
      </c>
      <c r="AE43" s="4">
        <v>2.0880000000000001</v>
      </c>
      <c r="AF43" s="4">
        <v>2.8</v>
      </c>
      <c r="AG43" s="4">
        <v>8.8979999999999997</v>
      </c>
      <c r="AH43" s="4">
        <v>387.79370699999998</v>
      </c>
      <c r="AI43" s="4">
        <v>6.2154090000000002</v>
      </c>
      <c r="AJ43" s="4">
        <v>144.18481700000001</v>
      </c>
      <c r="AK43" s="4">
        <v>929</v>
      </c>
      <c r="AL43" s="4">
        <v>2</v>
      </c>
      <c r="AM43" s="4">
        <v>262</v>
      </c>
      <c r="AN43" s="4">
        <v>78</v>
      </c>
      <c r="AO43" s="4">
        <v>11.288651</v>
      </c>
      <c r="AP43" s="4">
        <v>659.8</v>
      </c>
      <c r="AQ43" s="4">
        <v>0</v>
      </c>
      <c r="AR43" s="4">
        <v>92</v>
      </c>
      <c r="AS43" s="4">
        <v>36507</v>
      </c>
      <c r="AT43" s="4">
        <v>4.5999999999999999E-2</v>
      </c>
      <c r="AU43" s="4">
        <v>5.9850000000000003</v>
      </c>
      <c r="AV43" s="4">
        <v>28613</v>
      </c>
      <c r="AW43" s="4">
        <v>0</v>
      </c>
      <c r="AX43" s="4">
        <v>0.6</v>
      </c>
      <c r="AY43">
        <v>0.74571428571428577</v>
      </c>
      <c r="AZ43" t="s">
        <v>70</v>
      </c>
      <c r="BA43" t="s">
        <v>480</v>
      </c>
      <c r="BB43">
        <v>2</v>
      </c>
      <c r="BC43" t="s">
        <v>484</v>
      </c>
      <c r="BD43">
        <v>8</v>
      </c>
      <c r="BE43">
        <v>24877.129999999997</v>
      </c>
      <c r="BF43">
        <v>0.1759715851466789</v>
      </c>
      <c r="BG43">
        <v>0.13122452492366629</v>
      </c>
      <c r="BH43">
        <v>168764.432</v>
      </c>
      <c r="BI43">
        <v>2.5939517871870061E-2</v>
      </c>
      <c r="BJ43">
        <v>1.9343469041594532E-2</v>
      </c>
      <c r="BK43">
        <v>1</v>
      </c>
      <c r="BL43" t="s">
        <v>67</v>
      </c>
      <c r="BM43">
        <v>-1</v>
      </c>
      <c r="BN43" t="s">
        <v>424</v>
      </c>
    </row>
    <row r="44" spans="1:66" x14ac:dyDescent="0.25">
      <c r="A44" s="142" t="str">
        <f t="shared" si="20"/>
        <v>신동아교통</v>
      </c>
      <c r="B44" s="142" t="str">
        <f t="shared" si="21"/>
        <v>520</v>
      </c>
      <c r="C44" s="143" t="str">
        <f t="shared" si="22"/>
        <v>71바6414</v>
      </c>
      <c r="D44" s="118" t="str">
        <f t="shared" si="23"/>
        <v>중형</v>
      </c>
      <c r="E44" s="114" t="str">
        <f t="shared" si="16"/>
        <v>D</v>
      </c>
      <c r="F44" s="163">
        <f t="shared" si="17"/>
        <v>0.82384615384615378</v>
      </c>
      <c r="G44" s="164">
        <f t="shared" si="18"/>
        <v>2.1419999999999999</v>
      </c>
      <c r="H44" s="165">
        <f t="shared" si="19"/>
        <v>2.6</v>
      </c>
      <c r="I44" s="166">
        <f t="shared" si="24"/>
        <v>4400.9110000000001</v>
      </c>
      <c r="J44" s="167">
        <f t="shared" si="25"/>
        <v>1.935406830440068E-2</v>
      </c>
      <c r="K44" s="167">
        <f t="shared" si="26"/>
        <v>0.30422729978381863</v>
      </c>
      <c r="L44" s="167">
        <f t="shared" si="27"/>
        <v>0.19268737768157548</v>
      </c>
      <c r="M44" s="168">
        <f t="shared" si="28"/>
        <v>7.6989999999999998</v>
      </c>
      <c r="N44" s="169">
        <f t="shared" si="29"/>
        <v>0.159</v>
      </c>
      <c r="O44" s="169">
        <f t="shared" si="30"/>
        <v>2.1360000000000001</v>
      </c>
      <c r="P44" s="170">
        <f t="shared" si="31"/>
        <v>0</v>
      </c>
      <c r="Q44" s="171">
        <f t="shared" si="32"/>
        <v>80</v>
      </c>
      <c r="R44" s="172">
        <f t="shared" si="33"/>
        <v>17.491568245757044</v>
      </c>
      <c r="S44" s="144">
        <f t="shared" si="34"/>
        <v>7</v>
      </c>
      <c r="T44" s="144">
        <f t="shared" si="35"/>
        <v>94</v>
      </c>
      <c r="U44" t="s">
        <v>118</v>
      </c>
      <c r="V44" t="s">
        <v>123</v>
      </c>
      <c r="W44" t="s">
        <v>118</v>
      </c>
      <c r="X44" s="4" t="s">
        <v>123</v>
      </c>
      <c r="Y44" s="4" t="s">
        <v>249</v>
      </c>
      <c r="Z44" s="4" t="s">
        <v>228</v>
      </c>
      <c r="AA44" s="4" t="s">
        <v>48</v>
      </c>
      <c r="AB44" s="4">
        <v>523</v>
      </c>
      <c r="AC44" s="4">
        <v>4400.9110000000001</v>
      </c>
      <c r="AD44" s="4">
        <v>2054.7170000000001</v>
      </c>
      <c r="AE44" s="4">
        <v>2.1419999999999999</v>
      </c>
      <c r="AF44" s="4">
        <v>2.6</v>
      </c>
      <c r="AG44" s="4">
        <v>7.6989999999999998</v>
      </c>
      <c r="AH44" s="4">
        <v>371.96174400000001</v>
      </c>
      <c r="AI44" s="4">
        <v>7.1989729999999996</v>
      </c>
      <c r="AJ44" s="4">
        <v>113.160917</v>
      </c>
      <c r="AK44" s="4">
        <v>848</v>
      </c>
      <c r="AL44" s="4">
        <v>7</v>
      </c>
      <c r="AM44" s="4">
        <v>94</v>
      </c>
      <c r="AN44" s="4">
        <v>80</v>
      </c>
      <c r="AO44" s="4">
        <v>11.831621999999999</v>
      </c>
      <c r="AP44" s="4">
        <v>65.8</v>
      </c>
      <c r="AQ44" s="4">
        <v>0</v>
      </c>
      <c r="AR44" s="4">
        <v>21</v>
      </c>
      <c r="AS44" s="4">
        <v>6921</v>
      </c>
      <c r="AT44" s="4">
        <v>0.159</v>
      </c>
      <c r="AU44" s="4">
        <v>2.1360000000000001</v>
      </c>
      <c r="AV44" s="4">
        <v>20131</v>
      </c>
      <c r="AW44" s="4">
        <v>0</v>
      </c>
      <c r="AX44" s="4">
        <v>0.6</v>
      </c>
      <c r="AY44">
        <v>0.82384615384615378</v>
      </c>
      <c r="AZ44" t="s">
        <v>67</v>
      </c>
      <c r="BA44" t="s">
        <v>480</v>
      </c>
      <c r="BB44">
        <v>2</v>
      </c>
      <c r="BC44" t="s">
        <v>485</v>
      </c>
      <c r="BD44">
        <v>8</v>
      </c>
      <c r="BE44">
        <v>24877.129999999997</v>
      </c>
      <c r="BF44">
        <v>0.17690589710308224</v>
      </c>
      <c r="BG44">
        <v>0.14574324292107774</v>
      </c>
      <c r="BH44">
        <v>168764.432</v>
      </c>
      <c r="BI44">
        <v>2.6077242389557536E-2</v>
      </c>
      <c r="BJ44">
        <v>2.1483635845550859E-2</v>
      </c>
      <c r="BK44">
        <v>1</v>
      </c>
      <c r="BL44" t="s">
        <v>67</v>
      </c>
      <c r="BM44">
        <v>0</v>
      </c>
      <c r="BN44" t="s">
        <v>423</v>
      </c>
    </row>
    <row r="45" spans="1:66" x14ac:dyDescent="0.25">
      <c r="A45" s="145" t="str">
        <f t="shared" si="20"/>
        <v>신동아교통</v>
      </c>
      <c r="B45" s="145" t="str">
        <f t="shared" si="21"/>
        <v>520</v>
      </c>
      <c r="C45" s="146" t="str">
        <f t="shared" si="22"/>
        <v>71바6780</v>
      </c>
      <c r="D45" s="134" t="str">
        <f t="shared" si="23"/>
        <v>중형</v>
      </c>
      <c r="E45" s="130" t="str">
        <f t="shared" si="16"/>
        <v>D</v>
      </c>
      <c r="F45" s="153">
        <f t="shared" si="17"/>
        <v>0.82730769230769219</v>
      </c>
      <c r="G45" s="154">
        <f t="shared" si="18"/>
        <v>2.1509999999999998</v>
      </c>
      <c r="H45" s="155">
        <f t="shared" si="19"/>
        <v>2.6</v>
      </c>
      <c r="I45" s="156">
        <f t="shared" si="24"/>
        <v>4357.96</v>
      </c>
      <c r="J45" s="157">
        <f t="shared" si="25"/>
        <v>1.5607099228734914E-2</v>
      </c>
      <c r="K45" s="157">
        <f t="shared" si="26"/>
        <v>0.29521626753404157</v>
      </c>
      <c r="L45" s="157">
        <f t="shared" si="27"/>
        <v>0.21064901926589505</v>
      </c>
      <c r="M45" s="158">
        <f t="shared" si="28"/>
        <v>7.29</v>
      </c>
      <c r="N45" s="159">
        <f t="shared" si="29"/>
        <v>6.9000000000000006E-2</v>
      </c>
      <c r="O45" s="159">
        <f t="shared" si="30"/>
        <v>1.9279999999999999</v>
      </c>
      <c r="P45" s="160">
        <f t="shared" si="31"/>
        <v>0</v>
      </c>
      <c r="Q45" s="161">
        <f t="shared" si="32"/>
        <v>82</v>
      </c>
      <c r="R45" s="162">
        <f t="shared" si="33"/>
        <v>17.073363962398858</v>
      </c>
      <c r="S45" s="147">
        <f t="shared" si="34"/>
        <v>3</v>
      </c>
      <c r="T45" s="147">
        <f t="shared" si="35"/>
        <v>84</v>
      </c>
      <c r="U45" t="s">
        <v>118</v>
      </c>
      <c r="V45" t="s">
        <v>123</v>
      </c>
      <c r="W45" t="s">
        <v>118</v>
      </c>
      <c r="X45" s="4" t="s">
        <v>123</v>
      </c>
      <c r="Y45" s="4" t="s">
        <v>250</v>
      </c>
      <c r="Z45" s="4" t="s">
        <v>228</v>
      </c>
      <c r="AA45" s="4" t="s">
        <v>48</v>
      </c>
      <c r="AB45" s="4">
        <v>523</v>
      </c>
      <c r="AC45" s="4">
        <v>4357.96</v>
      </c>
      <c r="AD45" s="4">
        <v>2026.4110000000001</v>
      </c>
      <c r="AE45" s="4">
        <v>2.1509999999999998</v>
      </c>
      <c r="AF45" s="4">
        <v>2.6</v>
      </c>
      <c r="AG45" s="4">
        <v>7.29</v>
      </c>
      <c r="AH45" s="4">
        <v>370.36811999999998</v>
      </c>
      <c r="AI45" s="4">
        <v>5.7803719999999998</v>
      </c>
      <c r="AJ45" s="4">
        <v>109.338694</v>
      </c>
      <c r="AK45" s="4">
        <v>918</v>
      </c>
      <c r="AL45" s="4">
        <v>3</v>
      </c>
      <c r="AM45" s="4">
        <v>84</v>
      </c>
      <c r="AN45" s="4">
        <v>82</v>
      </c>
      <c r="AO45" s="4">
        <v>11.766563</v>
      </c>
      <c r="AP45" s="4">
        <v>117.8</v>
      </c>
      <c r="AQ45" s="4">
        <v>0</v>
      </c>
      <c r="AR45" s="4">
        <v>16</v>
      </c>
      <c r="AS45" s="4">
        <v>5890</v>
      </c>
      <c r="AT45" s="4">
        <v>6.9000000000000006E-2</v>
      </c>
      <c r="AU45" s="4">
        <v>1.9279999999999999</v>
      </c>
      <c r="AV45" s="4">
        <v>29117</v>
      </c>
      <c r="AW45" s="4">
        <v>0</v>
      </c>
      <c r="AX45" s="4">
        <v>0.6</v>
      </c>
      <c r="AY45">
        <v>0.82730769230769219</v>
      </c>
      <c r="AZ45" t="s">
        <v>67</v>
      </c>
      <c r="BA45" t="s">
        <v>480</v>
      </c>
      <c r="BB45">
        <v>1</v>
      </c>
      <c r="BC45" t="s">
        <v>486</v>
      </c>
      <c r="BD45">
        <v>9</v>
      </c>
      <c r="BE45">
        <v>24877.129999999997</v>
      </c>
      <c r="BF45">
        <v>0.17517937157541888</v>
      </c>
      <c r="BG45">
        <v>0.14492724163797152</v>
      </c>
      <c r="BH45">
        <v>168764.432</v>
      </c>
      <c r="BI45">
        <v>2.5822739710936248E-2</v>
      </c>
      <c r="BJ45">
        <v>2.1363351199316871E-2</v>
      </c>
      <c r="BK45">
        <v>1</v>
      </c>
      <c r="BL45" t="s">
        <v>69</v>
      </c>
      <c r="BM45">
        <v>-1</v>
      </c>
      <c r="BN45" t="s">
        <v>424</v>
      </c>
    </row>
    <row r="46" spans="1:66" x14ac:dyDescent="0.25">
      <c r="A46" s="142" t="str">
        <f t="shared" ref="A46:A48" si="36">W46</f>
        <v>신동아교통</v>
      </c>
      <c r="B46" s="142" t="str">
        <f t="shared" ref="B46:B48" si="37">V46</f>
        <v>예비</v>
      </c>
      <c r="C46" s="143" t="str">
        <f t="shared" ref="C46:C48" si="38">Y46</f>
        <v>70바3709</v>
      </c>
      <c r="D46" s="118" t="str">
        <f t="shared" ref="D46:D48" si="39">Z46</f>
        <v>저상</v>
      </c>
      <c r="E46" s="114" t="str">
        <f t="shared" ref="E46:E48" si="40">AZ46</f>
        <v>F</v>
      </c>
      <c r="F46" s="163">
        <f t="shared" ref="F46:F48" si="41">G46/H46</f>
        <v>0.73259259259259257</v>
      </c>
      <c r="G46" s="164">
        <f t="shared" ref="G46:G48" si="42">AE46</f>
        <v>1.978</v>
      </c>
      <c r="H46" s="165">
        <f t="shared" ref="H46:H48" si="43">AF46</f>
        <v>2.7</v>
      </c>
      <c r="I46" s="166">
        <f t="shared" ref="I46:I48" si="44">AC46</f>
        <v>1474.7349999999999</v>
      </c>
      <c r="J46" s="167">
        <f t="shared" ref="J46:J48" si="45">AI46/AH46</f>
        <v>1.5474124247949098E-2</v>
      </c>
      <c r="K46" s="167">
        <f t="shared" ref="K46:K48" si="46">AJ46/AH46</f>
        <v>0.37449004896406957</v>
      </c>
      <c r="L46" s="167">
        <f t="shared" ref="L46:L48" si="47">AK46/AC46</f>
        <v>0.14511081651957811</v>
      </c>
      <c r="M46" s="168">
        <f t="shared" ref="M46:M48" si="48">AG46</f>
        <v>15.403</v>
      </c>
      <c r="N46" s="169">
        <f t="shared" ref="N46:N48" si="49">IF(AW46=0,AT46,"속도계이상")</f>
        <v>0.13600000000000001</v>
      </c>
      <c r="O46" s="169">
        <f t="shared" ref="O46:O48" si="50">IF(AW46=0,AU46,"속도계이상")</f>
        <v>23.257999999999999</v>
      </c>
      <c r="P46" s="170">
        <f t="shared" ref="P46:P48" si="51">AQ46/60</f>
        <v>0</v>
      </c>
      <c r="Q46" s="171">
        <f t="shared" ref="Q46:Q48" si="52">AN46</f>
        <v>81</v>
      </c>
      <c r="R46" s="172">
        <f t="shared" ref="R46:R48" si="53">AC46/(AH46-AI46-AJ46)</f>
        <v>26.369860460132859</v>
      </c>
      <c r="S46" s="144">
        <f t="shared" ref="S46:S48" si="54">IF(AW46=0,AL46,"속도계이상")</f>
        <v>2</v>
      </c>
      <c r="T46" s="144">
        <f t="shared" ref="T46:T48" si="55">IF(AW46=0,AM46,"속도계이상")</f>
        <v>343</v>
      </c>
      <c r="U46" t="s">
        <v>118</v>
      </c>
      <c r="V46" t="s">
        <v>91</v>
      </c>
      <c r="W46" t="s">
        <v>118</v>
      </c>
      <c r="X46" s="4" t="s">
        <v>91</v>
      </c>
      <c r="Y46" s="4" t="s">
        <v>251</v>
      </c>
      <c r="Z46" s="4" t="s">
        <v>194</v>
      </c>
      <c r="AA46" s="4" t="s">
        <v>48</v>
      </c>
      <c r="AB46" s="4">
        <v>523</v>
      </c>
      <c r="AC46" s="4">
        <v>1474.7349999999999</v>
      </c>
      <c r="AD46" s="4">
        <v>745.66499999999996</v>
      </c>
      <c r="AE46" s="4">
        <v>1.978</v>
      </c>
      <c r="AF46" s="4">
        <v>2.7</v>
      </c>
      <c r="AG46" s="4">
        <v>15.403</v>
      </c>
      <c r="AH46" s="4">
        <v>91.674977999999996</v>
      </c>
      <c r="AI46" s="4">
        <v>1.41859</v>
      </c>
      <c r="AJ46" s="4">
        <v>34.331367</v>
      </c>
      <c r="AK46" s="4">
        <v>214</v>
      </c>
      <c r="AL46" s="4">
        <v>2</v>
      </c>
      <c r="AM46" s="4">
        <v>343</v>
      </c>
      <c r="AN46" s="4">
        <v>81</v>
      </c>
      <c r="AO46" s="4">
        <v>16.086559000000001</v>
      </c>
      <c r="AP46" s="4">
        <v>1013.7</v>
      </c>
      <c r="AQ46" s="4">
        <v>0</v>
      </c>
      <c r="AR46" s="4">
        <v>17</v>
      </c>
      <c r="AS46" s="4">
        <v>4067</v>
      </c>
      <c r="AT46" s="4">
        <v>0.13600000000000001</v>
      </c>
      <c r="AU46" s="4">
        <v>23.257999999999999</v>
      </c>
      <c r="AV46" s="4">
        <v>12315</v>
      </c>
      <c r="AW46" s="4">
        <v>0</v>
      </c>
      <c r="AX46" s="4">
        <v>0.56000000000000005</v>
      </c>
      <c r="AY46">
        <v>0.73259259259259257</v>
      </c>
      <c r="AZ46" t="s">
        <v>70</v>
      </c>
      <c r="BA46" t="s">
        <v>191</v>
      </c>
      <c r="BB46">
        <v>12</v>
      </c>
      <c r="BC46" t="s">
        <v>487</v>
      </c>
      <c r="BD46">
        <v>8</v>
      </c>
      <c r="BE46">
        <v>5556.6630000000005</v>
      </c>
      <c r="BF46">
        <v>0.26539939528454393</v>
      </c>
      <c r="BG46">
        <v>0.19442963106401032</v>
      </c>
      <c r="BH46">
        <v>168764.432</v>
      </c>
      <c r="BI46">
        <v>8.7384230345408324E-3</v>
      </c>
      <c r="BJ46">
        <v>6.4017039860450988E-3</v>
      </c>
      <c r="BK46">
        <v>1</v>
      </c>
      <c r="BL46" t="s">
        <v>67</v>
      </c>
      <c r="BM46">
        <v>-1</v>
      </c>
      <c r="BN46" t="s">
        <v>424</v>
      </c>
    </row>
    <row r="47" spans="1:66" x14ac:dyDescent="0.25">
      <c r="A47" s="145" t="str">
        <f t="shared" si="36"/>
        <v>신동아교통</v>
      </c>
      <c r="B47" s="145" t="str">
        <f t="shared" si="37"/>
        <v>예비</v>
      </c>
      <c r="C47" s="146" t="str">
        <f t="shared" si="38"/>
        <v>70바3717</v>
      </c>
      <c r="D47" s="134" t="str">
        <f t="shared" si="39"/>
        <v>저상</v>
      </c>
      <c r="E47" s="130" t="str">
        <f t="shared" si="40"/>
        <v>F</v>
      </c>
      <c r="F47" s="153">
        <f t="shared" si="41"/>
        <v>0.74444444444444435</v>
      </c>
      <c r="G47" s="154">
        <f t="shared" si="42"/>
        <v>2.0099999999999998</v>
      </c>
      <c r="H47" s="155">
        <f t="shared" si="43"/>
        <v>2.7</v>
      </c>
      <c r="I47" s="156">
        <f t="shared" si="44"/>
        <v>1898.7360000000001</v>
      </c>
      <c r="J47" s="157">
        <f t="shared" si="45"/>
        <v>1.7957852035953171E-2</v>
      </c>
      <c r="K47" s="157">
        <f t="shared" si="46"/>
        <v>0.36945792753180412</v>
      </c>
      <c r="L47" s="157">
        <f t="shared" si="47"/>
        <v>0.1943398134337791</v>
      </c>
      <c r="M47" s="158">
        <f t="shared" si="48"/>
        <v>15.363</v>
      </c>
      <c r="N47" s="159">
        <f t="shared" si="49"/>
        <v>0.47399999999999998</v>
      </c>
      <c r="O47" s="159">
        <f t="shared" si="50"/>
        <v>35.813000000000002</v>
      </c>
      <c r="P47" s="160">
        <f t="shared" si="51"/>
        <v>0</v>
      </c>
      <c r="Q47" s="161">
        <f t="shared" si="52"/>
        <v>77</v>
      </c>
      <c r="R47" s="162">
        <f t="shared" si="53"/>
        <v>26.756987743680281</v>
      </c>
      <c r="S47" s="147">
        <f t="shared" si="54"/>
        <v>9</v>
      </c>
      <c r="T47" s="147">
        <f t="shared" si="55"/>
        <v>680</v>
      </c>
      <c r="U47" t="s">
        <v>118</v>
      </c>
      <c r="V47" t="s">
        <v>91</v>
      </c>
      <c r="W47" t="s">
        <v>118</v>
      </c>
      <c r="X47" s="4" t="s">
        <v>91</v>
      </c>
      <c r="Y47" s="4" t="s">
        <v>252</v>
      </c>
      <c r="Z47" s="4" t="s">
        <v>194</v>
      </c>
      <c r="AA47" s="4" t="s">
        <v>48</v>
      </c>
      <c r="AB47" s="4">
        <v>523</v>
      </c>
      <c r="AC47" s="4">
        <v>1898.7360000000001</v>
      </c>
      <c r="AD47" s="4">
        <v>944.50800000000004</v>
      </c>
      <c r="AE47" s="4">
        <v>2.0099999999999998</v>
      </c>
      <c r="AF47" s="4">
        <v>2.7</v>
      </c>
      <c r="AG47" s="4">
        <v>15.363</v>
      </c>
      <c r="AH47" s="4">
        <v>115.84080299999999</v>
      </c>
      <c r="AI47" s="4">
        <v>2.0802520000000002</v>
      </c>
      <c r="AJ47" s="4">
        <v>42.798302999999997</v>
      </c>
      <c r="AK47" s="4">
        <v>369</v>
      </c>
      <c r="AL47" s="4">
        <v>9</v>
      </c>
      <c r="AM47" s="4">
        <v>680</v>
      </c>
      <c r="AN47" s="4">
        <v>77</v>
      </c>
      <c r="AO47" s="4">
        <v>16.390908</v>
      </c>
      <c r="AP47" s="4">
        <v>210.6</v>
      </c>
      <c r="AQ47" s="4">
        <v>0</v>
      </c>
      <c r="AR47" s="4">
        <v>16</v>
      </c>
      <c r="AS47" s="4">
        <v>4851</v>
      </c>
      <c r="AT47" s="4">
        <v>0.47399999999999998</v>
      </c>
      <c r="AU47" s="4">
        <v>35.813000000000002</v>
      </c>
      <c r="AV47" s="4">
        <v>12097</v>
      </c>
      <c r="AW47" s="4">
        <v>0</v>
      </c>
      <c r="AX47" s="4">
        <v>0.56000000000000005</v>
      </c>
      <c r="AY47">
        <v>0.74444444444444435</v>
      </c>
      <c r="AZ47" t="s">
        <v>70</v>
      </c>
      <c r="BA47" t="s">
        <v>191</v>
      </c>
      <c r="BB47">
        <v>11</v>
      </c>
      <c r="BC47" t="s">
        <v>488</v>
      </c>
      <c r="BD47">
        <v>8</v>
      </c>
      <c r="BE47">
        <v>5556.6630000000005</v>
      </c>
      <c r="BF47">
        <v>0.34170436465195025</v>
      </c>
      <c r="BG47">
        <v>0.25437991590756293</v>
      </c>
      <c r="BH47">
        <v>168764.432</v>
      </c>
      <c r="BI47">
        <v>1.1250806686565331E-2</v>
      </c>
      <c r="BJ47">
        <v>8.3756005333319675E-3</v>
      </c>
      <c r="BK47">
        <v>1</v>
      </c>
      <c r="BL47" t="s">
        <v>70</v>
      </c>
      <c r="BM47">
        <v>0</v>
      </c>
      <c r="BN47" t="s">
        <v>423</v>
      </c>
    </row>
    <row r="48" spans="1:66" x14ac:dyDescent="0.25">
      <c r="A48" s="142" t="str">
        <f t="shared" si="36"/>
        <v>신동아교통</v>
      </c>
      <c r="B48" s="142" t="str">
        <f t="shared" si="37"/>
        <v>예비</v>
      </c>
      <c r="C48" s="143" t="str">
        <f t="shared" si="38"/>
        <v>71바6405</v>
      </c>
      <c r="D48" s="118" t="str">
        <f t="shared" si="39"/>
        <v>중형</v>
      </c>
      <c r="E48" s="114" t="str">
        <f t="shared" si="40"/>
        <v>C</v>
      </c>
      <c r="F48" s="163">
        <f t="shared" si="41"/>
        <v>0.89652173913043476</v>
      </c>
      <c r="G48" s="164">
        <f t="shared" si="42"/>
        <v>2.0619999999999998</v>
      </c>
      <c r="H48" s="165">
        <f t="shared" si="43"/>
        <v>2.2999999999999998</v>
      </c>
      <c r="I48" s="166">
        <f t="shared" si="44"/>
        <v>2183.192</v>
      </c>
      <c r="J48" s="167">
        <f t="shared" si="45"/>
        <v>2.1250230282608605E-2</v>
      </c>
      <c r="K48" s="167">
        <f t="shared" si="46"/>
        <v>0.38762039617158545</v>
      </c>
      <c r="L48" s="167">
        <f t="shared" si="47"/>
        <v>0.16168985595403429</v>
      </c>
      <c r="M48" s="168">
        <f t="shared" si="48"/>
        <v>11.573</v>
      </c>
      <c r="N48" s="169">
        <f t="shared" si="49"/>
        <v>4.5999999999999999E-2</v>
      </c>
      <c r="O48" s="169">
        <f t="shared" si="50"/>
        <v>9.94</v>
      </c>
      <c r="P48" s="170">
        <f t="shared" si="51"/>
        <v>0.74666666666666659</v>
      </c>
      <c r="Q48" s="171">
        <f t="shared" si="52"/>
        <v>90</v>
      </c>
      <c r="R48" s="172">
        <f t="shared" si="53"/>
        <v>19.637325900912852</v>
      </c>
      <c r="S48" s="144">
        <f t="shared" si="54"/>
        <v>1</v>
      </c>
      <c r="T48" s="144">
        <f t="shared" si="55"/>
        <v>217</v>
      </c>
      <c r="U48" t="s">
        <v>118</v>
      </c>
      <c r="V48" t="s">
        <v>91</v>
      </c>
      <c r="W48" t="s">
        <v>118</v>
      </c>
      <c r="X48" s="4" t="s">
        <v>91</v>
      </c>
      <c r="Y48" s="4" t="s">
        <v>253</v>
      </c>
      <c r="Z48" s="4" t="s">
        <v>228</v>
      </c>
      <c r="AA48" s="4" t="s">
        <v>48</v>
      </c>
      <c r="AB48" s="4">
        <v>523</v>
      </c>
      <c r="AC48" s="4">
        <v>2183.192</v>
      </c>
      <c r="AD48" s="4">
        <v>1058.758</v>
      </c>
      <c r="AE48" s="4">
        <v>2.0619999999999998</v>
      </c>
      <c r="AF48" s="4">
        <v>2.2999999999999998</v>
      </c>
      <c r="AG48" s="4">
        <v>11.573</v>
      </c>
      <c r="AH48" s="4">
        <v>188.07325599999999</v>
      </c>
      <c r="AI48" s="4">
        <v>3.9965999999999999</v>
      </c>
      <c r="AJ48" s="4">
        <v>72.901030000000006</v>
      </c>
      <c r="AK48" s="4">
        <v>353</v>
      </c>
      <c r="AL48" s="4">
        <v>1</v>
      </c>
      <c r="AM48" s="4">
        <v>217</v>
      </c>
      <c r="AN48" s="4">
        <v>90</v>
      </c>
      <c r="AO48" s="4">
        <v>11.6082</v>
      </c>
      <c r="AP48" s="4">
        <v>273.10000000000002</v>
      </c>
      <c r="AQ48" s="4">
        <v>44.8</v>
      </c>
      <c r="AR48" s="4">
        <v>53</v>
      </c>
      <c r="AS48" s="4">
        <v>20411</v>
      </c>
      <c r="AT48" s="4">
        <v>4.5999999999999999E-2</v>
      </c>
      <c r="AU48" s="4">
        <v>9.94</v>
      </c>
      <c r="AV48" s="4">
        <v>13061</v>
      </c>
      <c r="AW48" s="4">
        <v>0</v>
      </c>
      <c r="AX48" s="4">
        <v>0.65</v>
      </c>
      <c r="AY48">
        <v>0.89652173913043476</v>
      </c>
      <c r="AZ48" t="s">
        <v>69</v>
      </c>
      <c r="BA48" t="s">
        <v>191</v>
      </c>
      <c r="BB48">
        <v>1</v>
      </c>
      <c r="BC48" t="s">
        <v>489</v>
      </c>
      <c r="BD48">
        <v>19</v>
      </c>
      <c r="BE48">
        <v>5556.6630000000005</v>
      </c>
      <c r="BF48">
        <v>0.39289624006350571</v>
      </c>
      <c r="BG48">
        <v>0.35224002043954294</v>
      </c>
      <c r="BH48">
        <v>168764.432</v>
      </c>
      <c r="BI48">
        <v>1.2936327720997514E-2</v>
      </c>
      <c r="BJ48">
        <v>1.1597699026389945E-2</v>
      </c>
      <c r="BK48">
        <v>1</v>
      </c>
      <c r="BL48" t="s">
        <v>66</v>
      </c>
      <c r="BM48">
        <v>-2</v>
      </c>
      <c r="BN48" t="s">
        <v>424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7" customWidth="1"/>
    <col min="3" max="3" width="5.5703125" style="106" customWidth="1"/>
    <col min="4" max="4" width="10.140625" style="11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3"/>
      <c r="B1" s="34"/>
      <c r="C1" s="10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1"/>
      <c r="R1" s="221"/>
    </row>
    <row r="2" spans="1:68" ht="45" customHeight="1" x14ac:dyDescent="0.25">
      <c r="A2" s="10" t="s">
        <v>32</v>
      </c>
      <c r="B2" s="35"/>
      <c r="C2" s="104"/>
      <c r="D2" s="111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2"/>
      <c r="R2" s="222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157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24" t="s">
        <v>38</v>
      </c>
      <c r="B4" s="125" t="s">
        <v>49</v>
      </c>
      <c r="C4" s="126" t="s">
        <v>141</v>
      </c>
      <c r="D4" s="126" t="s">
        <v>158</v>
      </c>
      <c r="E4" s="127" t="s">
        <v>147</v>
      </c>
      <c r="F4" s="125" t="s">
        <v>151</v>
      </c>
      <c r="G4" s="127" t="s">
        <v>149</v>
      </c>
      <c r="H4" s="127" t="s">
        <v>153</v>
      </c>
      <c r="I4" s="128" t="s">
        <v>155</v>
      </c>
      <c r="J4" s="127" t="s">
        <v>11</v>
      </c>
      <c r="K4" s="127" t="s">
        <v>12</v>
      </c>
      <c r="L4" s="127" t="s">
        <v>13</v>
      </c>
      <c r="M4" s="127" t="s">
        <v>73</v>
      </c>
      <c r="N4" s="127" t="s">
        <v>6</v>
      </c>
      <c r="O4" s="127" t="s">
        <v>7</v>
      </c>
      <c r="P4" s="127" t="s">
        <v>181</v>
      </c>
      <c r="Q4" s="224" t="s">
        <v>43</v>
      </c>
      <c r="R4" s="224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186</v>
      </c>
      <c r="AN4" s="13" t="s">
        <v>187</v>
      </c>
      <c r="AO4" t="s">
        <v>188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74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 x14ac:dyDescent="0.25">
      <c r="A5" s="266" t="str">
        <f t="shared" ref="A5:A36" si="0">BF5</f>
        <v>신동아교통</v>
      </c>
      <c r="B5" s="129">
        <f>IF(BH5="NULL", E5, BH5)</f>
        <v>2063</v>
      </c>
      <c r="C5" s="130" t="str">
        <f t="shared" ref="C5:C36" si="1">BN5</f>
        <v>D</v>
      </c>
      <c r="D5" s="131">
        <f t="shared" ref="D5:D36" si="2">BM5</f>
        <v>0.82498006772947052</v>
      </c>
      <c r="E5" s="132">
        <f t="shared" ref="E5:E36" si="3">U5</f>
        <v>2063</v>
      </c>
      <c r="F5" s="133" t="str">
        <f t="shared" ref="F5:F36" si="4">BG5</f>
        <v>518</v>
      </c>
      <c r="G5" s="134" t="str">
        <f t="shared" ref="G5:G36" si="5">BK5</f>
        <v>70바3722</v>
      </c>
      <c r="H5" s="135">
        <f t="shared" ref="H5:H36" si="6">BJ5</f>
        <v>6</v>
      </c>
      <c r="I5" s="136">
        <f t="shared" ref="I5:I36" si="7">BP5</f>
        <v>397.19900000000001</v>
      </c>
      <c r="J5" s="137">
        <f t="shared" ref="J5:J36" si="8">AB5/AA5</f>
        <v>1.6815922109774024E-2</v>
      </c>
      <c r="K5" s="137">
        <f t="shared" ref="K5:K36" si="9">AC5/AA5</f>
        <v>0.36958789462169928</v>
      </c>
      <c r="L5" s="137">
        <f t="shared" ref="L5:L36" si="10">AD5/I5</f>
        <v>8.3081780165609673E-2</v>
      </c>
      <c r="M5" s="138">
        <f t="shared" ref="M5:M36" si="11">Z5</f>
        <v>11.968</v>
      </c>
      <c r="N5" s="139">
        <f t="shared" ref="N5:N36" si="12">AE5*100/W5</f>
        <v>0.74987439603866346</v>
      </c>
      <c r="O5" s="139">
        <f>AF5*100/W5</f>
        <v>10.248283412528401</v>
      </c>
      <c r="P5" s="225">
        <f t="shared" ref="P5:P36" si="13">AK5</f>
        <v>2</v>
      </c>
      <c r="Q5" s="226">
        <f t="shared" ref="Q5:Q36" si="14">AE5</f>
        <v>3</v>
      </c>
      <c r="R5" s="226">
        <f t="shared" ref="R5:R36" si="15">AF5</f>
        <v>41</v>
      </c>
      <c r="T5">
        <v>523</v>
      </c>
      <c r="U5">
        <v>2063</v>
      </c>
      <c r="V5" t="s">
        <v>490</v>
      </c>
      <c r="W5">
        <v>400.06700000000001</v>
      </c>
      <c r="X5">
        <v>225.21700000000001</v>
      </c>
      <c r="Y5">
        <v>1.776</v>
      </c>
      <c r="Z5">
        <v>11.968</v>
      </c>
      <c r="AA5">
        <v>32.028871000000002</v>
      </c>
      <c r="AB5">
        <v>0.53859500000000005</v>
      </c>
      <c r="AC5">
        <v>11.837483000000001</v>
      </c>
      <c r="AD5" s="1">
        <v>33</v>
      </c>
      <c r="AE5">
        <v>3</v>
      </c>
      <c r="AF5">
        <v>41</v>
      </c>
      <c r="AG5">
        <v>64</v>
      </c>
      <c r="AH5">
        <v>12.490824</v>
      </c>
      <c r="AI5">
        <v>0</v>
      </c>
      <c r="AJ5">
        <v>0</v>
      </c>
      <c r="AK5">
        <v>2</v>
      </c>
      <c r="AL5">
        <v>300</v>
      </c>
      <c r="AM5" t="s">
        <v>491</v>
      </c>
      <c r="AN5" t="s">
        <v>492</v>
      </c>
      <c r="AO5">
        <v>82.164000000000001</v>
      </c>
      <c r="AR5" t="s">
        <v>118</v>
      </c>
      <c r="AS5" t="s">
        <v>122</v>
      </c>
      <c r="AT5" t="s">
        <v>236</v>
      </c>
      <c r="AU5" t="s">
        <v>490</v>
      </c>
      <c r="AV5" t="s">
        <v>229</v>
      </c>
      <c r="AW5">
        <v>6</v>
      </c>
      <c r="BB5">
        <v>0.82498006772947052</v>
      </c>
      <c r="BC5" t="s">
        <v>67</v>
      </c>
      <c r="BF5" t="s">
        <v>118</v>
      </c>
      <c r="BG5" t="s">
        <v>122</v>
      </c>
      <c r="BH5" t="s">
        <v>490</v>
      </c>
      <c r="BI5">
        <v>2063</v>
      </c>
      <c r="BJ5">
        <v>6</v>
      </c>
      <c r="BK5" t="s">
        <v>236</v>
      </c>
      <c r="BL5" t="s">
        <v>237</v>
      </c>
      <c r="BM5">
        <v>0.82498006772947052</v>
      </c>
      <c r="BN5" t="s">
        <v>67</v>
      </c>
      <c r="BO5" t="s">
        <v>179</v>
      </c>
      <c r="BP5">
        <v>397.19900000000001</v>
      </c>
    </row>
    <row r="6" spans="1:68" ht="16.5" x14ac:dyDescent="0.25">
      <c r="A6" s="267" t="str">
        <f t="shared" si="0"/>
        <v>신동아교통</v>
      </c>
      <c r="B6" s="113">
        <f t="shared" ref="B6:B69" si="16">IF(BH6="NULL", E6, BH6)</f>
        <v>4793</v>
      </c>
      <c r="C6" s="114" t="str">
        <f t="shared" si="1"/>
        <v>D</v>
      </c>
      <c r="D6" s="115">
        <f t="shared" si="2"/>
        <v>0.80558630186238145</v>
      </c>
      <c r="E6" s="116">
        <f t="shared" si="3"/>
        <v>4793</v>
      </c>
      <c r="F6" s="117" t="str">
        <f t="shared" si="4"/>
        <v>1</v>
      </c>
      <c r="G6" s="118" t="str">
        <f t="shared" si="5"/>
        <v>70바2411</v>
      </c>
      <c r="H6" s="119">
        <f t="shared" si="6"/>
        <v>11</v>
      </c>
      <c r="I6" s="120">
        <f t="shared" si="7"/>
        <v>2426.9259999999999</v>
      </c>
      <c r="J6" s="121">
        <f t="shared" si="8"/>
        <v>1.4366508497372588E-2</v>
      </c>
      <c r="K6" s="121">
        <f t="shared" si="9"/>
        <v>0.33719930298925271</v>
      </c>
      <c r="L6" s="121">
        <f t="shared" si="10"/>
        <v>0.12031681229670786</v>
      </c>
      <c r="M6" s="122">
        <f t="shared" si="11"/>
        <v>12.927</v>
      </c>
      <c r="N6" s="123">
        <f t="shared" si="12"/>
        <v>0</v>
      </c>
      <c r="O6" s="123">
        <f>AF6*100/W6</f>
        <v>28.67825388990023</v>
      </c>
      <c r="P6" s="227">
        <f t="shared" si="13"/>
        <v>8</v>
      </c>
      <c r="Q6" s="228">
        <f t="shared" si="14"/>
        <v>0</v>
      </c>
      <c r="R6" s="228">
        <f t="shared" si="15"/>
        <v>696</v>
      </c>
      <c r="T6">
        <v>523</v>
      </c>
      <c r="U6">
        <v>4793</v>
      </c>
      <c r="V6" t="s">
        <v>490</v>
      </c>
      <c r="W6">
        <v>2426.9259999999999</v>
      </c>
      <c r="X6">
        <v>1316.7180000000001</v>
      </c>
      <c r="Y6">
        <v>1.843</v>
      </c>
      <c r="Z6">
        <v>12.927</v>
      </c>
      <c r="AA6">
        <v>139.48134999999999</v>
      </c>
      <c r="AB6">
        <v>2.00386</v>
      </c>
      <c r="AC6">
        <v>47.033014000000001</v>
      </c>
      <c r="AD6" s="1">
        <v>292</v>
      </c>
      <c r="AE6">
        <v>0</v>
      </c>
      <c r="AF6">
        <v>696</v>
      </c>
      <c r="AG6">
        <v>88</v>
      </c>
      <c r="AH6">
        <v>17.399645</v>
      </c>
      <c r="AI6">
        <v>1821.5</v>
      </c>
      <c r="AJ6">
        <v>35.9</v>
      </c>
      <c r="AK6">
        <v>8</v>
      </c>
      <c r="AL6">
        <v>2120</v>
      </c>
      <c r="AM6" t="s">
        <v>493</v>
      </c>
      <c r="AN6" t="s">
        <v>494</v>
      </c>
      <c r="AO6">
        <v>722.27</v>
      </c>
      <c r="AR6" t="s">
        <v>118</v>
      </c>
      <c r="AS6" t="s">
        <v>120</v>
      </c>
      <c r="AT6" t="s">
        <v>193</v>
      </c>
      <c r="AU6" t="s">
        <v>490</v>
      </c>
      <c r="AV6" t="s">
        <v>48</v>
      </c>
      <c r="AW6">
        <v>11</v>
      </c>
      <c r="BB6">
        <v>0.80558630186238145</v>
      </c>
      <c r="BC6" t="s">
        <v>67</v>
      </c>
      <c r="BF6" t="s">
        <v>118</v>
      </c>
      <c r="BG6" t="s">
        <v>120</v>
      </c>
      <c r="BH6" t="s">
        <v>490</v>
      </c>
      <c r="BI6">
        <v>4793</v>
      </c>
      <c r="BJ6">
        <v>11</v>
      </c>
      <c r="BK6" t="s">
        <v>193</v>
      </c>
      <c r="BL6" t="s">
        <v>217</v>
      </c>
      <c r="BM6">
        <v>0.80558630186238145</v>
      </c>
      <c r="BN6" t="s">
        <v>67</v>
      </c>
      <c r="BO6" t="s">
        <v>179</v>
      </c>
      <c r="BP6">
        <v>2426.9259999999999</v>
      </c>
    </row>
    <row r="7" spans="1:68" ht="16.5" x14ac:dyDescent="0.25">
      <c r="A7" s="266" t="str">
        <f t="shared" si="0"/>
        <v>신동아교통</v>
      </c>
      <c r="B7" s="129">
        <f t="shared" si="16"/>
        <v>6424</v>
      </c>
      <c r="C7" s="130" t="str">
        <f t="shared" si="1"/>
        <v>D</v>
      </c>
      <c r="D7" s="131">
        <f t="shared" si="2"/>
        <v>0.81109186680611045</v>
      </c>
      <c r="E7" s="132">
        <f t="shared" si="3"/>
        <v>6424</v>
      </c>
      <c r="F7" s="133" t="str">
        <f t="shared" si="4"/>
        <v>516</v>
      </c>
      <c r="G7" s="134" t="str">
        <f t="shared" si="5"/>
        <v>71바6415</v>
      </c>
      <c r="H7" s="135">
        <f t="shared" si="6"/>
        <v>4</v>
      </c>
      <c r="I7" s="136">
        <f t="shared" si="7"/>
        <v>497.01800000000003</v>
      </c>
      <c r="J7" s="137">
        <f t="shared" si="8"/>
        <v>2.6477165092328132E-2</v>
      </c>
      <c r="K7" s="137">
        <f t="shared" si="9"/>
        <v>0.4293169537001767</v>
      </c>
      <c r="L7" s="137">
        <f t="shared" si="10"/>
        <v>0.21528395349866603</v>
      </c>
      <c r="M7" s="138">
        <f t="shared" si="11"/>
        <v>11.548999999999999</v>
      </c>
      <c r="N7" s="139">
        <f t="shared" si="12"/>
        <v>3.3805684923062236</v>
      </c>
      <c r="O7" s="139">
        <v>70</v>
      </c>
      <c r="P7" s="225">
        <f t="shared" si="13"/>
        <v>23</v>
      </c>
      <c r="Q7" s="226">
        <f t="shared" si="14"/>
        <v>17</v>
      </c>
      <c r="R7" s="226">
        <f t="shared" si="15"/>
        <v>77</v>
      </c>
      <c r="T7">
        <v>523</v>
      </c>
      <c r="U7">
        <v>6424</v>
      </c>
      <c r="V7" t="s">
        <v>490</v>
      </c>
      <c r="W7">
        <v>502.87400000000002</v>
      </c>
      <c r="X7">
        <v>282.88900000000001</v>
      </c>
      <c r="Y7">
        <v>1.778</v>
      </c>
      <c r="Z7">
        <v>11.548999999999999</v>
      </c>
      <c r="AA7">
        <v>41.828043000000001</v>
      </c>
      <c r="AB7">
        <v>1.107488</v>
      </c>
      <c r="AC7">
        <v>17.957488000000001</v>
      </c>
      <c r="AD7" s="1">
        <v>107</v>
      </c>
      <c r="AE7">
        <v>17</v>
      </c>
      <c r="AF7">
        <v>77</v>
      </c>
      <c r="AG7">
        <v>72</v>
      </c>
      <c r="AH7">
        <v>12.022411999999999</v>
      </c>
      <c r="AI7">
        <v>15.9</v>
      </c>
      <c r="AJ7">
        <v>0</v>
      </c>
      <c r="AK7">
        <v>23</v>
      </c>
      <c r="AL7">
        <v>7699</v>
      </c>
      <c r="AM7" t="s">
        <v>495</v>
      </c>
      <c r="AN7" t="s">
        <v>496</v>
      </c>
      <c r="AO7">
        <v>216.59299999999999</v>
      </c>
      <c r="AR7" t="s">
        <v>118</v>
      </c>
      <c r="AS7" t="s">
        <v>121</v>
      </c>
      <c r="AT7" t="s">
        <v>233</v>
      </c>
      <c r="AU7" t="s">
        <v>490</v>
      </c>
      <c r="AV7" t="s">
        <v>229</v>
      </c>
      <c r="AW7">
        <v>4</v>
      </c>
      <c r="BB7">
        <v>0.81109186680611045</v>
      </c>
      <c r="BC7" t="s">
        <v>67</v>
      </c>
      <c r="BF7" t="s">
        <v>118</v>
      </c>
      <c r="BG7" t="s">
        <v>121</v>
      </c>
      <c r="BH7" t="s">
        <v>490</v>
      </c>
      <c r="BI7">
        <v>6424</v>
      </c>
      <c r="BJ7">
        <v>4</v>
      </c>
      <c r="BK7" t="s">
        <v>233</v>
      </c>
      <c r="BL7" t="s">
        <v>497</v>
      </c>
      <c r="BM7">
        <v>0.81109186680611045</v>
      </c>
      <c r="BN7" t="s">
        <v>67</v>
      </c>
      <c r="BO7" t="s">
        <v>179</v>
      </c>
      <c r="BP7">
        <v>497.01800000000003</v>
      </c>
    </row>
    <row r="8" spans="1:68" ht="16.5" x14ac:dyDescent="0.25">
      <c r="A8" s="267" t="str">
        <f t="shared" si="0"/>
        <v>신동아교통</v>
      </c>
      <c r="B8" s="113">
        <f t="shared" si="16"/>
        <v>6477</v>
      </c>
      <c r="C8" s="114" t="str">
        <f t="shared" si="1"/>
        <v>D</v>
      </c>
      <c r="D8" s="115">
        <f t="shared" si="2"/>
        <v>0.83754310252725461</v>
      </c>
      <c r="E8" s="116">
        <f t="shared" si="3"/>
        <v>6477</v>
      </c>
      <c r="F8" s="117" t="str">
        <f t="shared" si="4"/>
        <v>518</v>
      </c>
      <c r="G8" s="118" t="str">
        <f t="shared" si="5"/>
        <v>71바6404</v>
      </c>
      <c r="H8" s="119">
        <f t="shared" si="6"/>
        <v>2</v>
      </c>
      <c r="I8" s="120">
        <f t="shared" si="7"/>
        <v>3017.462</v>
      </c>
      <c r="J8" s="121">
        <f t="shared" si="8"/>
        <v>2.1325028589912292E-2</v>
      </c>
      <c r="K8" s="121">
        <f t="shared" si="9"/>
        <v>0.37815385586016942</v>
      </c>
      <c r="L8" s="121">
        <f t="shared" si="10"/>
        <v>9.7101471368984935E-2</v>
      </c>
      <c r="M8" s="122">
        <f t="shared" si="11"/>
        <v>12.551</v>
      </c>
      <c r="N8" s="123">
        <f t="shared" si="12"/>
        <v>0.33140433914329326</v>
      </c>
      <c r="O8" s="123">
        <f t="shared" ref="O8:O39" si="17">AF8*100/W8</f>
        <v>16.537076523250335</v>
      </c>
      <c r="P8" s="227">
        <f t="shared" si="13"/>
        <v>32</v>
      </c>
      <c r="Q8" s="228">
        <f t="shared" si="14"/>
        <v>10</v>
      </c>
      <c r="R8" s="228">
        <f t="shared" si="15"/>
        <v>499</v>
      </c>
      <c r="T8">
        <v>523</v>
      </c>
      <c r="U8">
        <v>6477</v>
      </c>
      <c r="V8" t="s">
        <v>490</v>
      </c>
      <c r="W8">
        <v>3017.462</v>
      </c>
      <c r="X8">
        <v>1715.4749999999999</v>
      </c>
      <c r="Y8">
        <v>1.7589999999999999</v>
      </c>
      <c r="Z8">
        <v>12.551</v>
      </c>
      <c r="AA8">
        <v>245.45458300000001</v>
      </c>
      <c r="AB8">
        <v>5.2343260000000003</v>
      </c>
      <c r="AC8">
        <v>92.819597000000002</v>
      </c>
      <c r="AD8" s="1">
        <v>293</v>
      </c>
      <c r="AE8">
        <v>10</v>
      </c>
      <c r="AF8">
        <v>499</v>
      </c>
      <c r="AG8">
        <v>76</v>
      </c>
      <c r="AH8">
        <v>12.293361000000001</v>
      </c>
      <c r="AI8">
        <v>30.8</v>
      </c>
      <c r="AJ8">
        <v>0</v>
      </c>
      <c r="AK8">
        <v>32</v>
      </c>
      <c r="AL8">
        <v>7576</v>
      </c>
      <c r="AM8" t="s">
        <v>498</v>
      </c>
      <c r="AN8" t="s">
        <v>499</v>
      </c>
      <c r="AO8">
        <v>2734.8130000000001</v>
      </c>
      <c r="AR8" t="s">
        <v>118</v>
      </c>
      <c r="AS8" t="s">
        <v>122</v>
      </c>
      <c r="AT8" t="s">
        <v>240</v>
      </c>
      <c r="AU8" t="s">
        <v>490</v>
      </c>
      <c r="AV8" t="s">
        <v>48</v>
      </c>
      <c r="AW8">
        <v>2</v>
      </c>
      <c r="BB8">
        <v>0.83754310252725461</v>
      </c>
      <c r="BC8" t="s">
        <v>67</v>
      </c>
      <c r="BF8" t="s">
        <v>118</v>
      </c>
      <c r="BG8" t="s">
        <v>122</v>
      </c>
      <c r="BH8" t="s">
        <v>490</v>
      </c>
      <c r="BI8">
        <v>6477</v>
      </c>
      <c r="BJ8">
        <v>2</v>
      </c>
      <c r="BK8" t="s">
        <v>240</v>
      </c>
      <c r="BL8" t="s">
        <v>244</v>
      </c>
      <c r="BM8">
        <v>0.83754310252725461</v>
      </c>
      <c r="BN8" t="s">
        <v>67</v>
      </c>
      <c r="BO8" t="s">
        <v>179</v>
      </c>
      <c r="BP8">
        <v>3017.462</v>
      </c>
    </row>
    <row r="9" spans="1:68" ht="16.5" x14ac:dyDescent="0.25">
      <c r="A9" s="266" t="str">
        <f t="shared" si="0"/>
        <v>신동아교통</v>
      </c>
      <c r="B9" s="129">
        <f t="shared" si="16"/>
        <v>6640</v>
      </c>
      <c r="C9" s="130" t="str">
        <f t="shared" si="1"/>
        <v>F</v>
      </c>
      <c r="D9" s="131">
        <f t="shared" si="2"/>
        <v>0.79852224822090845</v>
      </c>
      <c r="E9" s="132">
        <f t="shared" si="3"/>
        <v>6640</v>
      </c>
      <c r="F9" s="133" t="str">
        <f t="shared" si="4"/>
        <v>518</v>
      </c>
      <c r="G9" s="134" t="str">
        <f t="shared" si="5"/>
        <v>70바6414</v>
      </c>
      <c r="H9" s="135">
        <f t="shared" si="6"/>
        <v>5</v>
      </c>
      <c r="I9" s="136">
        <f t="shared" si="7"/>
        <v>930.51099999999997</v>
      </c>
      <c r="J9" s="137">
        <f t="shared" si="8"/>
        <v>1.8717113900071584E-2</v>
      </c>
      <c r="K9" s="137">
        <f t="shared" si="9"/>
        <v>0.36087730428956788</v>
      </c>
      <c r="L9" s="137">
        <f t="shared" si="10"/>
        <v>0.15367900003331503</v>
      </c>
      <c r="M9" s="138">
        <f t="shared" si="11"/>
        <v>12.276</v>
      </c>
      <c r="N9" s="139">
        <f t="shared" si="12"/>
        <v>0.10746783219112939</v>
      </c>
      <c r="O9" s="139">
        <f t="shared" si="17"/>
        <v>7.8451517499524455</v>
      </c>
      <c r="P9" s="225">
        <f t="shared" si="13"/>
        <v>1</v>
      </c>
      <c r="Q9" s="226">
        <f t="shared" si="14"/>
        <v>1</v>
      </c>
      <c r="R9" s="226">
        <f t="shared" si="15"/>
        <v>73</v>
      </c>
      <c r="T9">
        <v>523</v>
      </c>
      <c r="U9">
        <v>6640</v>
      </c>
      <c r="V9" t="s">
        <v>490</v>
      </c>
      <c r="W9">
        <v>930.51099999999997</v>
      </c>
      <c r="X9">
        <v>541.58500000000004</v>
      </c>
      <c r="Y9">
        <v>1.718</v>
      </c>
      <c r="Z9">
        <v>12.276</v>
      </c>
      <c r="AA9">
        <v>74.721349000000004</v>
      </c>
      <c r="AB9">
        <v>1.398568</v>
      </c>
      <c r="AC9">
        <v>26.965239</v>
      </c>
      <c r="AD9" s="1">
        <v>143</v>
      </c>
      <c r="AE9">
        <v>1</v>
      </c>
      <c r="AF9">
        <v>73</v>
      </c>
      <c r="AG9">
        <v>70</v>
      </c>
      <c r="AH9">
        <v>12.45308</v>
      </c>
      <c r="AI9">
        <v>85.6</v>
      </c>
      <c r="AJ9">
        <v>0</v>
      </c>
      <c r="AK9">
        <v>1</v>
      </c>
      <c r="AL9">
        <v>386</v>
      </c>
      <c r="AM9" t="s">
        <v>500</v>
      </c>
      <c r="AN9" t="s">
        <v>501</v>
      </c>
      <c r="AO9">
        <v>362.81099999999998</v>
      </c>
      <c r="AR9" t="s">
        <v>118</v>
      </c>
      <c r="AS9" t="s">
        <v>122</v>
      </c>
      <c r="AT9" t="s">
        <v>237</v>
      </c>
      <c r="AU9" t="s">
        <v>490</v>
      </c>
      <c r="AV9" t="s">
        <v>48</v>
      </c>
      <c r="AW9">
        <v>5</v>
      </c>
      <c r="BB9">
        <v>0.79852224822090845</v>
      </c>
      <c r="BC9" t="s">
        <v>70</v>
      </c>
      <c r="BF9" t="s">
        <v>118</v>
      </c>
      <c r="BG9" t="s">
        <v>122</v>
      </c>
      <c r="BH9" t="s">
        <v>490</v>
      </c>
      <c r="BI9">
        <v>6640</v>
      </c>
      <c r="BJ9">
        <v>5</v>
      </c>
      <c r="BK9" t="s">
        <v>237</v>
      </c>
      <c r="BL9" t="s">
        <v>238</v>
      </c>
      <c r="BM9">
        <v>0.79852224822090845</v>
      </c>
      <c r="BN9" t="s">
        <v>70</v>
      </c>
      <c r="BO9" t="s">
        <v>185</v>
      </c>
      <c r="BP9">
        <v>930.51099999999997</v>
      </c>
    </row>
    <row r="10" spans="1:68" ht="16.5" x14ac:dyDescent="0.25">
      <c r="A10" s="267" t="str">
        <f t="shared" si="0"/>
        <v>신동아교통</v>
      </c>
      <c r="B10" s="113">
        <f t="shared" si="16"/>
        <v>7000</v>
      </c>
      <c r="C10" s="114" t="str">
        <f t="shared" si="1"/>
        <v>F</v>
      </c>
      <c r="D10" s="115">
        <f t="shared" si="2"/>
        <v>0.68728047674913384</v>
      </c>
      <c r="E10" s="116">
        <f t="shared" si="3"/>
        <v>7000</v>
      </c>
      <c r="F10" s="117" t="str">
        <f t="shared" si="4"/>
        <v>520</v>
      </c>
      <c r="G10" s="118" t="str">
        <f t="shared" si="5"/>
        <v>71바6401</v>
      </c>
      <c r="H10" s="119">
        <f t="shared" si="6"/>
        <v>6</v>
      </c>
      <c r="I10" s="120">
        <f t="shared" si="7"/>
        <v>1747.2629999999999</v>
      </c>
      <c r="J10" s="121">
        <f t="shared" si="8"/>
        <v>2.0237892147680524E-2</v>
      </c>
      <c r="K10" s="121">
        <f t="shared" si="9"/>
        <v>0.36708246994907262</v>
      </c>
      <c r="L10" s="121">
        <f t="shared" si="10"/>
        <v>9.6150379193057953E-2</v>
      </c>
      <c r="M10" s="122">
        <f t="shared" si="11"/>
        <v>11.496</v>
      </c>
      <c r="N10" s="123">
        <f t="shared" si="12"/>
        <v>0.1716971057018892</v>
      </c>
      <c r="O10" s="123">
        <f t="shared" si="17"/>
        <v>5.4943073824604545</v>
      </c>
      <c r="P10" s="227">
        <f t="shared" si="13"/>
        <v>25</v>
      </c>
      <c r="Q10" s="228">
        <f t="shared" si="14"/>
        <v>3</v>
      </c>
      <c r="R10" s="228">
        <f t="shared" si="15"/>
        <v>96</v>
      </c>
      <c r="T10">
        <v>523</v>
      </c>
      <c r="U10">
        <v>7000</v>
      </c>
      <c r="V10" t="s">
        <v>490</v>
      </c>
      <c r="W10">
        <v>1747.2629999999999</v>
      </c>
      <c r="X10">
        <v>958.59400000000005</v>
      </c>
      <c r="Y10">
        <v>1.823</v>
      </c>
      <c r="Z10">
        <v>11.496</v>
      </c>
      <c r="AA10">
        <v>152.858261</v>
      </c>
      <c r="AB10">
        <v>3.0935290000000002</v>
      </c>
      <c r="AC10">
        <v>56.111587999999998</v>
      </c>
      <c r="AD10" s="1">
        <v>168</v>
      </c>
      <c r="AE10">
        <v>3</v>
      </c>
      <c r="AF10">
        <v>96</v>
      </c>
      <c r="AG10">
        <v>78</v>
      </c>
      <c r="AH10">
        <v>11.430607999999999</v>
      </c>
      <c r="AI10">
        <v>314.39999999999998</v>
      </c>
      <c r="AJ10">
        <v>0</v>
      </c>
      <c r="AK10">
        <v>25</v>
      </c>
      <c r="AL10">
        <v>9442</v>
      </c>
      <c r="AM10" t="s">
        <v>502</v>
      </c>
      <c r="AN10" t="s">
        <v>503</v>
      </c>
      <c r="AO10">
        <v>885.26700000000005</v>
      </c>
      <c r="AR10" t="s">
        <v>118</v>
      </c>
      <c r="AS10" t="s">
        <v>123</v>
      </c>
      <c r="AT10" t="s">
        <v>246</v>
      </c>
      <c r="AU10" t="s">
        <v>490</v>
      </c>
      <c r="AV10" t="s">
        <v>48</v>
      </c>
      <c r="AW10">
        <v>6</v>
      </c>
      <c r="BB10">
        <v>0.68728047674913384</v>
      </c>
      <c r="BC10" t="s">
        <v>70</v>
      </c>
      <c r="BF10" t="s">
        <v>118</v>
      </c>
      <c r="BG10" t="s">
        <v>123</v>
      </c>
      <c r="BH10" t="s">
        <v>490</v>
      </c>
      <c r="BI10">
        <v>7000</v>
      </c>
      <c r="BJ10">
        <v>6</v>
      </c>
      <c r="BK10" t="s">
        <v>246</v>
      </c>
      <c r="BL10" t="s">
        <v>250</v>
      </c>
      <c r="BM10">
        <v>0.68728047674913384</v>
      </c>
      <c r="BN10" t="s">
        <v>70</v>
      </c>
      <c r="BO10" t="s">
        <v>185</v>
      </c>
      <c r="BP10">
        <v>1747.2629999999999</v>
      </c>
    </row>
    <row r="11" spans="1:68" ht="16.5" x14ac:dyDescent="0.25">
      <c r="A11" s="266" t="str">
        <f t="shared" si="0"/>
        <v>신동아교통</v>
      </c>
      <c r="B11" s="129">
        <f t="shared" si="16"/>
        <v>7280</v>
      </c>
      <c r="C11" s="130" t="str">
        <f t="shared" si="1"/>
        <v>F</v>
      </c>
      <c r="D11" s="131">
        <f t="shared" si="2"/>
        <v>0.7587564391128685</v>
      </c>
      <c r="E11" s="132">
        <f t="shared" si="3"/>
        <v>7280</v>
      </c>
      <c r="F11" s="133" t="str">
        <f t="shared" si="4"/>
        <v>520</v>
      </c>
      <c r="G11" s="134" t="str">
        <f t="shared" si="5"/>
        <v>71바6413</v>
      </c>
      <c r="H11" s="135">
        <f t="shared" si="6"/>
        <v>7</v>
      </c>
      <c r="I11" s="136">
        <f t="shared" si="7"/>
        <v>1689.6530000000002</v>
      </c>
      <c r="J11" s="137">
        <f t="shared" si="8"/>
        <v>2.3588327754926197E-2</v>
      </c>
      <c r="K11" s="137">
        <f t="shared" si="9"/>
        <v>0.285323328854861</v>
      </c>
      <c r="L11" s="137">
        <f t="shared" si="10"/>
        <v>0.21010231094786916</v>
      </c>
      <c r="M11" s="138">
        <f t="shared" si="11"/>
        <v>7.94</v>
      </c>
      <c r="N11" s="139">
        <f t="shared" si="12"/>
        <v>0.1183674991255601</v>
      </c>
      <c r="O11" s="139">
        <f t="shared" si="17"/>
        <v>4.0836787198318234</v>
      </c>
      <c r="P11" s="225">
        <f t="shared" si="13"/>
        <v>4</v>
      </c>
      <c r="Q11" s="226">
        <f t="shared" si="14"/>
        <v>2</v>
      </c>
      <c r="R11" s="226">
        <f t="shared" si="15"/>
        <v>69</v>
      </c>
      <c r="T11">
        <v>523</v>
      </c>
      <c r="U11">
        <v>7280</v>
      </c>
      <c r="V11" t="s">
        <v>490</v>
      </c>
      <c r="W11">
        <v>1689.653</v>
      </c>
      <c r="X11">
        <v>849.42899999999997</v>
      </c>
      <c r="Y11">
        <v>1.9890000000000001</v>
      </c>
      <c r="Z11">
        <v>7.94</v>
      </c>
      <c r="AA11">
        <v>148.222419</v>
      </c>
      <c r="AB11">
        <v>3.4963190000000002</v>
      </c>
      <c r="AC11">
        <v>42.291314</v>
      </c>
      <c r="AD11" s="1">
        <v>355</v>
      </c>
      <c r="AE11">
        <v>2</v>
      </c>
      <c r="AF11">
        <v>69</v>
      </c>
      <c r="AG11">
        <v>68</v>
      </c>
      <c r="AH11">
        <v>11.399442000000001</v>
      </c>
      <c r="AI11">
        <v>9.6</v>
      </c>
      <c r="AJ11">
        <v>0</v>
      </c>
      <c r="AK11">
        <v>4</v>
      </c>
      <c r="AL11">
        <v>662</v>
      </c>
      <c r="AM11" t="s">
        <v>504</v>
      </c>
      <c r="AN11" t="s">
        <v>505</v>
      </c>
      <c r="AO11">
        <v>550.49300000000005</v>
      </c>
      <c r="AR11" t="s">
        <v>118</v>
      </c>
      <c r="AS11" t="s">
        <v>123</v>
      </c>
      <c r="AT11" t="s">
        <v>248</v>
      </c>
      <c r="AU11" t="s">
        <v>490</v>
      </c>
      <c r="AV11" t="s">
        <v>48</v>
      </c>
      <c r="AW11">
        <v>7</v>
      </c>
      <c r="BB11">
        <v>0.7587564391128685</v>
      </c>
      <c r="BC11" t="s">
        <v>70</v>
      </c>
      <c r="BF11" t="s">
        <v>118</v>
      </c>
      <c r="BG11" t="s">
        <v>123</v>
      </c>
      <c r="BH11" t="s">
        <v>490</v>
      </c>
      <c r="BI11">
        <v>7280</v>
      </c>
      <c r="BJ11">
        <v>7</v>
      </c>
      <c r="BK11" t="s">
        <v>248</v>
      </c>
      <c r="BL11" t="s">
        <v>247</v>
      </c>
      <c r="BM11">
        <v>0.7587564391128685</v>
      </c>
      <c r="BN11" t="s">
        <v>70</v>
      </c>
      <c r="BO11" t="s">
        <v>185</v>
      </c>
      <c r="BP11">
        <v>1689.6530000000002</v>
      </c>
    </row>
    <row r="12" spans="1:68" ht="16.5" x14ac:dyDescent="0.25">
      <c r="A12" s="267" t="str">
        <f t="shared" si="0"/>
        <v>신동아교통</v>
      </c>
      <c r="B12" s="113">
        <f t="shared" si="16"/>
        <v>8085</v>
      </c>
      <c r="C12" s="114" t="str">
        <f t="shared" si="1"/>
        <v>C</v>
      </c>
      <c r="D12" s="115">
        <f t="shared" si="2"/>
        <v>0.85254429043288926</v>
      </c>
      <c r="E12" s="116">
        <f t="shared" si="3"/>
        <v>8085</v>
      </c>
      <c r="F12" s="117" t="str">
        <f t="shared" si="4"/>
        <v>516</v>
      </c>
      <c r="G12" s="118" t="str">
        <f t="shared" si="5"/>
        <v>71바6415</v>
      </c>
      <c r="H12" s="119">
        <f t="shared" si="6"/>
        <v>3</v>
      </c>
      <c r="I12" s="120">
        <f t="shared" si="7"/>
        <v>596.07400000000007</v>
      </c>
      <c r="J12" s="121">
        <f t="shared" si="8"/>
        <v>2.47382318395169E-2</v>
      </c>
      <c r="K12" s="121">
        <f t="shared" si="9"/>
        <v>0.35759656496897313</v>
      </c>
      <c r="L12" s="121">
        <f t="shared" si="10"/>
        <v>0.21473843851602314</v>
      </c>
      <c r="M12" s="122">
        <f t="shared" si="11"/>
        <v>8.25</v>
      </c>
      <c r="N12" s="123">
        <f t="shared" si="12"/>
        <v>0</v>
      </c>
      <c r="O12" s="123">
        <f t="shared" si="17"/>
        <v>19.963964205786532</v>
      </c>
      <c r="P12" s="227">
        <f t="shared" si="13"/>
        <v>9</v>
      </c>
      <c r="Q12" s="228">
        <f t="shared" si="14"/>
        <v>0</v>
      </c>
      <c r="R12" s="228">
        <f t="shared" si="15"/>
        <v>119</v>
      </c>
      <c r="T12">
        <v>523</v>
      </c>
      <c r="U12">
        <v>8085</v>
      </c>
      <c r="V12" t="s">
        <v>490</v>
      </c>
      <c r="W12">
        <v>596.07399999999996</v>
      </c>
      <c r="X12">
        <v>316.02499999999998</v>
      </c>
      <c r="Y12">
        <v>1.8859999999999999</v>
      </c>
      <c r="Z12">
        <v>8.25</v>
      </c>
      <c r="AA12">
        <v>47.373313000000003</v>
      </c>
      <c r="AB12">
        <v>1.171932</v>
      </c>
      <c r="AC12">
        <v>16.940534</v>
      </c>
      <c r="AD12" s="1">
        <v>128</v>
      </c>
      <c r="AE12">
        <v>0</v>
      </c>
      <c r="AF12">
        <v>119</v>
      </c>
      <c r="AG12">
        <v>70</v>
      </c>
      <c r="AH12">
        <v>12.582483999999999</v>
      </c>
      <c r="AI12">
        <v>29.9</v>
      </c>
      <c r="AJ12">
        <v>0</v>
      </c>
      <c r="AK12">
        <v>9</v>
      </c>
      <c r="AL12">
        <v>2603</v>
      </c>
      <c r="AM12" t="s">
        <v>506</v>
      </c>
      <c r="AN12" t="s">
        <v>507</v>
      </c>
      <c r="AO12">
        <v>418.28500000000003</v>
      </c>
      <c r="AR12" t="s">
        <v>118</v>
      </c>
      <c r="AS12" t="s">
        <v>121</v>
      </c>
      <c r="AT12" t="s">
        <v>233</v>
      </c>
      <c r="AU12" t="s">
        <v>490</v>
      </c>
      <c r="AV12" t="s">
        <v>229</v>
      </c>
      <c r="AW12">
        <v>3</v>
      </c>
      <c r="BB12">
        <v>0.85254429043288926</v>
      </c>
      <c r="BC12" t="s">
        <v>69</v>
      </c>
      <c r="BF12" t="s">
        <v>118</v>
      </c>
      <c r="BG12" t="s">
        <v>121</v>
      </c>
      <c r="BH12" t="s">
        <v>490</v>
      </c>
      <c r="BI12">
        <v>8085</v>
      </c>
      <c r="BJ12">
        <v>3</v>
      </c>
      <c r="BK12" t="s">
        <v>233</v>
      </c>
      <c r="BL12" t="s">
        <v>231</v>
      </c>
      <c r="BM12">
        <v>0.85254429043288926</v>
      </c>
      <c r="BN12" t="s">
        <v>69</v>
      </c>
      <c r="BO12" t="s">
        <v>178</v>
      </c>
      <c r="BP12">
        <v>596.07400000000007</v>
      </c>
    </row>
    <row r="13" spans="1:68" ht="16.5" x14ac:dyDescent="0.25">
      <c r="A13" s="266" t="str">
        <f t="shared" si="0"/>
        <v>신동아교통</v>
      </c>
      <c r="B13" s="129">
        <f t="shared" si="16"/>
        <v>8515</v>
      </c>
      <c r="C13" s="130" t="str">
        <f t="shared" si="1"/>
        <v>B</v>
      </c>
      <c r="D13" s="131">
        <f t="shared" si="2"/>
        <v>0.90881475281750157</v>
      </c>
      <c r="E13" s="132">
        <f t="shared" si="3"/>
        <v>8515</v>
      </c>
      <c r="F13" s="133" t="str">
        <f t="shared" si="4"/>
        <v>518</v>
      </c>
      <c r="G13" s="134" t="str">
        <f t="shared" si="5"/>
        <v>71바6403</v>
      </c>
      <c r="H13" s="135">
        <f t="shared" si="6"/>
        <v>4</v>
      </c>
      <c r="I13" s="136">
        <f t="shared" si="7"/>
        <v>746.45200000000011</v>
      </c>
      <c r="J13" s="137">
        <f t="shared" si="8"/>
        <v>1.0401794651016981E-2</v>
      </c>
      <c r="K13" s="137">
        <f t="shared" si="9"/>
        <v>0.344921522891595</v>
      </c>
      <c r="L13" s="137">
        <f t="shared" si="10"/>
        <v>0.15406215001098528</v>
      </c>
      <c r="M13" s="138">
        <f t="shared" si="11"/>
        <v>9.1479999999999997</v>
      </c>
      <c r="N13" s="139">
        <f t="shared" si="12"/>
        <v>0</v>
      </c>
      <c r="O13" s="139">
        <f t="shared" si="17"/>
        <v>9.6456302615573399</v>
      </c>
      <c r="P13" s="225">
        <f t="shared" si="13"/>
        <v>0</v>
      </c>
      <c r="Q13" s="226">
        <f t="shared" si="14"/>
        <v>0</v>
      </c>
      <c r="R13" s="226">
        <f t="shared" si="15"/>
        <v>72</v>
      </c>
      <c r="T13">
        <v>523</v>
      </c>
      <c r="U13">
        <v>8515</v>
      </c>
      <c r="V13" t="s">
        <v>490</v>
      </c>
      <c r="W13">
        <v>746.452</v>
      </c>
      <c r="X13">
        <v>384.23399999999998</v>
      </c>
      <c r="Y13">
        <v>1.9430000000000001</v>
      </c>
      <c r="Z13">
        <v>9.1479999999999997</v>
      </c>
      <c r="AA13">
        <v>61.738576999999999</v>
      </c>
      <c r="AB13">
        <v>0.64219199999999999</v>
      </c>
      <c r="AC13">
        <v>21.294964</v>
      </c>
      <c r="AD13" s="1">
        <v>115</v>
      </c>
      <c r="AE13">
        <v>0</v>
      </c>
      <c r="AF13">
        <v>72</v>
      </c>
      <c r="AG13">
        <v>68</v>
      </c>
      <c r="AH13">
        <v>12.090528000000001</v>
      </c>
      <c r="AI13">
        <v>0.7</v>
      </c>
      <c r="AJ13">
        <v>0</v>
      </c>
      <c r="AK13">
        <v>0</v>
      </c>
      <c r="AL13">
        <v>0</v>
      </c>
      <c r="AM13" t="s">
        <v>508</v>
      </c>
      <c r="AN13" t="s">
        <v>509</v>
      </c>
      <c r="AO13">
        <v>365.23200000000003</v>
      </c>
      <c r="AR13" t="s">
        <v>118</v>
      </c>
      <c r="AS13" t="s">
        <v>122</v>
      </c>
      <c r="AT13" t="s">
        <v>239</v>
      </c>
      <c r="AU13" t="s">
        <v>490</v>
      </c>
      <c r="AV13" t="s">
        <v>48</v>
      </c>
      <c r="AW13">
        <v>4</v>
      </c>
      <c r="BB13">
        <v>0.90881475281750157</v>
      </c>
      <c r="BC13" t="s">
        <v>68</v>
      </c>
      <c r="BF13" t="s">
        <v>118</v>
      </c>
      <c r="BG13" t="s">
        <v>122</v>
      </c>
      <c r="BH13" t="s">
        <v>490</v>
      </c>
      <c r="BI13">
        <v>8515</v>
      </c>
      <c r="BJ13">
        <v>4</v>
      </c>
      <c r="BK13" t="s">
        <v>239</v>
      </c>
      <c r="BL13" t="s">
        <v>242</v>
      </c>
      <c r="BM13">
        <v>0.90881475281750157</v>
      </c>
      <c r="BN13" t="s">
        <v>68</v>
      </c>
      <c r="BO13" t="s">
        <v>176</v>
      </c>
      <c r="BP13">
        <v>746.45200000000011</v>
      </c>
    </row>
    <row r="14" spans="1:68" ht="16.5" x14ac:dyDescent="0.25">
      <c r="A14" s="267" t="str">
        <f t="shared" si="0"/>
        <v>신동아교통</v>
      </c>
      <c r="B14" s="113" t="str">
        <f t="shared" si="16"/>
        <v>강문호</v>
      </c>
      <c r="C14" s="114" t="str">
        <f t="shared" si="1"/>
        <v>F</v>
      </c>
      <c r="D14" s="115">
        <f t="shared" si="2"/>
        <v>0.78565217391304354</v>
      </c>
      <c r="E14" s="116">
        <f t="shared" si="3"/>
        <v>2834</v>
      </c>
      <c r="F14" s="117" t="str">
        <f t="shared" si="4"/>
        <v>1</v>
      </c>
      <c r="G14" s="118" t="str">
        <f t="shared" si="5"/>
        <v>70바3718</v>
      </c>
      <c r="H14" s="119">
        <f t="shared" si="6"/>
        <v>1</v>
      </c>
      <c r="I14" s="120">
        <f t="shared" si="7"/>
        <v>2277.9650000000001</v>
      </c>
      <c r="J14" s="121">
        <f t="shared" si="8"/>
        <v>9.3198414311041582E-3</v>
      </c>
      <c r="K14" s="121">
        <f t="shared" si="9"/>
        <v>0.30944495359222657</v>
      </c>
      <c r="L14" s="121">
        <f t="shared" si="10"/>
        <v>9.1309567969657127E-2</v>
      </c>
      <c r="M14" s="122">
        <f t="shared" si="11"/>
        <v>11.683</v>
      </c>
      <c r="N14" s="123">
        <f t="shared" si="12"/>
        <v>0</v>
      </c>
      <c r="O14" s="123">
        <f t="shared" si="17"/>
        <v>14.750007133559997</v>
      </c>
      <c r="P14" s="227">
        <f t="shared" si="13"/>
        <v>2</v>
      </c>
      <c r="Q14" s="228">
        <f t="shared" si="14"/>
        <v>0</v>
      </c>
      <c r="R14" s="228">
        <f t="shared" si="15"/>
        <v>336</v>
      </c>
      <c r="T14">
        <v>523</v>
      </c>
      <c r="U14">
        <v>2834</v>
      </c>
      <c r="V14" t="s">
        <v>255</v>
      </c>
      <c r="W14">
        <v>2277.9650000000001</v>
      </c>
      <c r="X14">
        <v>1260.3050000000001</v>
      </c>
      <c r="Y14">
        <v>1.8069999999999999</v>
      </c>
      <c r="Z14">
        <v>11.683</v>
      </c>
      <c r="AA14">
        <v>133.70163099999999</v>
      </c>
      <c r="AB14">
        <v>1.246078</v>
      </c>
      <c r="AC14">
        <v>41.373294999999999</v>
      </c>
      <c r="AD14" s="1">
        <v>208</v>
      </c>
      <c r="AE14">
        <v>0</v>
      </c>
      <c r="AF14">
        <v>336</v>
      </c>
      <c r="AG14">
        <v>71</v>
      </c>
      <c r="AH14">
        <v>17.037675</v>
      </c>
      <c r="AI14">
        <v>1331.7</v>
      </c>
      <c r="AJ14">
        <v>0</v>
      </c>
      <c r="AK14">
        <v>2</v>
      </c>
      <c r="AL14">
        <v>1581</v>
      </c>
      <c r="AM14" t="s">
        <v>256</v>
      </c>
      <c r="AN14" t="s">
        <v>510</v>
      </c>
      <c r="AO14">
        <v>2277.9650000000001</v>
      </c>
      <c r="AR14" t="s">
        <v>118</v>
      </c>
      <c r="AS14" t="s">
        <v>120</v>
      </c>
      <c r="AT14" t="s">
        <v>222</v>
      </c>
      <c r="AU14" t="s">
        <v>255</v>
      </c>
      <c r="AV14" t="s">
        <v>48</v>
      </c>
      <c r="AW14">
        <v>1</v>
      </c>
      <c r="BB14">
        <v>0.78565217391304354</v>
      </c>
      <c r="BC14" t="s">
        <v>70</v>
      </c>
      <c r="BF14" t="s">
        <v>118</v>
      </c>
      <c r="BG14" t="s">
        <v>120</v>
      </c>
      <c r="BH14" t="s">
        <v>255</v>
      </c>
      <c r="BI14">
        <v>2834</v>
      </c>
      <c r="BJ14">
        <v>1</v>
      </c>
      <c r="BK14" t="s">
        <v>222</v>
      </c>
      <c r="BL14" t="s">
        <v>175</v>
      </c>
      <c r="BM14">
        <v>0.78565217391304354</v>
      </c>
      <c r="BN14" t="s">
        <v>70</v>
      </c>
      <c r="BO14" t="s">
        <v>185</v>
      </c>
      <c r="BP14">
        <v>2277.9650000000001</v>
      </c>
    </row>
    <row r="15" spans="1:68" ht="16.5" x14ac:dyDescent="0.25">
      <c r="A15" s="266" t="str">
        <f t="shared" si="0"/>
        <v>신동아교통</v>
      </c>
      <c r="B15" s="129" t="str">
        <f t="shared" si="16"/>
        <v>고근석</v>
      </c>
      <c r="C15" s="130" t="str">
        <f t="shared" si="1"/>
        <v>D</v>
      </c>
      <c r="D15" s="131">
        <f t="shared" si="2"/>
        <v>0.81409090909090898</v>
      </c>
      <c r="E15" s="132">
        <f t="shared" si="3"/>
        <v>8960</v>
      </c>
      <c r="F15" s="133" t="str">
        <f t="shared" si="4"/>
        <v>518</v>
      </c>
      <c r="G15" s="134" t="str">
        <f t="shared" si="5"/>
        <v>70바6414</v>
      </c>
      <c r="H15" s="135">
        <f t="shared" si="6"/>
        <v>1</v>
      </c>
      <c r="I15" s="136">
        <f t="shared" si="7"/>
        <v>1508.337</v>
      </c>
      <c r="J15" s="137">
        <f t="shared" si="8"/>
        <v>1.0168554325984278E-2</v>
      </c>
      <c r="K15" s="137">
        <f t="shared" si="9"/>
        <v>0.33746134774774222</v>
      </c>
      <c r="L15" s="137">
        <f t="shared" si="10"/>
        <v>0.11138094470930568</v>
      </c>
      <c r="M15" s="138">
        <f t="shared" si="11"/>
        <v>11.16</v>
      </c>
      <c r="N15" s="139">
        <f t="shared" si="12"/>
        <v>0.26519272549834688</v>
      </c>
      <c r="O15" s="139">
        <f t="shared" si="17"/>
        <v>9.9447272061880074</v>
      </c>
      <c r="P15" s="225">
        <f t="shared" si="13"/>
        <v>1</v>
      </c>
      <c r="Q15" s="226">
        <f t="shared" si="14"/>
        <v>4</v>
      </c>
      <c r="R15" s="226">
        <f t="shared" si="15"/>
        <v>150</v>
      </c>
      <c r="T15">
        <v>523</v>
      </c>
      <c r="U15">
        <v>8960</v>
      </c>
      <c r="V15" t="s">
        <v>257</v>
      </c>
      <c r="W15">
        <v>1508.337</v>
      </c>
      <c r="X15">
        <v>842.404</v>
      </c>
      <c r="Y15">
        <v>1.7909999999999999</v>
      </c>
      <c r="Z15">
        <v>11.16</v>
      </c>
      <c r="AA15">
        <v>115.189924</v>
      </c>
      <c r="AB15">
        <v>1.1713150000000001</v>
      </c>
      <c r="AC15">
        <v>38.872146999999998</v>
      </c>
      <c r="AD15" s="1">
        <v>168</v>
      </c>
      <c r="AE15">
        <v>4</v>
      </c>
      <c r="AF15">
        <v>150</v>
      </c>
      <c r="AG15">
        <v>73</v>
      </c>
      <c r="AH15">
        <v>13.094348</v>
      </c>
      <c r="AI15">
        <v>8.8000000000000007</v>
      </c>
      <c r="AJ15">
        <v>0</v>
      </c>
      <c r="AK15">
        <v>1</v>
      </c>
      <c r="AL15">
        <v>135</v>
      </c>
      <c r="AM15" t="s">
        <v>258</v>
      </c>
      <c r="AN15" t="s">
        <v>511</v>
      </c>
      <c r="AO15">
        <v>1508.337</v>
      </c>
      <c r="AR15" t="s">
        <v>118</v>
      </c>
      <c r="AS15" t="s">
        <v>122</v>
      </c>
      <c r="AT15" t="s">
        <v>237</v>
      </c>
      <c r="AU15" t="s">
        <v>257</v>
      </c>
      <c r="AV15" t="s">
        <v>48</v>
      </c>
      <c r="AW15">
        <v>1</v>
      </c>
      <c r="BB15">
        <v>0.81409090909090898</v>
      </c>
      <c r="BC15" t="s">
        <v>67</v>
      </c>
      <c r="BF15" t="s">
        <v>118</v>
      </c>
      <c r="BG15" t="s">
        <v>122</v>
      </c>
      <c r="BH15" t="s">
        <v>257</v>
      </c>
      <c r="BI15">
        <v>8960</v>
      </c>
      <c r="BJ15">
        <v>1</v>
      </c>
      <c r="BK15" t="s">
        <v>237</v>
      </c>
      <c r="BL15" t="s">
        <v>175</v>
      </c>
      <c r="BM15">
        <v>0.81409090909090898</v>
      </c>
      <c r="BN15" t="s">
        <v>67</v>
      </c>
      <c r="BO15" t="s">
        <v>179</v>
      </c>
      <c r="BP15">
        <v>1508.337</v>
      </c>
    </row>
    <row r="16" spans="1:68" ht="16.5" x14ac:dyDescent="0.25">
      <c r="A16" s="267" t="str">
        <f t="shared" si="0"/>
        <v>신동아교통</v>
      </c>
      <c r="B16" s="113" t="str">
        <f t="shared" si="16"/>
        <v>권대원</v>
      </c>
      <c r="C16" s="114" t="str">
        <f t="shared" si="1"/>
        <v>D</v>
      </c>
      <c r="D16" s="115">
        <f t="shared" si="2"/>
        <v>0.81954545454545447</v>
      </c>
      <c r="E16" s="116">
        <f t="shared" si="3"/>
        <v>1954</v>
      </c>
      <c r="F16" s="117" t="str">
        <f t="shared" si="4"/>
        <v>516</v>
      </c>
      <c r="G16" s="118" t="str">
        <f t="shared" si="5"/>
        <v>71바6789</v>
      </c>
      <c r="H16" s="119">
        <f t="shared" si="6"/>
        <v>1</v>
      </c>
      <c r="I16" s="120">
        <f t="shared" si="7"/>
        <v>3805.4319999999998</v>
      </c>
      <c r="J16" s="121">
        <f t="shared" si="8"/>
        <v>1.8969533831288066E-2</v>
      </c>
      <c r="K16" s="121">
        <f t="shared" si="9"/>
        <v>0.37987875436555713</v>
      </c>
      <c r="L16" s="121">
        <f t="shared" si="10"/>
        <v>0.17606411046104622</v>
      </c>
      <c r="M16" s="122">
        <f t="shared" si="11"/>
        <v>12.691000000000001</v>
      </c>
      <c r="N16" s="123">
        <f t="shared" si="12"/>
        <v>0.13139112720973598</v>
      </c>
      <c r="O16" s="123">
        <f t="shared" si="17"/>
        <v>8.2250845633294727</v>
      </c>
      <c r="P16" s="227">
        <f t="shared" si="13"/>
        <v>44</v>
      </c>
      <c r="Q16" s="228">
        <f t="shared" si="14"/>
        <v>5</v>
      </c>
      <c r="R16" s="228">
        <f t="shared" si="15"/>
        <v>313</v>
      </c>
      <c r="T16">
        <v>523</v>
      </c>
      <c r="U16">
        <v>1954</v>
      </c>
      <c r="V16" t="s">
        <v>259</v>
      </c>
      <c r="W16">
        <v>3805.4319999999998</v>
      </c>
      <c r="X16">
        <v>2111.0639999999999</v>
      </c>
      <c r="Y16">
        <v>1.8029999999999999</v>
      </c>
      <c r="Z16">
        <v>12.691000000000001</v>
      </c>
      <c r="AA16">
        <v>299.61210699999998</v>
      </c>
      <c r="AB16">
        <v>5.6835019999999998</v>
      </c>
      <c r="AC16">
        <v>113.81627400000001</v>
      </c>
      <c r="AD16" s="1">
        <v>670</v>
      </c>
      <c r="AE16">
        <v>5</v>
      </c>
      <c r="AF16">
        <v>313</v>
      </c>
      <c r="AG16">
        <v>92</v>
      </c>
      <c r="AH16">
        <v>12.701195</v>
      </c>
      <c r="AI16">
        <v>199.5</v>
      </c>
      <c r="AJ16">
        <v>4.5</v>
      </c>
      <c r="AK16">
        <v>44</v>
      </c>
      <c r="AL16">
        <v>13027</v>
      </c>
      <c r="AM16" t="s">
        <v>260</v>
      </c>
      <c r="AN16" t="s">
        <v>512</v>
      </c>
      <c r="AO16">
        <v>3805.4319999999998</v>
      </c>
      <c r="AR16" t="s">
        <v>118</v>
      </c>
      <c r="AS16" t="s">
        <v>121</v>
      </c>
      <c r="AT16" t="s">
        <v>235</v>
      </c>
      <c r="AU16" t="s">
        <v>259</v>
      </c>
      <c r="AV16" t="s">
        <v>48</v>
      </c>
      <c r="AW16">
        <v>1</v>
      </c>
      <c r="BB16">
        <v>0.81954545454545447</v>
      </c>
      <c r="BC16" t="s">
        <v>67</v>
      </c>
      <c r="BF16" t="s">
        <v>118</v>
      </c>
      <c r="BG16" t="s">
        <v>121</v>
      </c>
      <c r="BH16" t="s">
        <v>259</v>
      </c>
      <c r="BI16">
        <v>1954</v>
      </c>
      <c r="BJ16">
        <v>1</v>
      </c>
      <c r="BK16" t="s">
        <v>235</v>
      </c>
      <c r="BL16" t="s">
        <v>175</v>
      </c>
      <c r="BM16">
        <v>0.81954545454545447</v>
      </c>
      <c r="BN16" t="s">
        <v>67</v>
      </c>
      <c r="BO16" t="s">
        <v>179</v>
      </c>
      <c r="BP16">
        <v>3805.4319999999998</v>
      </c>
    </row>
    <row r="17" spans="1:68" ht="16.5" x14ac:dyDescent="0.25">
      <c r="A17" s="266" t="str">
        <f t="shared" si="0"/>
        <v>신동아교통</v>
      </c>
      <c r="B17" s="129" t="str">
        <f t="shared" si="16"/>
        <v>권병석</v>
      </c>
      <c r="C17" s="130" t="str">
        <f t="shared" si="1"/>
        <v>D</v>
      </c>
      <c r="D17" s="131">
        <f t="shared" si="2"/>
        <v>0.84090909090909083</v>
      </c>
      <c r="E17" s="132">
        <f t="shared" si="3"/>
        <v>1452</v>
      </c>
      <c r="F17" s="133" t="str">
        <f t="shared" si="4"/>
        <v>518</v>
      </c>
      <c r="G17" s="134" t="str">
        <f t="shared" si="5"/>
        <v>71바6407</v>
      </c>
      <c r="H17" s="135">
        <f t="shared" si="6"/>
        <v>1</v>
      </c>
      <c r="I17" s="136">
        <f t="shared" si="7"/>
        <v>1446.645</v>
      </c>
      <c r="J17" s="137">
        <f t="shared" si="8"/>
        <v>9.5112400227380083E-3</v>
      </c>
      <c r="K17" s="137">
        <f t="shared" si="9"/>
        <v>0.35564530914379167</v>
      </c>
      <c r="L17" s="137">
        <f t="shared" si="10"/>
        <v>5.2535349031725131E-2</v>
      </c>
      <c r="M17" s="138">
        <f t="shared" si="11"/>
        <v>11.255000000000001</v>
      </c>
      <c r="N17" s="139">
        <f t="shared" si="12"/>
        <v>0.34562729626134953</v>
      </c>
      <c r="O17" s="139">
        <f t="shared" si="17"/>
        <v>24.124785279042197</v>
      </c>
      <c r="P17" s="225">
        <f t="shared" si="13"/>
        <v>2</v>
      </c>
      <c r="Q17" s="226">
        <f t="shared" si="14"/>
        <v>5</v>
      </c>
      <c r="R17" s="226">
        <f t="shared" si="15"/>
        <v>349</v>
      </c>
      <c r="T17">
        <v>523</v>
      </c>
      <c r="U17">
        <v>1452</v>
      </c>
      <c r="V17" t="s">
        <v>261</v>
      </c>
      <c r="W17">
        <v>1446.645</v>
      </c>
      <c r="X17">
        <v>782.04</v>
      </c>
      <c r="Y17">
        <v>1.85</v>
      </c>
      <c r="Z17">
        <v>11.255000000000001</v>
      </c>
      <c r="AA17">
        <v>113.36965499999999</v>
      </c>
      <c r="AB17">
        <v>1.0782860000000001</v>
      </c>
      <c r="AC17">
        <v>40.319386000000002</v>
      </c>
      <c r="AD17" s="1">
        <v>76</v>
      </c>
      <c r="AE17">
        <v>5</v>
      </c>
      <c r="AF17">
        <v>349</v>
      </c>
      <c r="AG17">
        <v>86</v>
      </c>
      <c r="AH17">
        <v>12.760425</v>
      </c>
      <c r="AI17">
        <v>178.6</v>
      </c>
      <c r="AJ17">
        <v>5.2</v>
      </c>
      <c r="AK17">
        <v>2</v>
      </c>
      <c r="AL17">
        <v>213</v>
      </c>
      <c r="AM17" t="s">
        <v>262</v>
      </c>
      <c r="AN17" t="s">
        <v>513</v>
      </c>
      <c r="AO17">
        <v>1446.645</v>
      </c>
      <c r="AR17" t="s">
        <v>118</v>
      </c>
      <c r="AS17" t="s">
        <v>122</v>
      </c>
      <c r="AT17" t="s">
        <v>242</v>
      </c>
      <c r="AU17" t="s">
        <v>261</v>
      </c>
      <c r="AV17" t="s">
        <v>48</v>
      </c>
      <c r="AW17">
        <v>1</v>
      </c>
      <c r="BB17">
        <v>0.84090909090909083</v>
      </c>
      <c r="BC17" t="s">
        <v>67</v>
      </c>
      <c r="BF17" t="s">
        <v>118</v>
      </c>
      <c r="BG17" t="s">
        <v>122</v>
      </c>
      <c r="BH17" t="s">
        <v>261</v>
      </c>
      <c r="BI17">
        <v>1452</v>
      </c>
      <c r="BJ17">
        <v>1</v>
      </c>
      <c r="BK17" t="s">
        <v>242</v>
      </c>
      <c r="BL17" t="s">
        <v>175</v>
      </c>
      <c r="BM17">
        <v>0.84090909090909083</v>
      </c>
      <c r="BN17" t="s">
        <v>67</v>
      </c>
      <c r="BO17" t="s">
        <v>179</v>
      </c>
      <c r="BP17">
        <v>1446.645</v>
      </c>
    </row>
    <row r="18" spans="1:68" ht="16.5" x14ac:dyDescent="0.25">
      <c r="A18" s="267" t="str">
        <f t="shared" si="0"/>
        <v>신동아교통</v>
      </c>
      <c r="B18" s="113" t="str">
        <f t="shared" si="16"/>
        <v>권영구</v>
      </c>
      <c r="C18" s="114" t="str">
        <f t="shared" si="1"/>
        <v>D</v>
      </c>
      <c r="D18" s="115">
        <f t="shared" si="2"/>
        <v>0.80324272511431438</v>
      </c>
      <c r="E18" s="116">
        <f t="shared" si="3"/>
        <v>2621</v>
      </c>
      <c r="F18" s="117" t="str">
        <f t="shared" si="4"/>
        <v>1</v>
      </c>
      <c r="G18" s="118" t="str">
        <f t="shared" si="5"/>
        <v>70바3707</v>
      </c>
      <c r="H18" s="119">
        <f t="shared" si="6"/>
        <v>2</v>
      </c>
      <c r="I18" s="120">
        <f t="shared" si="7"/>
        <v>472.048</v>
      </c>
      <c r="J18" s="121">
        <f t="shared" si="8"/>
        <v>5.0934053541775742E-2</v>
      </c>
      <c r="K18" s="121">
        <f t="shared" si="9"/>
        <v>0.35403947300792604</v>
      </c>
      <c r="L18" s="121">
        <f t="shared" si="10"/>
        <v>0.11439514625631292</v>
      </c>
      <c r="M18" s="122">
        <f t="shared" si="11"/>
        <v>16.681000000000001</v>
      </c>
      <c r="N18" s="123">
        <f t="shared" si="12"/>
        <v>0</v>
      </c>
      <c r="O18" s="123">
        <f t="shared" si="17"/>
        <v>54.655458766905063</v>
      </c>
      <c r="P18" s="227">
        <f t="shared" si="13"/>
        <v>9</v>
      </c>
      <c r="Q18" s="228">
        <f t="shared" si="14"/>
        <v>0</v>
      </c>
      <c r="R18" s="228">
        <f t="shared" si="15"/>
        <v>258</v>
      </c>
      <c r="T18">
        <v>523</v>
      </c>
      <c r="U18">
        <v>2621</v>
      </c>
      <c r="V18" t="s">
        <v>263</v>
      </c>
      <c r="W18">
        <v>472.048</v>
      </c>
      <c r="X18">
        <v>269.88400000000001</v>
      </c>
      <c r="Y18">
        <v>1.7490000000000001</v>
      </c>
      <c r="Z18">
        <v>16.681000000000001</v>
      </c>
      <c r="AA18">
        <v>27.219156999999999</v>
      </c>
      <c r="AB18">
        <v>1.386382</v>
      </c>
      <c r="AC18">
        <v>9.6366560000000003</v>
      </c>
      <c r="AD18" s="1">
        <v>54</v>
      </c>
      <c r="AE18">
        <v>0</v>
      </c>
      <c r="AF18">
        <v>258</v>
      </c>
      <c r="AG18">
        <v>81</v>
      </c>
      <c r="AH18">
        <v>17.342490999999999</v>
      </c>
      <c r="AI18">
        <v>225.5</v>
      </c>
      <c r="AJ18">
        <v>0</v>
      </c>
      <c r="AK18">
        <v>9</v>
      </c>
      <c r="AL18">
        <v>3704</v>
      </c>
      <c r="AM18" t="s">
        <v>264</v>
      </c>
      <c r="AN18" t="s">
        <v>514</v>
      </c>
      <c r="AO18">
        <v>400.63299999999998</v>
      </c>
      <c r="AR18" t="s">
        <v>118</v>
      </c>
      <c r="AS18" t="s">
        <v>120</v>
      </c>
      <c r="AT18" t="s">
        <v>221</v>
      </c>
      <c r="AU18" t="s">
        <v>263</v>
      </c>
      <c r="AV18" t="s">
        <v>48</v>
      </c>
      <c r="AW18">
        <v>2</v>
      </c>
      <c r="BB18">
        <v>0.80324272511431438</v>
      </c>
      <c r="BC18" t="s">
        <v>67</v>
      </c>
      <c r="BF18" t="s">
        <v>118</v>
      </c>
      <c r="BG18" t="s">
        <v>120</v>
      </c>
      <c r="BH18" t="s">
        <v>263</v>
      </c>
      <c r="BI18">
        <v>2621</v>
      </c>
      <c r="BJ18">
        <v>2</v>
      </c>
      <c r="BK18" t="s">
        <v>221</v>
      </c>
      <c r="BL18" t="s">
        <v>252</v>
      </c>
      <c r="BM18">
        <v>0.80324272511431438</v>
      </c>
      <c r="BN18" t="s">
        <v>67</v>
      </c>
      <c r="BO18" t="s">
        <v>179</v>
      </c>
      <c r="BP18">
        <v>472.048</v>
      </c>
    </row>
    <row r="19" spans="1:68" ht="16.5" x14ac:dyDescent="0.25">
      <c r="A19" s="266" t="str">
        <f t="shared" si="0"/>
        <v>신동아교통</v>
      </c>
      <c r="B19" s="129" t="str">
        <f t="shared" si="16"/>
        <v>김공태</v>
      </c>
      <c r="C19" s="130" t="str">
        <f t="shared" si="1"/>
        <v>D</v>
      </c>
      <c r="D19" s="131">
        <f t="shared" si="2"/>
        <v>0.80695652173913057</v>
      </c>
      <c r="E19" s="132">
        <f t="shared" si="3"/>
        <v>6680</v>
      </c>
      <c r="F19" s="133" t="str">
        <f t="shared" si="4"/>
        <v>1</v>
      </c>
      <c r="G19" s="134" t="str">
        <f t="shared" si="5"/>
        <v>70바2411</v>
      </c>
      <c r="H19" s="135">
        <f t="shared" si="6"/>
        <v>1</v>
      </c>
      <c r="I19" s="136">
        <f t="shared" si="7"/>
        <v>2048.857</v>
      </c>
      <c r="J19" s="137">
        <f t="shared" si="8"/>
        <v>6.3800020072440605E-3</v>
      </c>
      <c r="K19" s="137">
        <f t="shared" si="9"/>
        <v>0.32861219875030562</v>
      </c>
      <c r="L19" s="137">
        <f t="shared" si="10"/>
        <v>0.23964581227484397</v>
      </c>
      <c r="M19" s="138">
        <f t="shared" si="11"/>
        <v>12.502000000000001</v>
      </c>
      <c r="N19" s="139">
        <f t="shared" si="12"/>
        <v>0</v>
      </c>
      <c r="O19" s="139">
        <f t="shared" si="17"/>
        <v>8.2485014815577671</v>
      </c>
      <c r="P19" s="225">
        <f t="shared" si="13"/>
        <v>5</v>
      </c>
      <c r="Q19" s="226">
        <f t="shared" si="14"/>
        <v>0</v>
      </c>
      <c r="R19" s="226">
        <f t="shared" si="15"/>
        <v>169</v>
      </c>
      <c r="T19">
        <v>523</v>
      </c>
      <c r="U19">
        <v>6680</v>
      </c>
      <c r="V19" t="s">
        <v>265</v>
      </c>
      <c r="W19">
        <v>2048.857</v>
      </c>
      <c r="X19">
        <v>1103.662</v>
      </c>
      <c r="Y19">
        <v>1.8560000000000001</v>
      </c>
      <c r="Z19">
        <v>12.502000000000001</v>
      </c>
      <c r="AA19">
        <v>114.893851</v>
      </c>
      <c r="AB19">
        <v>0.73302299999999998</v>
      </c>
      <c r="AC19">
        <v>37.755521000000002</v>
      </c>
      <c r="AD19" s="1">
        <v>491</v>
      </c>
      <c r="AE19">
        <v>0</v>
      </c>
      <c r="AF19">
        <v>169</v>
      </c>
      <c r="AG19">
        <v>73</v>
      </c>
      <c r="AH19">
        <v>17.832606999999999</v>
      </c>
      <c r="AI19">
        <v>693.7</v>
      </c>
      <c r="AJ19">
        <v>0</v>
      </c>
      <c r="AK19">
        <v>5</v>
      </c>
      <c r="AL19">
        <v>261</v>
      </c>
      <c r="AM19" t="s">
        <v>266</v>
      </c>
      <c r="AN19" t="s">
        <v>515</v>
      </c>
      <c r="AO19">
        <v>2048.857</v>
      </c>
      <c r="AR19" t="s">
        <v>118</v>
      </c>
      <c r="AS19" t="s">
        <v>120</v>
      </c>
      <c r="AT19" t="s">
        <v>193</v>
      </c>
      <c r="AU19" t="s">
        <v>265</v>
      </c>
      <c r="AV19" t="s">
        <v>48</v>
      </c>
      <c r="AW19">
        <v>1</v>
      </c>
      <c r="BB19">
        <v>0.80695652173913057</v>
      </c>
      <c r="BC19" t="s">
        <v>67</v>
      </c>
      <c r="BF19" t="s">
        <v>118</v>
      </c>
      <c r="BG19" t="s">
        <v>120</v>
      </c>
      <c r="BH19" t="s">
        <v>265</v>
      </c>
      <c r="BI19">
        <v>6680</v>
      </c>
      <c r="BJ19">
        <v>1</v>
      </c>
      <c r="BK19" t="s">
        <v>193</v>
      </c>
      <c r="BL19" t="s">
        <v>175</v>
      </c>
      <c r="BM19">
        <v>0.80695652173913057</v>
      </c>
      <c r="BN19" t="s">
        <v>67</v>
      </c>
      <c r="BO19" t="s">
        <v>179</v>
      </c>
      <c r="BP19">
        <v>2048.857</v>
      </c>
    </row>
    <row r="20" spans="1:68" ht="16.5" x14ac:dyDescent="0.25">
      <c r="A20" s="267" t="str">
        <f t="shared" si="0"/>
        <v>신동아교통</v>
      </c>
      <c r="B20" s="113" t="str">
        <f t="shared" si="16"/>
        <v>김광성</v>
      </c>
      <c r="C20" s="114" t="str">
        <f t="shared" si="1"/>
        <v>F</v>
      </c>
      <c r="D20" s="115">
        <f t="shared" si="2"/>
        <v>0.70657530470802898</v>
      </c>
      <c r="E20" s="116">
        <f t="shared" si="3"/>
        <v>8281</v>
      </c>
      <c r="F20" s="117" t="str">
        <f t="shared" si="4"/>
        <v>520</v>
      </c>
      <c r="G20" s="118" t="str">
        <f t="shared" si="5"/>
        <v>71바6413</v>
      </c>
      <c r="H20" s="119">
        <f t="shared" si="6"/>
        <v>3</v>
      </c>
      <c r="I20" s="120">
        <f t="shared" si="7"/>
        <v>1604.7869999999998</v>
      </c>
      <c r="J20" s="121">
        <f t="shared" si="8"/>
        <v>8.7755159879515272E-3</v>
      </c>
      <c r="K20" s="121">
        <f t="shared" si="9"/>
        <v>0.41478836174132977</v>
      </c>
      <c r="L20" s="121">
        <f t="shared" si="10"/>
        <v>0.2087504447630745</v>
      </c>
      <c r="M20" s="122">
        <f t="shared" si="11"/>
        <v>10.3</v>
      </c>
      <c r="N20" s="123">
        <f t="shared" si="12"/>
        <v>6.2313565600917754E-2</v>
      </c>
      <c r="O20" s="123">
        <f t="shared" si="17"/>
        <v>11.278755373766113</v>
      </c>
      <c r="P20" s="227">
        <f t="shared" si="13"/>
        <v>64</v>
      </c>
      <c r="Q20" s="228">
        <f t="shared" si="14"/>
        <v>1</v>
      </c>
      <c r="R20" s="228">
        <f t="shared" si="15"/>
        <v>181</v>
      </c>
      <c r="T20">
        <v>523</v>
      </c>
      <c r="U20">
        <v>8281</v>
      </c>
      <c r="V20" t="s">
        <v>267</v>
      </c>
      <c r="W20">
        <v>1604.787</v>
      </c>
      <c r="X20">
        <v>816.274</v>
      </c>
      <c r="Y20">
        <v>1.966</v>
      </c>
      <c r="Z20">
        <v>10.3</v>
      </c>
      <c r="AA20">
        <v>147.313275</v>
      </c>
      <c r="AB20">
        <v>1.2927500000000001</v>
      </c>
      <c r="AC20">
        <v>61.103831999999997</v>
      </c>
      <c r="AD20" s="1">
        <v>335</v>
      </c>
      <c r="AE20">
        <v>1</v>
      </c>
      <c r="AF20">
        <v>181</v>
      </c>
      <c r="AG20">
        <v>88</v>
      </c>
      <c r="AH20">
        <v>10.893701999999999</v>
      </c>
      <c r="AI20">
        <v>557.5</v>
      </c>
      <c r="AJ20">
        <v>0</v>
      </c>
      <c r="AK20">
        <v>64</v>
      </c>
      <c r="AL20">
        <v>29145</v>
      </c>
      <c r="AM20" t="s">
        <v>268</v>
      </c>
      <c r="AN20" t="s">
        <v>516</v>
      </c>
      <c r="AO20">
        <v>1449.9259999999999</v>
      </c>
      <c r="AR20" t="s">
        <v>118</v>
      </c>
      <c r="AS20" t="s">
        <v>123</v>
      </c>
      <c r="AT20" t="s">
        <v>248</v>
      </c>
      <c r="AU20" t="s">
        <v>267</v>
      </c>
      <c r="AV20" t="s">
        <v>48</v>
      </c>
      <c r="AW20">
        <v>3</v>
      </c>
      <c r="BB20">
        <v>0.70657530470802898</v>
      </c>
      <c r="BC20" t="s">
        <v>70</v>
      </c>
      <c r="BF20" t="s">
        <v>118</v>
      </c>
      <c r="BG20" t="s">
        <v>123</v>
      </c>
      <c r="BH20" t="s">
        <v>267</v>
      </c>
      <c r="BI20">
        <v>8281</v>
      </c>
      <c r="BJ20">
        <v>3</v>
      </c>
      <c r="BK20" t="s">
        <v>248</v>
      </c>
      <c r="BL20" t="s">
        <v>247</v>
      </c>
      <c r="BM20">
        <v>0.70657530470802898</v>
      </c>
      <c r="BN20" t="s">
        <v>70</v>
      </c>
      <c r="BO20" t="s">
        <v>185</v>
      </c>
      <c r="BP20">
        <v>1604.7869999999998</v>
      </c>
    </row>
    <row r="21" spans="1:68" ht="16.5" x14ac:dyDescent="0.25">
      <c r="A21" s="266" t="str">
        <f t="shared" si="0"/>
        <v>신동아교통</v>
      </c>
      <c r="B21" s="129" t="str">
        <f t="shared" si="16"/>
        <v>김기화</v>
      </c>
      <c r="C21" s="130" t="str">
        <f t="shared" si="1"/>
        <v>D</v>
      </c>
      <c r="D21" s="131">
        <f t="shared" si="2"/>
        <v>0.81217384814638116</v>
      </c>
      <c r="E21" s="132">
        <f t="shared" si="3"/>
        <v>6620</v>
      </c>
      <c r="F21" s="133" t="str">
        <f t="shared" si="4"/>
        <v>1</v>
      </c>
      <c r="G21" s="134" t="str">
        <f t="shared" si="5"/>
        <v>70바3706</v>
      </c>
      <c r="H21" s="135">
        <f t="shared" si="6"/>
        <v>2</v>
      </c>
      <c r="I21" s="136">
        <f t="shared" si="7"/>
        <v>2137.2690000000002</v>
      </c>
      <c r="J21" s="137">
        <f t="shared" si="8"/>
        <v>2.1300905745676162E-2</v>
      </c>
      <c r="K21" s="137">
        <f t="shared" si="9"/>
        <v>0.35954045615393609</v>
      </c>
      <c r="L21" s="137">
        <f t="shared" si="10"/>
        <v>0.14176970704202418</v>
      </c>
      <c r="M21" s="138">
        <f t="shared" si="11"/>
        <v>13.377000000000001</v>
      </c>
      <c r="N21" s="139">
        <f t="shared" si="12"/>
        <v>0</v>
      </c>
      <c r="O21" s="139">
        <f t="shared" si="17"/>
        <v>53.105154288018966</v>
      </c>
      <c r="P21" s="225">
        <f t="shared" si="13"/>
        <v>11</v>
      </c>
      <c r="Q21" s="226">
        <f t="shared" si="14"/>
        <v>0</v>
      </c>
      <c r="R21" s="226">
        <f t="shared" si="15"/>
        <v>1135</v>
      </c>
      <c r="T21">
        <v>523</v>
      </c>
      <c r="U21">
        <v>6620</v>
      </c>
      <c r="V21" t="s">
        <v>269</v>
      </c>
      <c r="W21">
        <v>2137.2689999999998</v>
      </c>
      <c r="X21">
        <v>1234.3030000000001</v>
      </c>
      <c r="Y21">
        <v>1.732</v>
      </c>
      <c r="Z21">
        <v>13.377000000000001</v>
      </c>
      <c r="AA21">
        <v>133.808864</v>
      </c>
      <c r="AB21">
        <v>2.85025</v>
      </c>
      <c r="AC21">
        <v>48.109699999999997</v>
      </c>
      <c r="AD21" s="1">
        <v>303</v>
      </c>
      <c r="AE21">
        <v>0</v>
      </c>
      <c r="AF21">
        <v>1135</v>
      </c>
      <c r="AG21">
        <v>90</v>
      </c>
      <c r="AH21">
        <v>15.972550999999999</v>
      </c>
      <c r="AI21">
        <v>2275</v>
      </c>
      <c r="AJ21">
        <v>3.6</v>
      </c>
      <c r="AK21">
        <v>11</v>
      </c>
      <c r="AL21">
        <v>2690</v>
      </c>
      <c r="AM21" t="s">
        <v>270</v>
      </c>
      <c r="AN21" t="s">
        <v>517</v>
      </c>
      <c r="AO21">
        <v>1998.105</v>
      </c>
      <c r="AR21" t="s">
        <v>118</v>
      </c>
      <c r="AS21" t="s">
        <v>120</v>
      </c>
      <c r="AT21" t="s">
        <v>220</v>
      </c>
      <c r="AU21" t="s">
        <v>269</v>
      </c>
      <c r="AV21" t="s">
        <v>48</v>
      </c>
      <c r="AW21">
        <v>2</v>
      </c>
      <c r="BB21">
        <v>0.81217384814638116</v>
      </c>
      <c r="BC21" t="s">
        <v>67</v>
      </c>
      <c r="BF21" t="s">
        <v>118</v>
      </c>
      <c r="BG21" t="s">
        <v>120</v>
      </c>
      <c r="BH21" t="s">
        <v>269</v>
      </c>
      <c r="BI21">
        <v>6620</v>
      </c>
      <c r="BJ21">
        <v>2</v>
      </c>
      <c r="BK21" t="s">
        <v>220</v>
      </c>
      <c r="BL21" t="s">
        <v>252</v>
      </c>
      <c r="BM21">
        <v>0.81217384814638116</v>
      </c>
      <c r="BN21" t="s">
        <v>67</v>
      </c>
      <c r="BO21" t="s">
        <v>179</v>
      </c>
      <c r="BP21">
        <v>2137.2690000000002</v>
      </c>
    </row>
    <row r="22" spans="1:68" ht="16.5" x14ac:dyDescent="0.25">
      <c r="A22" s="267" t="str">
        <f t="shared" si="0"/>
        <v>신동아교통</v>
      </c>
      <c r="B22" s="113" t="str">
        <f t="shared" si="16"/>
        <v>김대성</v>
      </c>
      <c r="C22" s="114" t="str">
        <f t="shared" si="1"/>
        <v>F</v>
      </c>
      <c r="D22" s="115">
        <f t="shared" si="2"/>
        <v>0.78608695652173921</v>
      </c>
      <c r="E22" s="116">
        <f t="shared" si="3"/>
        <v>2636</v>
      </c>
      <c r="F22" s="117" t="str">
        <f t="shared" si="4"/>
        <v>1</v>
      </c>
      <c r="G22" s="118" t="str">
        <f t="shared" si="5"/>
        <v>70바2415</v>
      </c>
      <c r="H22" s="119">
        <f t="shared" si="6"/>
        <v>1</v>
      </c>
      <c r="I22" s="120">
        <f t="shared" si="7"/>
        <v>2471.7060000000001</v>
      </c>
      <c r="J22" s="121">
        <f t="shared" si="8"/>
        <v>1.9748045573978815E-2</v>
      </c>
      <c r="K22" s="121">
        <f t="shared" si="9"/>
        <v>0.35021355757761363</v>
      </c>
      <c r="L22" s="121">
        <f t="shared" si="10"/>
        <v>0.17154143737159677</v>
      </c>
      <c r="M22" s="122">
        <f t="shared" si="11"/>
        <v>12.567</v>
      </c>
      <c r="N22" s="123">
        <f t="shared" si="12"/>
        <v>0</v>
      </c>
      <c r="O22" s="123">
        <f t="shared" si="17"/>
        <v>15.09079154235981</v>
      </c>
      <c r="P22" s="227">
        <f t="shared" si="13"/>
        <v>23</v>
      </c>
      <c r="Q22" s="228">
        <f t="shared" si="14"/>
        <v>0</v>
      </c>
      <c r="R22" s="228">
        <f t="shared" si="15"/>
        <v>373</v>
      </c>
      <c r="T22">
        <v>523</v>
      </c>
      <c r="U22">
        <v>2636</v>
      </c>
      <c r="V22" t="s">
        <v>271</v>
      </c>
      <c r="W22">
        <v>2471.7060000000001</v>
      </c>
      <c r="X22">
        <v>1367.2850000000001</v>
      </c>
      <c r="Y22">
        <v>1.8080000000000001</v>
      </c>
      <c r="Z22">
        <v>12.567</v>
      </c>
      <c r="AA22">
        <v>146.38441</v>
      </c>
      <c r="AB22">
        <v>2.890806</v>
      </c>
      <c r="AC22">
        <v>51.265805</v>
      </c>
      <c r="AD22" s="1">
        <v>424</v>
      </c>
      <c r="AE22">
        <v>0</v>
      </c>
      <c r="AF22">
        <v>373</v>
      </c>
      <c r="AG22">
        <v>74</v>
      </c>
      <c r="AH22">
        <v>16.885034999999998</v>
      </c>
      <c r="AI22">
        <v>2250.5</v>
      </c>
      <c r="AJ22">
        <v>0</v>
      </c>
      <c r="AK22">
        <v>23</v>
      </c>
      <c r="AL22">
        <v>6807</v>
      </c>
      <c r="AM22" t="s">
        <v>272</v>
      </c>
      <c r="AN22" t="s">
        <v>518</v>
      </c>
      <c r="AO22">
        <v>2471.7060000000001</v>
      </c>
      <c r="AR22" t="s">
        <v>118</v>
      </c>
      <c r="AS22" t="s">
        <v>120</v>
      </c>
      <c r="AT22" t="s">
        <v>195</v>
      </c>
      <c r="AU22" t="s">
        <v>271</v>
      </c>
      <c r="AV22" t="s">
        <v>48</v>
      </c>
      <c r="AW22">
        <v>1</v>
      </c>
      <c r="BB22">
        <v>0.78608695652173921</v>
      </c>
      <c r="BC22" t="s">
        <v>70</v>
      </c>
      <c r="BF22" t="s">
        <v>118</v>
      </c>
      <c r="BG22" t="s">
        <v>120</v>
      </c>
      <c r="BH22" t="s">
        <v>271</v>
      </c>
      <c r="BI22">
        <v>2636</v>
      </c>
      <c r="BJ22">
        <v>1</v>
      </c>
      <c r="BK22" t="s">
        <v>195</v>
      </c>
      <c r="BL22" t="s">
        <v>175</v>
      </c>
      <c r="BM22">
        <v>0.78608695652173921</v>
      </c>
      <c r="BN22" t="s">
        <v>70</v>
      </c>
      <c r="BO22" t="s">
        <v>185</v>
      </c>
      <c r="BP22">
        <v>2471.7060000000001</v>
      </c>
    </row>
    <row r="23" spans="1:68" ht="16.5" x14ac:dyDescent="0.25">
      <c r="A23" s="266" t="str">
        <f t="shared" si="0"/>
        <v>신동아교통</v>
      </c>
      <c r="B23" s="129" t="str">
        <f t="shared" si="16"/>
        <v>김동수</v>
      </c>
      <c r="C23" s="130" t="str">
        <f t="shared" si="1"/>
        <v>D</v>
      </c>
      <c r="D23" s="131">
        <f t="shared" si="2"/>
        <v>0.80181818181818176</v>
      </c>
      <c r="E23" s="132">
        <f t="shared" si="3"/>
        <v>9997</v>
      </c>
      <c r="F23" s="133" t="str">
        <f t="shared" si="4"/>
        <v>1</v>
      </c>
      <c r="G23" s="134" t="str">
        <f t="shared" si="5"/>
        <v>70바2535</v>
      </c>
      <c r="H23" s="135">
        <f t="shared" si="6"/>
        <v>1</v>
      </c>
      <c r="I23" s="136">
        <f t="shared" si="7"/>
        <v>916.30100000000004</v>
      </c>
      <c r="J23" s="137">
        <f t="shared" si="8"/>
        <v>3.2435967752962661E-2</v>
      </c>
      <c r="K23" s="137">
        <f t="shared" si="9"/>
        <v>0.31622305897328418</v>
      </c>
      <c r="L23" s="137">
        <f t="shared" si="10"/>
        <v>0.17352376566215685</v>
      </c>
      <c r="M23" s="138">
        <f t="shared" si="11"/>
        <v>15.186999999999999</v>
      </c>
      <c r="N23" s="139">
        <f t="shared" si="12"/>
        <v>0.21826888762535454</v>
      </c>
      <c r="O23" s="139">
        <f t="shared" si="17"/>
        <v>23.463905419725613</v>
      </c>
      <c r="P23" s="225">
        <f t="shared" si="13"/>
        <v>11</v>
      </c>
      <c r="Q23" s="226">
        <f t="shared" si="14"/>
        <v>2</v>
      </c>
      <c r="R23" s="226">
        <f t="shared" si="15"/>
        <v>215</v>
      </c>
      <c r="T23">
        <v>523</v>
      </c>
      <c r="U23">
        <v>9997</v>
      </c>
      <c r="V23" t="s">
        <v>273</v>
      </c>
      <c r="W23">
        <v>916.30100000000004</v>
      </c>
      <c r="X23">
        <v>519.40300000000002</v>
      </c>
      <c r="Y23">
        <v>1.764</v>
      </c>
      <c r="Z23">
        <v>15.186999999999999</v>
      </c>
      <c r="AA23">
        <v>48.531094000000003</v>
      </c>
      <c r="AB23">
        <v>1.5741529999999999</v>
      </c>
      <c r="AC23">
        <v>15.346651</v>
      </c>
      <c r="AD23" s="1">
        <v>159</v>
      </c>
      <c r="AE23">
        <v>2</v>
      </c>
      <c r="AF23">
        <v>215</v>
      </c>
      <c r="AG23">
        <v>73</v>
      </c>
      <c r="AH23">
        <v>18.880699</v>
      </c>
      <c r="AI23">
        <v>853.2</v>
      </c>
      <c r="AJ23">
        <v>0</v>
      </c>
      <c r="AK23">
        <v>11</v>
      </c>
      <c r="AL23">
        <v>1984</v>
      </c>
      <c r="AM23" t="s">
        <v>274</v>
      </c>
      <c r="AN23" t="s">
        <v>519</v>
      </c>
      <c r="AO23">
        <v>916.30100000000004</v>
      </c>
      <c r="AR23" t="s">
        <v>118</v>
      </c>
      <c r="AS23" t="s">
        <v>120</v>
      </c>
      <c r="AT23" t="s">
        <v>203</v>
      </c>
      <c r="AU23" t="s">
        <v>273</v>
      </c>
      <c r="AV23" t="s">
        <v>48</v>
      </c>
      <c r="AW23">
        <v>1</v>
      </c>
      <c r="BB23">
        <v>0.80181818181818176</v>
      </c>
      <c r="BC23" t="s">
        <v>67</v>
      </c>
      <c r="BF23" t="s">
        <v>118</v>
      </c>
      <c r="BG23" t="s">
        <v>120</v>
      </c>
      <c r="BH23" t="s">
        <v>273</v>
      </c>
      <c r="BI23">
        <v>9997</v>
      </c>
      <c r="BJ23">
        <v>1</v>
      </c>
      <c r="BK23" t="s">
        <v>203</v>
      </c>
      <c r="BL23" t="s">
        <v>175</v>
      </c>
      <c r="BM23">
        <v>0.80181818181818176</v>
      </c>
      <c r="BN23" t="s">
        <v>67</v>
      </c>
      <c r="BO23" t="s">
        <v>179</v>
      </c>
      <c r="BP23">
        <v>916.30100000000004</v>
      </c>
    </row>
    <row r="24" spans="1:68" ht="16.5" x14ac:dyDescent="0.25">
      <c r="A24" s="267" t="str">
        <f t="shared" si="0"/>
        <v>신동아교통</v>
      </c>
      <c r="B24" s="113" t="str">
        <f t="shared" si="16"/>
        <v>김봉재</v>
      </c>
      <c r="C24" s="114" t="str">
        <f t="shared" si="1"/>
        <v>D</v>
      </c>
      <c r="D24" s="115">
        <f t="shared" si="2"/>
        <v>0.83854155013185538</v>
      </c>
      <c r="E24" s="116">
        <f t="shared" si="3"/>
        <v>4000</v>
      </c>
      <c r="F24" s="117" t="str">
        <f t="shared" si="4"/>
        <v>1</v>
      </c>
      <c r="G24" s="118" t="str">
        <f t="shared" si="5"/>
        <v>70바3705</v>
      </c>
      <c r="H24" s="119">
        <f t="shared" si="6"/>
        <v>2</v>
      </c>
      <c r="I24" s="120">
        <f t="shared" si="7"/>
        <v>1717.1470000000002</v>
      </c>
      <c r="J24" s="121">
        <f t="shared" si="8"/>
        <v>1.6317012295466053E-2</v>
      </c>
      <c r="K24" s="121">
        <f t="shared" si="9"/>
        <v>0.33125837586872753</v>
      </c>
      <c r="L24" s="121">
        <f t="shared" si="10"/>
        <v>0.15665519608979311</v>
      </c>
      <c r="M24" s="122">
        <f t="shared" si="11"/>
        <v>13.994</v>
      </c>
      <c r="N24" s="123">
        <f t="shared" si="12"/>
        <v>0</v>
      </c>
      <c r="O24" s="123">
        <f t="shared" si="17"/>
        <v>7.2212804145480849</v>
      </c>
      <c r="P24" s="227">
        <f t="shared" si="13"/>
        <v>14</v>
      </c>
      <c r="Q24" s="228">
        <f t="shared" si="14"/>
        <v>0</v>
      </c>
      <c r="R24" s="228">
        <f t="shared" si="15"/>
        <v>124</v>
      </c>
      <c r="T24">
        <v>523</v>
      </c>
      <c r="U24">
        <v>4000</v>
      </c>
      <c r="V24" t="s">
        <v>275</v>
      </c>
      <c r="W24">
        <v>1717.1469999999999</v>
      </c>
      <c r="X24">
        <v>971.71900000000005</v>
      </c>
      <c r="Y24">
        <v>1.7669999999999999</v>
      </c>
      <c r="Z24">
        <v>13.994</v>
      </c>
      <c r="AA24">
        <v>95.638587000000001</v>
      </c>
      <c r="AB24">
        <v>1.5605359999999999</v>
      </c>
      <c r="AC24">
        <v>31.681083000000001</v>
      </c>
      <c r="AD24" s="1">
        <v>269</v>
      </c>
      <c r="AE24">
        <v>0</v>
      </c>
      <c r="AF24">
        <v>124</v>
      </c>
      <c r="AG24">
        <v>76</v>
      </c>
      <c r="AH24">
        <v>17.954540999999999</v>
      </c>
      <c r="AI24">
        <v>2878.8</v>
      </c>
      <c r="AJ24">
        <v>0</v>
      </c>
      <c r="AK24">
        <v>14</v>
      </c>
      <c r="AL24">
        <v>3108</v>
      </c>
      <c r="AM24" t="s">
        <v>276</v>
      </c>
      <c r="AN24" t="s">
        <v>520</v>
      </c>
      <c r="AO24">
        <v>1647.6980000000001</v>
      </c>
      <c r="AR24" t="s">
        <v>118</v>
      </c>
      <c r="AS24" t="s">
        <v>120</v>
      </c>
      <c r="AT24" t="s">
        <v>218</v>
      </c>
      <c r="AU24" t="s">
        <v>275</v>
      </c>
      <c r="AV24" t="s">
        <v>48</v>
      </c>
      <c r="AW24">
        <v>2</v>
      </c>
      <c r="BB24">
        <v>0.83854155013185538</v>
      </c>
      <c r="BC24" t="s">
        <v>67</v>
      </c>
      <c r="BF24" t="s">
        <v>118</v>
      </c>
      <c r="BG24" t="s">
        <v>120</v>
      </c>
      <c r="BH24" t="s">
        <v>275</v>
      </c>
      <c r="BI24">
        <v>4000</v>
      </c>
      <c r="BJ24">
        <v>2</v>
      </c>
      <c r="BK24" t="s">
        <v>218</v>
      </c>
      <c r="BL24" t="s">
        <v>217</v>
      </c>
      <c r="BM24">
        <v>0.83854155013185538</v>
      </c>
      <c r="BN24" t="s">
        <v>67</v>
      </c>
      <c r="BO24" t="s">
        <v>179</v>
      </c>
      <c r="BP24">
        <v>1717.1470000000002</v>
      </c>
    </row>
    <row r="25" spans="1:68" ht="16.5" x14ac:dyDescent="0.25">
      <c r="A25" s="266" t="str">
        <f t="shared" si="0"/>
        <v>신동아교통</v>
      </c>
      <c r="B25" s="129" t="str">
        <f t="shared" si="16"/>
        <v>김상훈</v>
      </c>
      <c r="C25" s="130" t="str">
        <f t="shared" si="1"/>
        <v>D</v>
      </c>
      <c r="D25" s="131">
        <f t="shared" si="2"/>
        <v>0.81952380952380954</v>
      </c>
      <c r="E25" s="132">
        <f t="shared" si="3"/>
        <v>4692</v>
      </c>
      <c r="F25" s="133" t="str">
        <f t="shared" si="4"/>
        <v>1</v>
      </c>
      <c r="G25" s="134" t="str">
        <f t="shared" si="5"/>
        <v>70바2468</v>
      </c>
      <c r="H25" s="135">
        <f t="shared" si="6"/>
        <v>1</v>
      </c>
      <c r="I25" s="136">
        <f t="shared" si="7"/>
        <v>2246.1329999999998</v>
      </c>
      <c r="J25" s="137">
        <f t="shared" si="8"/>
        <v>2.9251828584460644E-2</v>
      </c>
      <c r="K25" s="137">
        <f t="shared" si="9"/>
        <v>0.34396020196499344</v>
      </c>
      <c r="L25" s="137">
        <f t="shared" si="10"/>
        <v>0.20746767889523907</v>
      </c>
      <c r="M25" s="138">
        <f t="shared" si="11"/>
        <v>14.481999999999999</v>
      </c>
      <c r="N25" s="139">
        <f t="shared" si="12"/>
        <v>0</v>
      </c>
      <c r="O25" s="139">
        <f t="shared" si="17"/>
        <v>34.236619113828077</v>
      </c>
      <c r="P25" s="225">
        <f t="shared" si="13"/>
        <v>18</v>
      </c>
      <c r="Q25" s="226">
        <f t="shared" si="14"/>
        <v>0</v>
      </c>
      <c r="R25" s="226">
        <f t="shared" si="15"/>
        <v>769</v>
      </c>
      <c r="T25">
        <v>523</v>
      </c>
      <c r="U25">
        <v>4692</v>
      </c>
      <c r="V25" t="s">
        <v>277</v>
      </c>
      <c r="W25">
        <v>2246.1329999999998</v>
      </c>
      <c r="X25">
        <v>1305.288</v>
      </c>
      <c r="Y25">
        <v>1.7210000000000001</v>
      </c>
      <c r="Z25">
        <v>14.481999999999999</v>
      </c>
      <c r="AA25">
        <v>130.912192</v>
      </c>
      <c r="AB25">
        <v>3.829421</v>
      </c>
      <c r="AC25">
        <v>45.028584000000002</v>
      </c>
      <c r="AD25" s="1">
        <v>466</v>
      </c>
      <c r="AE25">
        <v>0</v>
      </c>
      <c r="AF25">
        <v>769</v>
      </c>
      <c r="AG25">
        <v>87</v>
      </c>
      <c r="AH25">
        <v>17.157553</v>
      </c>
      <c r="AI25">
        <v>2888</v>
      </c>
      <c r="AJ25">
        <v>30</v>
      </c>
      <c r="AK25">
        <v>18</v>
      </c>
      <c r="AL25">
        <v>6503</v>
      </c>
      <c r="AM25" t="s">
        <v>278</v>
      </c>
      <c r="AN25" t="s">
        <v>521</v>
      </c>
      <c r="AO25">
        <v>2246.1329999999998</v>
      </c>
      <c r="AR25" t="s">
        <v>118</v>
      </c>
      <c r="AS25" t="s">
        <v>120</v>
      </c>
      <c r="AT25" t="s">
        <v>199</v>
      </c>
      <c r="AU25" t="s">
        <v>277</v>
      </c>
      <c r="AV25" t="s">
        <v>48</v>
      </c>
      <c r="AW25">
        <v>1</v>
      </c>
      <c r="BB25">
        <v>0.81952380952380954</v>
      </c>
      <c r="BC25" t="s">
        <v>67</v>
      </c>
      <c r="BF25" t="s">
        <v>118</v>
      </c>
      <c r="BG25" t="s">
        <v>120</v>
      </c>
      <c r="BH25" t="s">
        <v>277</v>
      </c>
      <c r="BI25">
        <v>4692</v>
      </c>
      <c r="BJ25">
        <v>1</v>
      </c>
      <c r="BK25" t="s">
        <v>199</v>
      </c>
      <c r="BL25" t="s">
        <v>175</v>
      </c>
      <c r="BM25">
        <v>0.81952380952380954</v>
      </c>
      <c r="BN25" t="s">
        <v>67</v>
      </c>
      <c r="BO25" t="s">
        <v>179</v>
      </c>
      <c r="BP25">
        <v>2246.1329999999998</v>
      </c>
    </row>
    <row r="26" spans="1:68" ht="16.5" x14ac:dyDescent="0.25">
      <c r="A26" s="267" t="str">
        <f t="shared" si="0"/>
        <v>신동아교통</v>
      </c>
      <c r="B26" s="113" t="str">
        <f t="shared" si="16"/>
        <v>김성준</v>
      </c>
      <c r="C26" s="114" t="str">
        <f t="shared" si="1"/>
        <v>F</v>
      </c>
      <c r="D26" s="115">
        <f t="shared" si="2"/>
        <v>0.79909090909090907</v>
      </c>
      <c r="E26" s="116">
        <f t="shared" si="3"/>
        <v>3855</v>
      </c>
      <c r="F26" s="117" t="str">
        <f t="shared" si="4"/>
        <v>1</v>
      </c>
      <c r="G26" s="118" t="str">
        <f t="shared" si="5"/>
        <v>70바3734</v>
      </c>
      <c r="H26" s="119">
        <f t="shared" si="6"/>
        <v>1</v>
      </c>
      <c r="I26" s="120">
        <f t="shared" si="7"/>
        <v>2148.078</v>
      </c>
      <c r="J26" s="121">
        <f t="shared" si="8"/>
        <v>3.1473135446681753E-2</v>
      </c>
      <c r="K26" s="121">
        <f t="shared" si="9"/>
        <v>0.34158720551876098</v>
      </c>
      <c r="L26" s="121">
        <f t="shared" si="10"/>
        <v>0.1866785098120273</v>
      </c>
      <c r="M26" s="122">
        <f t="shared" si="11"/>
        <v>14.891</v>
      </c>
      <c r="N26" s="123">
        <f t="shared" si="12"/>
        <v>0</v>
      </c>
      <c r="O26" s="123">
        <f t="shared" si="17"/>
        <v>53.117251794394804</v>
      </c>
      <c r="P26" s="227">
        <f t="shared" si="13"/>
        <v>17</v>
      </c>
      <c r="Q26" s="228">
        <f t="shared" si="14"/>
        <v>0</v>
      </c>
      <c r="R26" s="228">
        <f t="shared" si="15"/>
        <v>1141</v>
      </c>
      <c r="T26">
        <v>523</v>
      </c>
      <c r="U26">
        <v>3855</v>
      </c>
      <c r="V26" t="s">
        <v>279</v>
      </c>
      <c r="W26">
        <v>2148.078</v>
      </c>
      <c r="X26">
        <v>1221.77</v>
      </c>
      <c r="Y26">
        <v>1.758</v>
      </c>
      <c r="Z26">
        <v>14.891</v>
      </c>
      <c r="AA26">
        <v>120.19857399999999</v>
      </c>
      <c r="AB26">
        <v>3.783026</v>
      </c>
      <c r="AC26">
        <v>41.058295000000001</v>
      </c>
      <c r="AD26" s="1">
        <v>401</v>
      </c>
      <c r="AE26">
        <v>0</v>
      </c>
      <c r="AF26">
        <v>1141</v>
      </c>
      <c r="AG26">
        <v>87</v>
      </c>
      <c r="AH26">
        <v>17.871077</v>
      </c>
      <c r="AI26">
        <v>1644.9</v>
      </c>
      <c r="AJ26">
        <v>7</v>
      </c>
      <c r="AK26">
        <v>17</v>
      </c>
      <c r="AL26">
        <v>3065</v>
      </c>
      <c r="AM26" t="s">
        <v>280</v>
      </c>
      <c r="AN26" t="s">
        <v>522</v>
      </c>
      <c r="AO26">
        <v>2148.078</v>
      </c>
      <c r="AR26" t="s">
        <v>118</v>
      </c>
      <c r="AS26" t="s">
        <v>120</v>
      </c>
      <c r="AT26" t="s">
        <v>226</v>
      </c>
      <c r="AU26" t="s">
        <v>279</v>
      </c>
      <c r="AV26" t="s">
        <v>48</v>
      </c>
      <c r="AW26">
        <v>1</v>
      </c>
      <c r="BB26">
        <v>0.79909090909090907</v>
      </c>
      <c r="BC26" t="s">
        <v>70</v>
      </c>
      <c r="BF26" t="s">
        <v>118</v>
      </c>
      <c r="BG26" t="s">
        <v>120</v>
      </c>
      <c r="BH26" t="s">
        <v>279</v>
      </c>
      <c r="BI26">
        <v>3855</v>
      </c>
      <c r="BJ26">
        <v>1</v>
      </c>
      <c r="BK26" t="s">
        <v>226</v>
      </c>
      <c r="BL26" t="s">
        <v>175</v>
      </c>
      <c r="BM26">
        <v>0.79909090909090907</v>
      </c>
      <c r="BN26" t="s">
        <v>70</v>
      </c>
      <c r="BO26" t="s">
        <v>185</v>
      </c>
      <c r="BP26">
        <v>2148.078</v>
      </c>
    </row>
    <row r="27" spans="1:68" ht="16.5" x14ac:dyDescent="0.25">
      <c r="A27" s="266" t="str">
        <f t="shared" si="0"/>
        <v>신동아교통</v>
      </c>
      <c r="B27" s="129" t="str">
        <f t="shared" si="16"/>
        <v>김영섭</v>
      </c>
      <c r="C27" s="130" t="str">
        <f t="shared" si="1"/>
        <v>D</v>
      </c>
      <c r="D27" s="131">
        <f t="shared" si="2"/>
        <v>0.84909090909090912</v>
      </c>
      <c r="E27" s="132">
        <f t="shared" si="3"/>
        <v>5419</v>
      </c>
      <c r="F27" s="133" t="str">
        <f t="shared" si="4"/>
        <v>1</v>
      </c>
      <c r="G27" s="134" t="str">
        <f t="shared" si="5"/>
        <v>70바2537</v>
      </c>
      <c r="H27" s="135">
        <f t="shared" si="6"/>
        <v>1</v>
      </c>
      <c r="I27" s="136">
        <f t="shared" si="7"/>
        <v>2544.7289999999998</v>
      </c>
      <c r="J27" s="137">
        <f t="shared" si="8"/>
        <v>1.5196978714813243E-2</v>
      </c>
      <c r="K27" s="137">
        <f t="shared" si="9"/>
        <v>0.36054660004996525</v>
      </c>
      <c r="L27" s="137">
        <f t="shared" si="10"/>
        <v>0.17172751990487004</v>
      </c>
      <c r="M27" s="138">
        <f t="shared" si="11"/>
        <v>12.076000000000001</v>
      </c>
      <c r="N27" s="139">
        <f t="shared" si="12"/>
        <v>0</v>
      </c>
      <c r="O27" s="139">
        <f t="shared" si="17"/>
        <v>38.393086257908017</v>
      </c>
      <c r="P27" s="225">
        <f t="shared" si="13"/>
        <v>14</v>
      </c>
      <c r="Q27" s="226">
        <f t="shared" si="14"/>
        <v>0</v>
      </c>
      <c r="R27" s="226">
        <f t="shared" si="15"/>
        <v>977</v>
      </c>
      <c r="T27">
        <v>523</v>
      </c>
      <c r="U27">
        <v>5419</v>
      </c>
      <c r="V27" t="s">
        <v>281</v>
      </c>
      <c r="W27">
        <v>2544.7289999999998</v>
      </c>
      <c r="X27">
        <v>1362.386</v>
      </c>
      <c r="Y27">
        <v>1.8680000000000001</v>
      </c>
      <c r="Z27">
        <v>12.076000000000001</v>
      </c>
      <c r="AA27">
        <v>154.451358</v>
      </c>
      <c r="AB27">
        <v>2.347194</v>
      </c>
      <c r="AC27">
        <v>55.686912</v>
      </c>
      <c r="AD27" s="1">
        <v>437</v>
      </c>
      <c r="AE27">
        <v>0</v>
      </c>
      <c r="AF27">
        <v>977</v>
      </c>
      <c r="AG27">
        <v>71</v>
      </c>
      <c r="AH27">
        <v>16.475925</v>
      </c>
      <c r="AI27">
        <v>829</v>
      </c>
      <c r="AJ27">
        <v>0</v>
      </c>
      <c r="AK27">
        <v>14</v>
      </c>
      <c r="AL27">
        <v>2987</v>
      </c>
      <c r="AM27" t="s">
        <v>282</v>
      </c>
      <c r="AN27" t="s">
        <v>523</v>
      </c>
      <c r="AO27">
        <v>2544.7289999999998</v>
      </c>
      <c r="AR27" t="s">
        <v>118</v>
      </c>
      <c r="AS27" t="s">
        <v>120</v>
      </c>
      <c r="AT27" t="s">
        <v>206</v>
      </c>
      <c r="AU27" t="s">
        <v>281</v>
      </c>
      <c r="AV27" t="s">
        <v>48</v>
      </c>
      <c r="AW27">
        <v>1</v>
      </c>
      <c r="BB27">
        <v>0.84909090909090912</v>
      </c>
      <c r="BC27" t="s">
        <v>67</v>
      </c>
      <c r="BF27" t="s">
        <v>118</v>
      </c>
      <c r="BG27" t="s">
        <v>120</v>
      </c>
      <c r="BH27" t="s">
        <v>281</v>
      </c>
      <c r="BI27">
        <v>5419</v>
      </c>
      <c r="BJ27">
        <v>1</v>
      </c>
      <c r="BK27" t="s">
        <v>206</v>
      </c>
      <c r="BL27" t="s">
        <v>175</v>
      </c>
      <c r="BM27">
        <v>0.84909090909090912</v>
      </c>
      <c r="BN27" t="s">
        <v>67</v>
      </c>
      <c r="BO27" t="s">
        <v>179</v>
      </c>
      <c r="BP27">
        <v>2544.7289999999998</v>
      </c>
    </row>
    <row r="28" spans="1:68" ht="16.5" x14ac:dyDescent="0.25">
      <c r="A28" s="267" t="str">
        <f t="shared" si="0"/>
        <v>신동아교통</v>
      </c>
      <c r="B28" s="113" t="str">
        <f t="shared" si="16"/>
        <v>김영환</v>
      </c>
      <c r="C28" s="114" t="str">
        <f t="shared" si="1"/>
        <v>D</v>
      </c>
      <c r="D28" s="115">
        <f t="shared" si="2"/>
        <v>0.81330064468125118</v>
      </c>
      <c r="E28" s="116">
        <f t="shared" si="3"/>
        <v>4854</v>
      </c>
      <c r="F28" s="117" t="str">
        <f t="shared" si="4"/>
        <v>1</v>
      </c>
      <c r="G28" s="118" t="str">
        <f t="shared" si="5"/>
        <v>70바2503</v>
      </c>
      <c r="H28" s="119">
        <f t="shared" si="6"/>
        <v>2</v>
      </c>
      <c r="I28" s="120">
        <f t="shared" si="7"/>
        <v>2645.346</v>
      </c>
      <c r="J28" s="121">
        <f t="shared" si="8"/>
        <v>1.8307089714905574E-2</v>
      </c>
      <c r="K28" s="121">
        <f t="shared" si="9"/>
        <v>0.32474518520121964</v>
      </c>
      <c r="L28" s="121">
        <f t="shared" si="10"/>
        <v>0.21433869142259651</v>
      </c>
      <c r="M28" s="122">
        <f t="shared" si="11"/>
        <v>10.879</v>
      </c>
      <c r="N28" s="123">
        <f t="shared" si="12"/>
        <v>0</v>
      </c>
      <c r="O28" s="123">
        <f t="shared" si="17"/>
        <v>4.1960484564212015</v>
      </c>
      <c r="P28" s="227">
        <f t="shared" si="13"/>
        <v>5</v>
      </c>
      <c r="Q28" s="228">
        <f t="shared" si="14"/>
        <v>0</v>
      </c>
      <c r="R28" s="228">
        <f t="shared" si="15"/>
        <v>111</v>
      </c>
      <c r="T28">
        <v>523</v>
      </c>
      <c r="U28">
        <v>4854</v>
      </c>
      <c r="V28" t="s">
        <v>283</v>
      </c>
      <c r="W28">
        <v>2645.346</v>
      </c>
      <c r="X28">
        <v>1419.607</v>
      </c>
      <c r="Y28">
        <v>1.863</v>
      </c>
      <c r="Z28">
        <v>10.879</v>
      </c>
      <c r="AA28">
        <v>156.23690300000001</v>
      </c>
      <c r="AB28">
        <v>2.8602430000000001</v>
      </c>
      <c r="AC28">
        <v>50.737181999999997</v>
      </c>
      <c r="AD28" s="1">
        <v>567</v>
      </c>
      <c r="AE28">
        <v>0</v>
      </c>
      <c r="AF28">
        <v>111</v>
      </c>
      <c r="AG28">
        <v>72</v>
      </c>
      <c r="AH28">
        <v>16.931633000000001</v>
      </c>
      <c r="AI28">
        <v>530.70000000000005</v>
      </c>
      <c r="AJ28">
        <v>0</v>
      </c>
      <c r="AK28">
        <v>5</v>
      </c>
      <c r="AL28">
        <v>1207</v>
      </c>
      <c r="AM28" t="s">
        <v>284</v>
      </c>
      <c r="AN28" t="s">
        <v>524</v>
      </c>
      <c r="AO28">
        <v>2539.299</v>
      </c>
      <c r="AR28" t="s">
        <v>118</v>
      </c>
      <c r="AS28" t="s">
        <v>120</v>
      </c>
      <c r="AT28" t="s">
        <v>201</v>
      </c>
      <c r="AU28" t="s">
        <v>283</v>
      </c>
      <c r="AV28" t="s">
        <v>48</v>
      </c>
      <c r="AW28">
        <v>2</v>
      </c>
      <c r="BB28">
        <v>0.81330064468125118</v>
      </c>
      <c r="BC28" t="s">
        <v>67</v>
      </c>
      <c r="BF28" t="s">
        <v>118</v>
      </c>
      <c r="BG28" t="s">
        <v>120</v>
      </c>
      <c r="BH28" t="s">
        <v>283</v>
      </c>
      <c r="BI28">
        <v>4854</v>
      </c>
      <c r="BJ28">
        <v>2</v>
      </c>
      <c r="BK28" t="s">
        <v>201</v>
      </c>
      <c r="BL28" t="s">
        <v>213</v>
      </c>
      <c r="BM28">
        <v>0.81330064468125118</v>
      </c>
      <c r="BN28" t="s">
        <v>67</v>
      </c>
      <c r="BO28" t="s">
        <v>179</v>
      </c>
      <c r="BP28">
        <v>2645.346</v>
      </c>
    </row>
    <row r="29" spans="1:68" ht="16.5" x14ac:dyDescent="0.25">
      <c r="A29" s="266" t="str">
        <f t="shared" si="0"/>
        <v>신동아교통</v>
      </c>
      <c r="B29" s="129" t="str">
        <f t="shared" si="16"/>
        <v>김용배</v>
      </c>
      <c r="C29" s="130" t="str">
        <f t="shared" si="1"/>
        <v>D</v>
      </c>
      <c r="D29" s="131">
        <f t="shared" si="2"/>
        <v>0.82558496265897618</v>
      </c>
      <c r="E29" s="132">
        <f t="shared" si="3"/>
        <v>6095</v>
      </c>
      <c r="F29" s="133" t="str">
        <f t="shared" si="4"/>
        <v>1</v>
      </c>
      <c r="G29" s="134" t="str">
        <f t="shared" si="5"/>
        <v>70바2539</v>
      </c>
      <c r="H29" s="135">
        <f t="shared" si="6"/>
        <v>6</v>
      </c>
      <c r="I29" s="136">
        <f t="shared" si="7"/>
        <v>2405.9560000000001</v>
      </c>
      <c r="J29" s="137">
        <f t="shared" si="8"/>
        <v>8.4221232054934574E-3</v>
      </c>
      <c r="K29" s="137">
        <f t="shared" si="9"/>
        <v>0.34173198916211189</v>
      </c>
      <c r="L29" s="137">
        <f t="shared" si="10"/>
        <v>0.1953485433648828</v>
      </c>
      <c r="M29" s="138">
        <f t="shared" si="11"/>
        <v>11.295</v>
      </c>
      <c r="N29" s="139">
        <f t="shared" si="12"/>
        <v>4.1563519864868684E-2</v>
      </c>
      <c r="O29" s="139">
        <f t="shared" si="17"/>
        <v>14.173160273920221</v>
      </c>
      <c r="P29" s="225">
        <f t="shared" si="13"/>
        <v>0</v>
      </c>
      <c r="Q29" s="226">
        <f t="shared" si="14"/>
        <v>1</v>
      </c>
      <c r="R29" s="226">
        <f t="shared" si="15"/>
        <v>341</v>
      </c>
      <c r="T29">
        <v>523</v>
      </c>
      <c r="U29">
        <v>6095</v>
      </c>
      <c r="V29" t="s">
        <v>285</v>
      </c>
      <c r="W29">
        <v>2405.9560000000001</v>
      </c>
      <c r="X29">
        <v>1238.934</v>
      </c>
      <c r="Y29">
        <v>1.9419999999999999</v>
      </c>
      <c r="Z29">
        <v>11.295</v>
      </c>
      <c r="AA29">
        <v>141.586625</v>
      </c>
      <c r="AB29">
        <v>1.1924600000000001</v>
      </c>
      <c r="AC29">
        <v>48.384678999999998</v>
      </c>
      <c r="AD29" s="1">
        <v>470</v>
      </c>
      <c r="AE29">
        <v>1</v>
      </c>
      <c r="AF29">
        <v>341</v>
      </c>
      <c r="AG29">
        <v>70</v>
      </c>
      <c r="AH29">
        <v>16.992819000000001</v>
      </c>
      <c r="AI29">
        <v>270.39999999999998</v>
      </c>
      <c r="AJ29">
        <v>0</v>
      </c>
      <c r="AK29">
        <v>0</v>
      </c>
      <c r="AL29">
        <v>0</v>
      </c>
      <c r="AM29" t="s">
        <v>286</v>
      </c>
      <c r="AN29" t="s">
        <v>525</v>
      </c>
      <c r="AO29">
        <v>1431.1110000000001</v>
      </c>
      <c r="AR29" t="s">
        <v>118</v>
      </c>
      <c r="AS29" t="s">
        <v>120</v>
      </c>
      <c r="AT29" t="s">
        <v>210</v>
      </c>
      <c r="AU29" t="s">
        <v>285</v>
      </c>
      <c r="AV29" t="s">
        <v>48</v>
      </c>
      <c r="AW29">
        <v>6</v>
      </c>
      <c r="BB29">
        <v>0.82558496265897618</v>
      </c>
      <c r="BC29" t="s">
        <v>67</v>
      </c>
      <c r="BF29" t="s">
        <v>118</v>
      </c>
      <c r="BG29" t="s">
        <v>120</v>
      </c>
      <c r="BH29" t="s">
        <v>285</v>
      </c>
      <c r="BI29">
        <v>6095</v>
      </c>
      <c r="BJ29">
        <v>6</v>
      </c>
      <c r="BK29" t="s">
        <v>210</v>
      </c>
      <c r="BL29" t="s">
        <v>252</v>
      </c>
      <c r="BM29">
        <v>0.82558496265897618</v>
      </c>
      <c r="BN29" t="s">
        <v>67</v>
      </c>
      <c r="BO29" t="s">
        <v>179</v>
      </c>
      <c r="BP29">
        <v>2405.9560000000001</v>
      </c>
    </row>
    <row r="30" spans="1:68" ht="16.5" x14ac:dyDescent="0.25">
      <c r="A30" s="267" t="str">
        <f t="shared" si="0"/>
        <v>신동아교통</v>
      </c>
      <c r="B30" s="113" t="str">
        <f t="shared" si="16"/>
        <v>김윤성</v>
      </c>
      <c r="C30" s="114" t="str">
        <f t="shared" si="1"/>
        <v>D</v>
      </c>
      <c r="D30" s="115">
        <f t="shared" si="2"/>
        <v>0.81031550613760084</v>
      </c>
      <c r="E30" s="116">
        <f t="shared" si="3"/>
        <v>3898</v>
      </c>
      <c r="F30" s="117" t="str">
        <f t="shared" si="4"/>
        <v>518</v>
      </c>
      <c r="G30" s="118" t="str">
        <f t="shared" si="5"/>
        <v>71바6409</v>
      </c>
      <c r="H30" s="119">
        <f t="shared" si="6"/>
        <v>4</v>
      </c>
      <c r="I30" s="120">
        <f t="shared" si="7"/>
        <v>2128.2460000000001</v>
      </c>
      <c r="J30" s="121">
        <f t="shared" si="8"/>
        <v>2.0469095991274232E-2</v>
      </c>
      <c r="K30" s="121">
        <f t="shared" si="9"/>
        <v>0.35899454451530188</v>
      </c>
      <c r="L30" s="121">
        <f t="shared" si="10"/>
        <v>0.11511827110211884</v>
      </c>
      <c r="M30" s="122">
        <f t="shared" si="11"/>
        <v>12.292999999999999</v>
      </c>
      <c r="N30" s="123">
        <f t="shared" si="12"/>
        <v>0.13417775869471876</v>
      </c>
      <c r="O30" s="123">
        <f t="shared" si="17"/>
        <v>14.804279375983969</v>
      </c>
      <c r="P30" s="227">
        <f t="shared" si="13"/>
        <v>6</v>
      </c>
      <c r="Q30" s="228">
        <f t="shared" si="14"/>
        <v>3</v>
      </c>
      <c r="R30" s="228">
        <f t="shared" si="15"/>
        <v>331</v>
      </c>
      <c r="T30">
        <v>523</v>
      </c>
      <c r="U30">
        <v>3898</v>
      </c>
      <c r="V30" t="s">
        <v>287</v>
      </c>
      <c r="W30">
        <v>2235.84</v>
      </c>
      <c r="X30">
        <v>1260.423</v>
      </c>
      <c r="Y30">
        <v>1.774</v>
      </c>
      <c r="Z30">
        <v>12.292999999999999</v>
      </c>
      <c r="AA30">
        <v>172.328226</v>
      </c>
      <c r="AB30">
        <v>3.5274030000000001</v>
      </c>
      <c r="AC30">
        <v>61.864893000000002</v>
      </c>
      <c r="AD30" s="1">
        <v>245</v>
      </c>
      <c r="AE30">
        <v>3</v>
      </c>
      <c r="AF30">
        <v>331</v>
      </c>
      <c r="AG30">
        <v>74</v>
      </c>
      <c r="AH30">
        <v>12.974311</v>
      </c>
      <c r="AI30">
        <v>18.100000000000001</v>
      </c>
      <c r="AJ30">
        <v>0</v>
      </c>
      <c r="AK30">
        <v>6</v>
      </c>
      <c r="AL30">
        <v>1823</v>
      </c>
      <c r="AM30" t="s">
        <v>288</v>
      </c>
      <c r="AN30" t="s">
        <v>526</v>
      </c>
      <c r="AO30">
        <v>1260.2919999999999</v>
      </c>
      <c r="AR30" t="s">
        <v>118</v>
      </c>
      <c r="AS30" t="s">
        <v>122</v>
      </c>
      <c r="AT30" t="s">
        <v>243</v>
      </c>
      <c r="AU30" t="s">
        <v>287</v>
      </c>
      <c r="AV30" t="s">
        <v>48</v>
      </c>
      <c r="AW30">
        <v>4</v>
      </c>
      <c r="BB30">
        <v>0.81031550613760084</v>
      </c>
      <c r="BC30" t="s">
        <v>67</v>
      </c>
      <c r="BF30" t="s">
        <v>118</v>
      </c>
      <c r="BG30" t="s">
        <v>122</v>
      </c>
      <c r="BH30" t="s">
        <v>287</v>
      </c>
      <c r="BI30">
        <v>3898</v>
      </c>
      <c r="BJ30">
        <v>4</v>
      </c>
      <c r="BK30" t="s">
        <v>243</v>
      </c>
      <c r="BL30" t="s">
        <v>236</v>
      </c>
      <c r="BM30">
        <v>0.81031550613760084</v>
      </c>
      <c r="BN30" t="s">
        <v>67</v>
      </c>
      <c r="BO30" t="s">
        <v>179</v>
      </c>
      <c r="BP30">
        <v>2128.2460000000001</v>
      </c>
    </row>
    <row r="31" spans="1:68" ht="16.5" x14ac:dyDescent="0.25">
      <c r="A31" s="266" t="str">
        <f t="shared" si="0"/>
        <v>신동아교통</v>
      </c>
      <c r="B31" s="129" t="str">
        <f t="shared" si="16"/>
        <v>김은철</v>
      </c>
      <c r="C31" s="130" t="str">
        <f t="shared" si="1"/>
        <v>D</v>
      </c>
      <c r="D31" s="131">
        <f t="shared" si="2"/>
        <v>0.84380952380952379</v>
      </c>
      <c r="E31" s="132">
        <f t="shared" si="3"/>
        <v>1558</v>
      </c>
      <c r="F31" s="133" t="str">
        <f t="shared" si="4"/>
        <v>1</v>
      </c>
      <c r="G31" s="134" t="str">
        <f t="shared" si="5"/>
        <v>70바2536</v>
      </c>
      <c r="H31" s="135">
        <f t="shared" si="6"/>
        <v>1</v>
      </c>
      <c r="I31" s="136">
        <f t="shared" si="7"/>
        <v>1676.7059999999999</v>
      </c>
      <c r="J31" s="137">
        <f t="shared" si="8"/>
        <v>1.712878933958303E-2</v>
      </c>
      <c r="K31" s="137">
        <f t="shared" si="9"/>
        <v>0.35132426204529621</v>
      </c>
      <c r="L31" s="137">
        <f t="shared" si="10"/>
        <v>0.2182851376448823</v>
      </c>
      <c r="M31" s="138">
        <f t="shared" si="11"/>
        <v>13.627000000000001</v>
      </c>
      <c r="N31" s="139">
        <f t="shared" si="12"/>
        <v>0</v>
      </c>
      <c r="O31" s="139">
        <f t="shared" si="17"/>
        <v>17.295816917217451</v>
      </c>
      <c r="P31" s="225">
        <f t="shared" si="13"/>
        <v>6</v>
      </c>
      <c r="Q31" s="226">
        <f t="shared" si="14"/>
        <v>0</v>
      </c>
      <c r="R31" s="226">
        <f t="shared" si="15"/>
        <v>290</v>
      </c>
      <c r="T31">
        <v>523</v>
      </c>
      <c r="U31">
        <v>1558</v>
      </c>
      <c r="V31" t="s">
        <v>289</v>
      </c>
      <c r="W31">
        <v>1676.7059999999999</v>
      </c>
      <c r="X31">
        <v>946.09900000000005</v>
      </c>
      <c r="Y31">
        <v>1.772</v>
      </c>
      <c r="Z31">
        <v>13.627000000000001</v>
      </c>
      <c r="AA31">
        <v>98.063030999999995</v>
      </c>
      <c r="AB31">
        <v>1.6797010000000001</v>
      </c>
      <c r="AC31">
        <v>34.451922000000003</v>
      </c>
      <c r="AD31" s="1">
        <v>366</v>
      </c>
      <c r="AE31">
        <v>0</v>
      </c>
      <c r="AF31">
        <v>290</v>
      </c>
      <c r="AG31">
        <v>70</v>
      </c>
      <c r="AH31">
        <v>17.098247000000001</v>
      </c>
      <c r="AI31">
        <v>301.2</v>
      </c>
      <c r="AJ31">
        <v>0</v>
      </c>
      <c r="AK31">
        <v>6</v>
      </c>
      <c r="AL31">
        <v>921</v>
      </c>
      <c r="AM31" t="s">
        <v>290</v>
      </c>
      <c r="AN31" t="s">
        <v>527</v>
      </c>
      <c r="AO31">
        <v>1676.7059999999999</v>
      </c>
      <c r="AR31" t="s">
        <v>118</v>
      </c>
      <c r="AS31" t="s">
        <v>120</v>
      </c>
      <c r="AT31" t="s">
        <v>204</v>
      </c>
      <c r="AU31" t="s">
        <v>289</v>
      </c>
      <c r="AV31" t="s">
        <v>48</v>
      </c>
      <c r="AW31">
        <v>1</v>
      </c>
      <c r="BB31">
        <v>0.84380952380952379</v>
      </c>
      <c r="BC31" t="s">
        <v>67</v>
      </c>
      <c r="BF31" t="s">
        <v>118</v>
      </c>
      <c r="BG31" t="s">
        <v>120</v>
      </c>
      <c r="BH31" t="s">
        <v>289</v>
      </c>
      <c r="BI31">
        <v>1558</v>
      </c>
      <c r="BJ31">
        <v>1</v>
      </c>
      <c r="BK31" t="s">
        <v>204</v>
      </c>
      <c r="BL31" t="s">
        <v>175</v>
      </c>
      <c r="BM31">
        <v>0.84380952380952379</v>
      </c>
      <c r="BN31" t="s">
        <v>67</v>
      </c>
      <c r="BO31" t="s">
        <v>179</v>
      </c>
      <c r="BP31">
        <v>1676.7059999999999</v>
      </c>
    </row>
    <row r="32" spans="1:68" ht="16.5" x14ac:dyDescent="0.25">
      <c r="A32" s="267" t="str">
        <f t="shared" si="0"/>
        <v>신동아교통</v>
      </c>
      <c r="B32" s="113" t="str">
        <f t="shared" si="16"/>
        <v>김정구</v>
      </c>
      <c r="C32" s="114" t="str">
        <f t="shared" si="1"/>
        <v>C</v>
      </c>
      <c r="D32" s="115">
        <f t="shared" si="2"/>
        <v>0.85190476190476183</v>
      </c>
      <c r="E32" s="116">
        <f t="shared" si="3"/>
        <v>895</v>
      </c>
      <c r="F32" s="117" t="str">
        <f t="shared" si="4"/>
        <v>518</v>
      </c>
      <c r="G32" s="118" t="str">
        <f t="shared" si="5"/>
        <v>71바6402</v>
      </c>
      <c r="H32" s="119">
        <f t="shared" si="6"/>
        <v>1</v>
      </c>
      <c r="I32" s="120">
        <f t="shared" si="7"/>
        <v>1439.1990000000001</v>
      </c>
      <c r="J32" s="121">
        <f t="shared" si="8"/>
        <v>1.8082619792588149E-2</v>
      </c>
      <c r="K32" s="121">
        <f t="shared" si="9"/>
        <v>0.38882430038179544</v>
      </c>
      <c r="L32" s="121">
        <f t="shared" si="10"/>
        <v>0.13062821750154077</v>
      </c>
      <c r="M32" s="122">
        <f t="shared" si="11"/>
        <v>12.209</v>
      </c>
      <c r="N32" s="123">
        <f t="shared" si="12"/>
        <v>0</v>
      </c>
      <c r="O32" s="123">
        <f t="shared" si="17"/>
        <v>6.7398601583241788</v>
      </c>
      <c r="P32" s="227">
        <f t="shared" si="13"/>
        <v>2</v>
      </c>
      <c r="Q32" s="228">
        <f t="shared" si="14"/>
        <v>0</v>
      </c>
      <c r="R32" s="228">
        <f t="shared" si="15"/>
        <v>97</v>
      </c>
      <c r="T32">
        <v>523</v>
      </c>
      <c r="U32">
        <v>895</v>
      </c>
      <c r="V32" t="s">
        <v>291</v>
      </c>
      <c r="W32">
        <v>1439.1990000000001</v>
      </c>
      <c r="X32">
        <v>804.26400000000001</v>
      </c>
      <c r="Y32">
        <v>1.7889999999999999</v>
      </c>
      <c r="Z32">
        <v>12.209</v>
      </c>
      <c r="AA32">
        <v>118.603832</v>
      </c>
      <c r="AB32">
        <v>2.1446679999999998</v>
      </c>
      <c r="AC32">
        <v>46.116052000000003</v>
      </c>
      <c r="AD32" s="1">
        <v>188</v>
      </c>
      <c r="AE32">
        <v>0</v>
      </c>
      <c r="AF32">
        <v>97</v>
      </c>
      <c r="AG32">
        <v>66</v>
      </c>
      <c r="AH32">
        <v>12.134506</v>
      </c>
      <c r="AI32">
        <v>15.6</v>
      </c>
      <c r="AJ32">
        <v>0</v>
      </c>
      <c r="AK32">
        <v>2</v>
      </c>
      <c r="AL32">
        <v>120</v>
      </c>
      <c r="AM32" t="s">
        <v>292</v>
      </c>
      <c r="AN32" t="s">
        <v>528</v>
      </c>
      <c r="AO32">
        <v>1439.1990000000001</v>
      </c>
      <c r="AR32" t="s">
        <v>118</v>
      </c>
      <c r="AS32" t="s">
        <v>122</v>
      </c>
      <c r="AT32" t="s">
        <v>238</v>
      </c>
      <c r="AU32" t="s">
        <v>291</v>
      </c>
      <c r="AV32" t="s">
        <v>48</v>
      </c>
      <c r="AW32">
        <v>1</v>
      </c>
      <c r="BB32">
        <v>0.85190476190476183</v>
      </c>
      <c r="BC32" t="s">
        <v>69</v>
      </c>
      <c r="BF32" t="s">
        <v>118</v>
      </c>
      <c r="BG32" t="s">
        <v>122</v>
      </c>
      <c r="BH32" t="s">
        <v>291</v>
      </c>
      <c r="BI32">
        <v>895</v>
      </c>
      <c r="BJ32">
        <v>1</v>
      </c>
      <c r="BK32" t="s">
        <v>238</v>
      </c>
      <c r="BL32" t="s">
        <v>175</v>
      </c>
      <c r="BM32">
        <v>0.85190476190476183</v>
      </c>
      <c r="BN32" t="s">
        <v>69</v>
      </c>
      <c r="BO32" t="s">
        <v>178</v>
      </c>
      <c r="BP32">
        <v>1439.1990000000001</v>
      </c>
    </row>
    <row r="33" spans="1:68" ht="16.5" x14ac:dyDescent="0.25">
      <c r="A33" s="266" t="str">
        <f t="shared" si="0"/>
        <v>신동아교통</v>
      </c>
      <c r="B33" s="129" t="str">
        <f t="shared" si="16"/>
        <v>김정섭</v>
      </c>
      <c r="C33" s="130" t="str">
        <f t="shared" si="1"/>
        <v>D</v>
      </c>
      <c r="D33" s="131">
        <f t="shared" si="2"/>
        <v>0.82295142833496082</v>
      </c>
      <c r="E33" s="132">
        <f t="shared" si="3"/>
        <v>2503</v>
      </c>
      <c r="F33" s="133" t="str">
        <f t="shared" si="4"/>
        <v>1</v>
      </c>
      <c r="G33" s="134" t="str">
        <f t="shared" si="5"/>
        <v>70바2537</v>
      </c>
      <c r="H33" s="135">
        <f t="shared" si="6"/>
        <v>10</v>
      </c>
      <c r="I33" s="136">
        <f t="shared" si="7"/>
        <v>1753.663</v>
      </c>
      <c r="J33" s="137">
        <f t="shared" si="8"/>
        <v>2.1866419884321052E-2</v>
      </c>
      <c r="K33" s="137">
        <f t="shared" si="9"/>
        <v>0.36213234253550436</v>
      </c>
      <c r="L33" s="137">
        <f t="shared" si="10"/>
        <v>0.11974934750861482</v>
      </c>
      <c r="M33" s="138">
        <f t="shared" si="11"/>
        <v>12.914</v>
      </c>
      <c r="N33" s="139">
        <f t="shared" si="12"/>
        <v>5.5461886591534296E-2</v>
      </c>
      <c r="O33" s="139">
        <f t="shared" si="17"/>
        <v>73.986156713106752</v>
      </c>
      <c r="P33" s="225">
        <f t="shared" si="13"/>
        <v>11</v>
      </c>
      <c r="Q33" s="226">
        <f t="shared" si="14"/>
        <v>1</v>
      </c>
      <c r="R33" s="226">
        <f t="shared" si="15"/>
        <v>1334</v>
      </c>
      <c r="T33">
        <v>523</v>
      </c>
      <c r="U33">
        <v>2503</v>
      </c>
      <c r="V33" t="s">
        <v>293</v>
      </c>
      <c r="W33">
        <v>1803.04</v>
      </c>
      <c r="X33">
        <v>978.005</v>
      </c>
      <c r="Y33">
        <v>1.8440000000000001</v>
      </c>
      <c r="Z33">
        <v>12.914</v>
      </c>
      <c r="AA33">
        <v>107.584141</v>
      </c>
      <c r="AB33">
        <v>2.3524799999999999</v>
      </c>
      <c r="AC33">
        <v>38.959696999999998</v>
      </c>
      <c r="AD33" s="1">
        <v>210</v>
      </c>
      <c r="AE33">
        <v>1</v>
      </c>
      <c r="AF33">
        <v>1334</v>
      </c>
      <c r="AG33">
        <v>78</v>
      </c>
      <c r="AH33">
        <v>16.759347000000002</v>
      </c>
      <c r="AI33">
        <v>1690.6</v>
      </c>
      <c r="AJ33">
        <v>0</v>
      </c>
      <c r="AK33">
        <v>11</v>
      </c>
      <c r="AL33">
        <v>1764</v>
      </c>
      <c r="AM33" t="s">
        <v>294</v>
      </c>
      <c r="AN33" t="s">
        <v>529</v>
      </c>
      <c r="AO33">
        <v>272.67099999999999</v>
      </c>
      <c r="AR33" t="s">
        <v>118</v>
      </c>
      <c r="AS33" t="s">
        <v>120</v>
      </c>
      <c r="AT33" t="s">
        <v>206</v>
      </c>
      <c r="AU33" t="s">
        <v>293</v>
      </c>
      <c r="AV33" t="s">
        <v>48</v>
      </c>
      <c r="AW33">
        <v>10</v>
      </c>
      <c r="BB33">
        <v>0.82295142833496082</v>
      </c>
      <c r="BC33" t="s">
        <v>67</v>
      </c>
      <c r="BF33" t="s">
        <v>118</v>
      </c>
      <c r="BG33" t="s">
        <v>120</v>
      </c>
      <c r="BH33" t="s">
        <v>293</v>
      </c>
      <c r="BI33">
        <v>2503</v>
      </c>
      <c r="BJ33">
        <v>10</v>
      </c>
      <c r="BK33" t="s">
        <v>206</v>
      </c>
      <c r="BL33" t="s">
        <v>210</v>
      </c>
      <c r="BM33">
        <v>0.82295142833496082</v>
      </c>
      <c r="BN33" t="s">
        <v>67</v>
      </c>
      <c r="BO33" t="s">
        <v>179</v>
      </c>
      <c r="BP33">
        <v>1753.663</v>
      </c>
    </row>
    <row r="34" spans="1:68" ht="16.5" x14ac:dyDescent="0.25">
      <c r="A34" s="267" t="str">
        <f t="shared" si="0"/>
        <v>신동아교통</v>
      </c>
      <c r="B34" s="113" t="str">
        <f t="shared" si="16"/>
        <v>김준</v>
      </c>
      <c r="C34" s="114" t="str">
        <f t="shared" si="1"/>
        <v>D</v>
      </c>
      <c r="D34" s="115">
        <f t="shared" si="2"/>
        <v>0.84619047619047616</v>
      </c>
      <c r="E34" s="116">
        <f t="shared" si="3"/>
        <v>8414</v>
      </c>
      <c r="F34" s="117" t="str">
        <f t="shared" si="4"/>
        <v>1</v>
      </c>
      <c r="G34" s="118" t="str">
        <f t="shared" si="5"/>
        <v>70바2536</v>
      </c>
      <c r="H34" s="119">
        <f t="shared" si="6"/>
        <v>1</v>
      </c>
      <c r="I34" s="120">
        <f t="shared" si="7"/>
        <v>1852.9780000000001</v>
      </c>
      <c r="J34" s="121">
        <f t="shared" si="8"/>
        <v>1.0253377056686965E-2</v>
      </c>
      <c r="K34" s="121">
        <f t="shared" si="9"/>
        <v>0.3469888926490014</v>
      </c>
      <c r="L34" s="121">
        <f t="shared" si="10"/>
        <v>0.22720183402069533</v>
      </c>
      <c r="M34" s="122">
        <f t="shared" si="11"/>
        <v>14.946</v>
      </c>
      <c r="N34" s="123">
        <f t="shared" si="12"/>
        <v>0</v>
      </c>
      <c r="O34" s="123">
        <f t="shared" si="17"/>
        <v>50.67518340746625</v>
      </c>
      <c r="P34" s="227">
        <f t="shared" si="13"/>
        <v>2</v>
      </c>
      <c r="Q34" s="228">
        <f t="shared" si="14"/>
        <v>0</v>
      </c>
      <c r="R34" s="228">
        <f t="shared" si="15"/>
        <v>939</v>
      </c>
      <c r="T34">
        <v>523</v>
      </c>
      <c r="U34">
        <v>8414</v>
      </c>
      <c r="V34" t="s">
        <v>295</v>
      </c>
      <c r="W34">
        <v>1852.9780000000001</v>
      </c>
      <c r="X34">
        <v>1042.627</v>
      </c>
      <c r="Y34">
        <v>1.7769999999999999</v>
      </c>
      <c r="Z34">
        <v>14.946</v>
      </c>
      <c r="AA34">
        <v>99.828573000000006</v>
      </c>
      <c r="AB34">
        <v>1.0235799999999999</v>
      </c>
      <c r="AC34">
        <v>34.639406000000001</v>
      </c>
      <c r="AD34" s="1">
        <v>421</v>
      </c>
      <c r="AE34">
        <v>0</v>
      </c>
      <c r="AF34">
        <v>939</v>
      </c>
      <c r="AG34">
        <v>84</v>
      </c>
      <c r="AH34">
        <v>18.561599000000001</v>
      </c>
      <c r="AI34">
        <v>986</v>
      </c>
      <c r="AJ34">
        <v>6</v>
      </c>
      <c r="AK34">
        <v>2</v>
      </c>
      <c r="AL34">
        <v>218</v>
      </c>
      <c r="AM34" t="s">
        <v>296</v>
      </c>
      <c r="AN34" t="s">
        <v>530</v>
      </c>
      <c r="AO34">
        <v>1852.9780000000001</v>
      </c>
      <c r="AR34" t="s">
        <v>118</v>
      </c>
      <c r="AS34" t="s">
        <v>120</v>
      </c>
      <c r="AT34" t="s">
        <v>204</v>
      </c>
      <c r="AU34" t="s">
        <v>295</v>
      </c>
      <c r="AV34" t="s">
        <v>48</v>
      </c>
      <c r="AW34">
        <v>1</v>
      </c>
      <c r="BB34">
        <v>0.84619047619047616</v>
      </c>
      <c r="BC34" t="s">
        <v>67</v>
      </c>
      <c r="BF34" t="s">
        <v>118</v>
      </c>
      <c r="BG34" t="s">
        <v>120</v>
      </c>
      <c r="BH34" t="s">
        <v>295</v>
      </c>
      <c r="BI34">
        <v>8414</v>
      </c>
      <c r="BJ34">
        <v>1</v>
      </c>
      <c r="BK34" t="s">
        <v>204</v>
      </c>
      <c r="BL34" t="s">
        <v>175</v>
      </c>
      <c r="BM34">
        <v>0.84619047619047616</v>
      </c>
      <c r="BN34" t="s">
        <v>67</v>
      </c>
      <c r="BO34" t="s">
        <v>179</v>
      </c>
      <c r="BP34">
        <v>1852.9780000000001</v>
      </c>
    </row>
    <row r="35" spans="1:68" ht="16.5" x14ac:dyDescent="0.25">
      <c r="A35" s="266" t="str">
        <f t="shared" si="0"/>
        <v>신동아교통</v>
      </c>
      <c r="B35" s="129" t="str">
        <f t="shared" si="16"/>
        <v>김진선</v>
      </c>
      <c r="C35" s="130" t="str">
        <f t="shared" si="1"/>
        <v>F</v>
      </c>
      <c r="D35" s="131">
        <f t="shared" si="2"/>
        <v>0.78999757600417542</v>
      </c>
      <c r="E35" s="132">
        <f t="shared" si="3"/>
        <v>5062</v>
      </c>
      <c r="F35" s="133" t="str">
        <f t="shared" si="4"/>
        <v>1</v>
      </c>
      <c r="G35" s="134" t="str">
        <f t="shared" si="5"/>
        <v>70바2537</v>
      </c>
      <c r="H35" s="135">
        <f t="shared" si="6"/>
        <v>9</v>
      </c>
      <c r="I35" s="136">
        <f t="shared" si="7"/>
        <v>1464.741</v>
      </c>
      <c r="J35" s="137">
        <f t="shared" si="8"/>
        <v>1.007778020054028E-2</v>
      </c>
      <c r="K35" s="137">
        <f t="shared" si="9"/>
        <v>0.37745128478194795</v>
      </c>
      <c r="L35" s="137">
        <f t="shared" si="10"/>
        <v>0.25328709990366899</v>
      </c>
      <c r="M35" s="138">
        <f t="shared" si="11"/>
        <v>13.772</v>
      </c>
      <c r="N35" s="139">
        <f t="shared" si="12"/>
        <v>0.13654291099928248</v>
      </c>
      <c r="O35" s="139">
        <f t="shared" si="17"/>
        <v>30.585612063839275</v>
      </c>
      <c r="P35" s="225">
        <f t="shared" si="13"/>
        <v>18</v>
      </c>
      <c r="Q35" s="226">
        <f t="shared" si="14"/>
        <v>2</v>
      </c>
      <c r="R35" s="226">
        <f t="shared" si="15"/>
        <v>448</v>
      </c>
      <c r="T35">
        <v>523</v>
      </c>
      <c r="U35">
        <v>5062</v>
      </c>
      <c r="V35" t="s">
        <v>297</v>
      </c>
      <c r="W35">
        <v>1464.741</v>
      </c>
      <c r="X35">
        <v>851.82500000000005</v>
      </c>
      <c r="Y35">
        <v>1.72</v>
      </c>
      <c r="Z35">
        <v>13.772</v>
      </c>
      <c r="AA35">
        <v>90.296373000000003</v>
      </c>
      <c r="AB35">
        <v>0.90998699999999999</v>
      </c>
      <c r="AC35">
        <v>34.082481999999999</v>
      </c>
      <c r="AD35" s="1">
        <v>371</v>
      </c>
      <c r="AE35">
        <v>2</v>
      </c>
      <c r="AF35">
        <v>448</v>
      </c>
      <c r="AG35">
        <v>89</v>
      </c>
      <c r="AH35">
        <v>16.221482000000002</v>
      </c>
      <c r="AI35">
        <v>564.20000000000005</v>
      </c>
      <c r="AJ35">
        <v>15.2</v>
      </c>
      <c r="AK35">
        <v>18</v>
      </c>
      <c r="AL35">
        <v>4887</v>
      </c>
      <c r="AM35" t="s">
        <v>298</v>
      </c>
      <c r="AN35" t="s">
        <v>531</v>
      </c>
      <c r="AO35">
        <v>279.35899999999998</v>
      </c>
      <c r="AR35" t="s">
        <v>118</v>
      </c>
      <c r="AS35" t="s">
        <v>120</v>
      </c>
      <c r="AT35" t="s">
        <v>206</v>
      </c>
      <c r="AU35" t="s">
        <v>297</v>
      </c>
      <c r="AV35" t="s">
        <v>48</v>
      </c>
      <c r="AW35">
        <v>9</v>
      </c>
      <c r="BB35">
        <v>0.78999757600417542</v>
      </c>
      <c r="BC35" t="s">
        <v>70</v>
      </c>
      <c r="BF35" t="s">
        <v>118</v>
      </c>
      <c r="BG35" t="s">
        <v>120</v>
      </c>
      <c r="BH35" t="s">
        <v>297</v>
      </c>
      <c r="BI35">
        <v>5062</v>
      </c>
      <c r="BJ35">
        <v>9</v>
      </c>
      <c r="BK35" t="s">
        <v>206</v>
      </c>
      <c r="BL35" t="s">
        <v>203</v>
      </c>
      <c r="BM35">
        <v>0.78999757600417542</v>
      </c>
      <c r="BN35" t="s">
        <v>70</v>
      </c>
      <c r="BO35" t="s">
        <v>185</v>
      </c>
      <c r="BP35">
        <v>1464.741</v>
      </c>
    </row>
    <row r="36" spans="1:68" ht="16.5" x14ac:dyDescent="0.25">
      <c r="A36" s="267" t="str">
        <f t="shared" si="0"/>
        <v>신동아교통</v>
      </c>
      <c r="B36" s="113" t="str">
        <f t="shared" si="16"/>
        <v>김진수</v>
      </c>
      <c r="C36" s="114" t="str">
        <f t="shared" si="1"/>
        <v>D</v>
      </c>
      <c r="D36" s="115">
        <f t="shared" si="2"/>
        <v>0.81181818181818177</v>
      </c>
      <c r="E36" s="116">
        <f t="shared" si="3"/>
        <v>2003</v>
      </c>
      <c r="F36" s="117" t="str">
        <f t="shared" si="4"/>
        <v>1</v>
      </c>
      <c r="G36" s="118" t="str">
        <f t="shared" si="5"/>
        <v>70바2540</v>
      </c>
      <c r="H36" s="119">
        <f t="shared" si="6"/>
        <v>2</v>
      </c>
      <c r="I36" s="120">
        <f t="shared" si="7"/>
        <v>2235.223</v>
      </c>
      <c r="J36" s="121">
        <f t="shared" si="8"/>
        <v>3.5706028189160598E-2</v>
      </c>
      <c r="K36" s="121">
        <f t="shared" si="9"/>
        <v>0.30323001151215634</v>
      </c>
      <c r="L36" s="121">
        <f t="shared" si="10"/>
        <v>0.22503347540715177</v>
      </c>
      <c r="M36" s="122">
        <f t="shared" si="11"/>
        <v>13.904</v>
      </c>
      <c r="N36" s="123">
        <f t="shared" si="12"/>
        <v>0</v>
      </c>
      <c r="O36" s="123">
        <f t="shared" si="17"/>
        <v>14.360983221808294</v>
      </c>
      <c r="P36" s="227">
        <f t="shared" si="13"/>
        <v>13</v>
      </c>
      <c r="Q36" s="228">
        <f t="shared" si="14"/>
        <v>0</v>
      </c>
      <c r="R36" s="228">
        <f t="shared" si="15"/>
        <v>321</v>
      </c>
      <c r="T36">
        <v>523</v>
      </c>
      <c r="U36">
        <v>2003</v>
      </c>
      <c r="V36" t="s">
        <v>299</v>
      </c>
      <c r="W36">
        <v>2235.223</v>
      </c>
      <c r="X36">
        <v>1258.1559999999999</v>
      </c>
      <c r="Y36">
        <v>1.7769999999999999</v>
      </c>
      <c r="Z36">
        <v>13.904</v>
      </c>
      <c r="AA36">
        <v>124.021075</v>
      </c>
      <c r="AB36">
        <v>4.4283000000000001</v>
      </c>
      <c r="AC36">
        <v>37.606912000000001</v>
      </c>
      <c r="AD36" s="1">
        <v>503</v>
      </c>
      <c r="AE36">
        <v>0</v>
      </c>
      <c r="AF36">
        <v>321</v>
      </c>
      <c r="AG36">
        <v>74</v>
      </c>
      <c r="AH36">
        <v>18.022928</v>
      </c>
      <c r="AI36">
        <v>1350.4</v>
      </c>
      <c r="AJ36">
        <v>0</v>
      </c>
      <c r="AK36">
        <v>13</v>
      </c>
      <c r="AL36">
        <v>2087</v>
      </c>
      <c r="AM36" t="s">
        <v>300</v>
      </c>
      <c r="AN36" t="s">
        <v>532</v>
      </c>
      <c r="AO36">
        <v>2165.3359999999998</v>
      </c>
      <c r="AR36" t="s">
        <v>118</v>
      </c>
      <c r="AS36" t="s">
        <v>120</v>
      </c>
      <c r="AT36" t="s">
        <v>211</v>
      </c>
      <c r="AU36" t="s">
        <v>299</v>
      </c>
      <c r="AV36" t="s">
        <v>48</v>
      </c>
      <c r="AW36">
        <v>2</v>
      </c>
      <c r="BB36">
        <v>0.81181818181818177</v>
      </c>
      <c r="BC36" t="s">
        <v>67</v>
      </c>
      <c r="BF36" t="s">
        <v>118</v>
      </c>
      <c r="BG36" t="s">
        <v>120</v>
      </c>
      <c r="BH36" t="s">
        <v>299</v>
      </c>
      <c r="BI36">
        <v>2003</v>
      </c>
      <c r="BJ36">
        <v>2</v>
      </c>
      <c r="BK36" t="s">
        <v>211</v>
      </c>
      <c r="BL36" t="s">
        <v>251</v>
      </c>
      <c r="BM36">
        <v>0.81181818181818177</v>
      </c>
      <c r="BN36" t="s">
        <v>67</v>
      </c>
      <c r="BO36" t="s">
        <v>179</v>
      </c>
      <c r="BP36">
        <v>2235.223</v>
      </c>
    </row>
    <row r="37" spans="1:68" ht="16.5" x14ac:dyDescent="0.25">
      <c r="A37" s="266" t="str">
        <f t="shared" ref="A37:A68" si="18">BF37</f>
        <v>신동아교통</v>
      </c>
      <c r="B37" s="129" t="str">
        <f t="shared" si="16"/>
        <v>김태형</v>
      </c>
      <c r="C37" s="130" t="str">
        <f t="shared" ref="C37:C68" si="19">BN37</f>
        <v>D</v>
      </c>
      <c r="D37" s="131">
        <f t="shared" ref="D37:D68" si="20">BM37</f>
        <v>0.84761904761904761</v>
      </c>
      <c r="E37" s="132">
        <f t="shared" ref="E37:E68" si="21">U37</f>
        <v>9005</v>
      </c>
      <c r="F37" s="133" t="str">
        <f t="shared" ref="F37:F68" si="22">BG37</f>
        <v>1</v>
      </c>
      <c r="G37" s="134" t="str">
        <f t="shared" ref="G37:G68" si="23">BK37</f>
        <v>70바3705</v>
      </c>
      <c r="H37" s="135">
        <f t="shared" ref="H37:H68" si="24">BJ37</f>
        <v>1</v>
      </c>
      <c r="I37" s="136">
        <f t="shared" ref="I37:I68" si="25">BP37</f>
        <v>2455.5720000000001</v>
      </c>
      <c r="J37" s="137">
        <f t="shared" ref="J37:J68" si="26">AB37/AA37</f>
        <v>2.203043825568228E-2</v>
      </c>
      <c r="K37" s="137">
        <f t="shared" ref="K37:K68" si="27">AC37/AA37</f>
        <v>0.36199666602237335</v>
      </c>
      <c r="L37" s="137">
        <f t="shared" ref="L37:L68" si="28">AD37/I37</f>
        <v>0.17877708330279055</v>
      </c>
      <c r="M37" s="138">
        <f t="shared" ref="M37:M68" si="29">Z37</f>
        <v>12.913</v>
      </c>
      <c r="N37" s="139">
        <f t="shared" ref="N37:N68" si="30">AE37*100/W37</f>
        <v>0</v>
      </c>
      <c r="O37" s="139">
        <f t="shared" si="17"/>
        <v>4.6017791374066812</v>
      </c>
      <c r="P37" s="225">
        <f t="shared" ref="P37:P68" si="31">AK37</f>
        <v>18</v>
      </c>
      <c r="Q37" s="226">
        <f t="shared" ref="Q37:Q68" si="32">AE37</f>
        <v>0</v>
      </c>
      <c r="R37" s="226">
        <f t="shared" ref="R37:R68" si="33">AF37</f>
        <v>113</v>
      </c>
      <c r="T37">
        <v>523</v>
      </c>
      <c r="U37">
        <v>9005</v>
      </c>
      <c r="V37" t="s">
        <v>301</v>
      </c>
      <c r="W37">
        <v>2455.5720000000001</v>
      </c>
      <c r="X37">
        <v>1379.1690000000001</v>
      </c>
      <c r="Y37">
        <v>1.78</v>
      </c>
      <c r="Z37">
        <v>12.913</v>
      </c>
      <c r="AA37">
        <v>151.783862</v>
      </c>
      <c r="AB37">
        <v>3.3438650000000001</v>
      </c>
      <c r="AC37">
        <v>54.945252000000004</v>
      </c>
      <c r="AD37" s="1">
        <v>439</v>
      </c>
      <c r="AE37">
        <v>0</v>
      </c>
      <c r="AF37">
        <v>113</v>
      </c>
      <c r="AG37">
        <v>75</v>
      </c>
      <c r="AH37">
        <v>16.178083000000001</v>
      </c>
      <c r="AI37">
        <v>966.7</v>
      </c>
      <c r="AJ37">
        <v>0</v>
      </c>
      <c r="AK37">
        <v>18</v>
      </c>
      <c r="AL37">
        <v>3205</v>
      </c>
      <c r="AM37" t="s">
        <v>302</v>
      </c>
      <c r="AN37" t="s">
        <v>533</v>
      </c>
      <c r="AO37">
        <v>2455.5720000000001</v>
      </c>
      <c r="AR37" t="s">
        <v>118</v>
      </c>
      <c r="AS37" t="s">
        <v>120</v>
      </c>
      <c r="AT37" t="s">
        <v>218</v>
      </c>
      <c r="AU37" t="s">
        <v>301</v>
      </c>
      <c r="AV37" t="s">
        <v>48</v>
      </c>
      <c r="AW37">
        <v>1</v>
      </c>
      <c r="BB37">
        <v>0.84761904761904761</v>
      </c>
      <c r="BC37" t="s">
        <v>67</v>
      </c>
      <c r="BF37" t="s">
        <v>118</v>
      </c>
      <c r="BG37" t="s">
        <v>120</v>
      </c>
      <c r="BH37" t="s">
        <v>301</v>
      </c>
      <c r="BI37">
        <v>9005</v>
      </c>
      <c r="BJ37">
        <v>1</v>
      </c>
      <c r="BK37" t="s">
        <v>218</v>
      </c>
      <c r="BL37" t="s">
        <v>175</v>
      </c>
      <c r="BM37">
        <v>0.84761904761904761</v>
      </c>
      <c r="BN37" t="s">
        <v>67</v>
      </c>
      <c r="BO37" t="s">
        <v>179</v>
      </c>
      <c r="BP37">
        <v>2455.5720000000001</v>
      </c>
    </row>
    <row r="38" spans="1:68" ht="16.5" x14ac:dyDescent="0.25">
      <c r="A38" s="267" t="str">
        <f t="shared" si="18"/>
        <v>신동아교통</v>
      </c>
      <c r="B38" s="113" t="str">
        <f t="shared" si="16"/>
        <v>김현수</v>
      </c>
      <c r="C38" s="114" t="str">
        <f t="shared" si="19"/>
        <v>C</v>
      </c>
      <c r="D38" s="115">
        <f t="shared" si="20"/>
        <v>0.86273806542813691</v>
      </c>
      <c r="E38" s="116">
        <f t="shared" si="21"/>
        <v>9704</v>
      </c>
      <c r="F38" s="117" t="str">
        <f t="shared" si="22"/>
        <v>1</v>
      </c>
      <c r="G38" s="118" t="str">
        <f t="shared" si="23"/>
        <v>70바2415</v>
      </c>
      <c r="H38" s="119">
        <f t="shared" si="24"/>
        <v>12</v>
      </c>
      <c r="I38" s="120">
        <f t="shared" si="25"/>
        <v>2502.4259999999999</v>
      </c>
      <c r="J38" s="121">
        <f t="shared" si="26"/>
        <v>1.6722537617698329E-2</v>
      </c>
      <c r="K38" s="121">
        <f t="shared" si="27"/>
        <v>0.32486265245806684</v>
      </c>
      <c r="L38" s="121">
        <f t="shared" si="28"/>
        <v>0.14905535668187592</v>
      </c>
      <c r="M38" s="122">
        <f t="shared" si="29"/>
        <v>10.034000000000001</v>
      </c>
      <c r="N38" s="123">
        <f t="shared" si="30"/>
        <v>0</v>
      </c>
      <c r="O38" s="123">
        <f t="shared" si="17"/>
        <v>36.164905575629412</v>
      </c>
      <c r="P38" s="227">
        <f t="shared" si="31"/>
        <v>12</v>
      </c>
      <c r="Q38" s="228">
        <f t="shared" si="32"/>
        <v>0</v>
      </c>
      <c r="R38" s="228">
        <f t="shared" si="33"/>
        <v>905</v>
      </c>
      <c r="T38">
        <v>523</v>
      </c>
      <c r="U38">
        <v>9704</v>
      </c>
      <c r="V38" t="s">
        <v>303</v>
      </c>
      <c r="W38">
        <v>2502.4259999999999</v>
      </c>
      <c r="X38">
        <v>1322.6869999999999</v>
      </c>
      <c r="Y38">
        <v>1.8919999999999999</v>
      </c>
      <c r="Z38">
        <v>10.034000000000001</v>
      </c>
      <c r="AA38">
        <v>158.15135599999999</v>
      </c>
      <c r="AB38">
        <v>2.644692</v>
      </c>
      <c r="AC38">
        <v>51.377468999999998</v>
      </c>
      <c r="AD38" s="1">
        <v>373</v>
      </c>
      <c r="AE38">
        <v>0</v>
      </c>
      <c r="AF38">
        <v>905</v>
      </c>
      <c r="AG38">
        <v>70</v>
      </c>
      <c r="AH38">
        <v>15.822981</v>
      </c>
      <c r="AI38">
        <v>1402.4</v>
      </c>
      <c r="AJ38">
        <v>0</v>
      </c>
      <c r="AK38">
        <v>12</v>
      </c>
      <c r="AL38">
        <v>1239</v>
      </c>
      <c r="AM38" t="s">
        <v>304</v>
      </c>
      <c r="AN38" t="s">
        <v>534</v>
      </c>
      <c r="AO38">
        <v>427.79700000000003</v>
      </c>
      <c r="AR38" t="s">
        <v>118</v>
      </c>
      <c r="AS38" t="s">
        <v>120</v>
      </c>
      <c r="AT38" t="s">
        <v>195</v>
      </c>
      <c r="AU38" t="s">
        <v>303</v>
      </c>
      <c r="AV38" t="s">
        <v>48</v>
      </c>
      <c r="AW38">
        <v>12</v>
      </c>
      <c r="BB38">
        <v>0.86273806542813691</v>
      </c>
      <c r="BC38" t="s">
        <v>69</v>
      </c>
      <c r="BF38" t="s">
        <v>118</v>
      </c>
      <c r="BG38" t="s">
        <v>120</v>
      </c>
      <c r="BH38" t="s">
        <v>303</v>
      </c>
      <c r="BI38">
        <v>9704</v>
      </c>
      <c r="BJ38">
        <v>12</v>
      </c>
      <c r="BK38" t="s">
        <v>195</v>
      </c>
      <c r="BL38" t="s">
        <v>204</v>
      </c>
      <c r="BM38">
        <v>0.86273806542813691</v>
      </c>
      <c r="BN38" t="s">
        <v>69</v>
      </c>
      <c r="BO38" t="s">
        <v>178</v>
      </c>
      <c r="BP38">
        <v>2502.4259999999999</v>
      </c>
    </row>
    <row r="39" spans="1:68" ht="16.5" x14ac:dyDescent="0.25">
      <c r="A39" s="266" t="str">
        <f t="shared" si="18"/>
        <v>신동아교통</v>
      </c>
      <c r="B39" s="129" t="str">
        <f t="shared" si="16"/>
        <v>김현철</v>
      </c>
      <c r="C39" s="130" t="str">
        <f t="shared" si="19"/>
        <v>D</v>
      </c>
      <c r="D39" s="131">
        <f t="shared" si="20"/>
        <v>0.82961622345704489</v>
      </c>
      <c r="E39" s="132">
        <f t="shared" si="21"/>
        <v>8528</v>
      </c>
      <c r="F39" s="133" t="str">
        <f t="shared" si="22"/>
        <v>516</v>
      </c>
      <c r="G39" s="134" t="str">
        <f t="shared" si="23"/>
        <v>71바6783</v>
      </c>
      <c r="H39" s="135">
        <f t="shared" si="24"/>
        <v>3</v>
      </c>
      <c r="I39" s="136">
        <f t="shared" si="25"/>
        <v>547.27700000000004</v>
      </c>
      <c r="J39" s="137">
        <f t="shared" si="26"/>
        <v>2.0459809711598304E-2</v>
      </c>
      <c r="K39" s="137">
        <f t="shared" si="27"/>
        <v>0.40092760361848678</v>
      </c>
      <c r="L39" s="137">
        <f t="shared" si="28"/>
        <v>0.1260787498835142</v>
      </c>
      <c r="M39" s="138">
        <f t="shared" si="29"/>
        <v>14.342000000000001</v>
      </c>
      <c r="N39" s="139">
        <f t="shared" si="30"/>
        <v>0</v>
      </c>
      <c r="O39" s="139">
        <f t="shared" si="17"/>
        <v>9.4561985381417522</v>
      </c>
      <c r="P39" s="225">
        <f t="shared" si="31"/>
        <v>12</v>
      </c>
      <c r="Q39" s="226">
        <f t="shared" si="32"/>
        <v>0</v>
      </c>
      <c r="R39" s="226">
        <f t="shared" si="33"/>
        <v>54</v>
      </c>
      <c r="T39">
        <v>523</v>
      </c>
      <c r="U39">
        <v>8528</v>
      </c>
      <c r="V39" t="s">
        <v>305</v>
      </c>
      <c r="W39">
        <v>571.05399999999997</v>
      </c>
      <c r="X39">
        <v>310.375</v>
      </c>
      <c r="Y39">
        <v>1.84</v>
      </c>
      <c r="Z39">
        <v>14.342000000000001</v>
      </c>
      <c r="AA39">
        <v>42.03304</v>
      </c>
      <c r="AB39">
        <v>0.85998799999999997</v>
      </c>
      <c r="AC39">
        <v>16.852205999999999</v>
      </c>
      <c r="AD39" s="1">
        <v>69</v>
      </c>
      <c r="AE39">
        <v>0</v>
      </c>
      <c r="AF39">
        <v>54</v>
      </c>
      <c r="AG39">
        <v>81</v>
      </c>
      <c r="AH39">
        <v>13.585836</v>
      </c>
      <c r="AI39">
        <v>168.7</v>
      </c>
      <c r="AJ39">
        <v>0</v>
      </c>
      <c r="AK39">
        <v>12</v>
      </c>
      <c r="AL39">
        <v>5882</v>
      </c>
      <c r="AM39" t="s">
        <v>306</v>
      </c>
      <c r="AN39" t="s">
        <v>535</v>
      </c>
      <c r="AO39">
        <v>329.19</v>
      </c>
      <c r="AR39" t="s">
        <v>118</v>
      </c>
      <c r="AS39" t="s">
        <v>121</v>
      </c>
      <c r="AT39" t="s">
        <v>234</v>
      </c>
      <c r="AU39" t="s">
        <v>305</v>
      </c>
      <c r="AV39" t="s">
        <v>48</v>
      </c>
      <c r="AW39">
        <v>3</v>
      </c>
      <c r="BB39">
        <v>0.82961622345704489</v>
      </c>
      <c r="BC39" t="s">
        <v>67</v>
      </c>
      <c r="BF39" t="s">
        <v>118</v>
      </c>
      <c r="BG39" t="s">
        <v>121</v>
      </c>
      <c r="BH39" t="s">
        <v>305</v>
      </c>
      <c r="BI39">
        <v>8528</v>
      </c>
      <c r="BJ39">
        <v>3</v>
      </c>
      <c r="BK39" t="s">
        <v>234</v>
      </c>
      <c r="BL39" t="s">
        <v>253</v>
      </c>
      <c r="BM39">
        <v>0.82961622345704489</v>
      </c>
      <c r="BN39" t="s">
        <v>67</v>
      </c>
      <c r="BO39" t="s">
        <v>179</v>
      </c>
      <c r="BP39">
        <v>547.27700000000004</v>
      </c>
    </row>
    <row r="40" spans="1:68" ht="16.5" x14ac:dyDescent="0.25">
      <c r="A40" s="267" t="str">
        <f t="shared" si="18"/>
        <v>신동아교통</v>
      </c>
      <c r="B40" s="113" t="str">
        <f t="shared" si="16"/>
        <v>김형구</v>
      </c>
      <c r="C40" s="114" t="str">
        <f t="shared" si="19"/>
        <v>C</v>
      </c>
      <c r="D40" s="115">
        <f t="shared" si="20"/>
        <v>0.86523809523809514</v>
      </c>
      <c r="E40" s="116">
        <f t="shared" si="21"/>
        <v>7724</v>
      </c>
      <c r="F40" s="117" t="str">
        <f t="shared" si="22"/>
        <v>1</v>
      </c>
      <c r="G40" s="118" t="str">
        <f t="shared" si="23"/>
        <v>70바2538</v>
      </c>
      <c r="H40" s="119">
        <f t="shared" si="24"/>
        <v>1</v>
      </c>
      <c r="I40" s="120">
        <f t="shared" si="25"/>
        <v>2769.7930000000001</v>
      </c>
      <c r="J40" s="121">
        <f t="shared" si="26"/>
        <v>1.3499551031151476E-2</v>
      </c>
      <c r="K40" s="121">
        <f t="shared" si="27"/>
        <v>0.35294948501872164</v>
      </c>
      <c r="L40" s="121">
        <f t="shared" si="28"/>
        <v>0.15705144752694514</v>
      </c>
      <c r="M40" s="122">
        <f t="shared" si="29"/>
        <v>12.125999999999999</v>
      </c>
      <c r="N40" s="123">
        <f t="shared" si="30"/>
        <v>0</v>
      </c>
      <c r="O40" s="123">
        <f t="shared" ref="O40:O71" si="34">AF40*100/W40</f>
        <v>9.1703603843319694</v>
      </c>
      <c r="P40" s="227">
        <f t="shared" si="31"/>
        <v>20</v>
      </c>
      <c r="Q40" s="228">
        <f t="shared" si="32"/>
        <v>0</v>
      </c>
      <c r="R40" s="228">
        <f t="shared" si="33"/>
        <v>254</v>
      </c>
      <c r="T40">
        <v>523</v>
      </c>
      <c r="U40">
        <v>7724</v>
      </c>
      <c r="V40" t="s">
        <v>307</v>
      </c>
      <c r="W40">
        <v>2769.7930000000001</v>
      </c>
      <c r="X40">
        <v>1524.126</v>
      </c>
      <c r="Y40">
        <v>1.8169999999999999</v>
      </c>
      <c r="Z40">
        <v>12.125999999999999</v>
      </c>
      <c r="AA40">
        <v>169.818018</v>
      </c>
      <c r="AB40">
        <v>2.2924669999999998</v>
      </c>
      <c r="AC40">
        <v>59.937182</v>
      </c>
      <c r="AD40" s="1">
        <v>435</v>
      </c>
      <c r="AE40">
        <v>0</v>
      </c>
      <c r="AF40">
        <v>254</v>
      </c>
      <c r="AG40">
        <v>74</v>
      </c>
      <c r="AH40">
        <v>16.310358999999998</v>
      </c>
      <c r="AI40">
        <v>1300.3</v>
      </c>
      <c r="AJ40">
        <v>0</v>
      </c>
      <c r="AK40">
        <v>20</v>
      </c>
      <c r="AL40">
        <v>2848</v>
      </c>
      <c r="AM40" t="s">
        <v>308</v>
      </c>
      <c r="AN40" t="s">
        <v>536</v>
      </c>
      <c r="AO40">
        <v>2769.7930000000001</v>
      </c>
      <c r="AR40" t="s">
        <v>118</v>
      </c>
      <c r="AS40" t="s">
        <v>120</v>
      </c>
      <c r="AT40" t="s">
        <v>208</v>
      </c>
      <c r="AU40" t="s">
        <v>307</v>
      </c>
      <c r="AV40" t="s">
        <v>48</v>
      </c>
      <c r="AW40">
        <v>1</v>
      </c>
      <c r="BB40">
        <v>0.86523809523809514</v>
      </c>
      <c r="BC40" t="s">
        <v>69</v>
      </c>
      <c r="BF40" t="s">
        <v>118</v>
      </c>
      <c r="BG40" t="s">
        <v>120</v>
      </c>
      <c r="BH40" t="s">
        <v>307</v>
      </c>
      <c r="BI40">
        <v>7724</v>
      </c>
      <c r="BJ40">
        <v>1</v>
      </c>
      <c r="BK40" t="s">
        <v>208</v>
      </c>
      <c r="BL40" t="s">
        <v>175</v>
      </c>
      <c r="BM40">
        <v>0.86523809523809514</v>
      </c>
      <c r="BN40" t="s">
        <v>69</v>
      </c>
      <c r="BO40" t="s">
        <v>178</v>
      </c>
      <c r="BP40">
        <v>2769.7930000000001</v>
      </c>
    </row>
    <row r="41" spans="1:68" ht="16.5" x14ac:dyDescent="0.25">
      <c r="A41" s="266" t="str">
        <f t="shared" si="18"/>
        <v>신동아교통</v>
      </c>
      <c r="B41" s="129" t="str">
        <f t="shared" si="16"/>
        <v>류달하</v>
      </c>
      <c r="C41" s="130" t="str">
        <f t="shared" si="19"/>
        <v>F</v>
      </c>
      <c r="D41" s="131">
        <f t="shared" si="20"/>
        <v>0.79619853084487069</v>
      </c>
      <c r="E41" s="132">
        <f t="shared" si="21"/>
        <v>528</v>
      </c>
      <c r="F41" s="133" t="str">
        <f t="shared" si="22"/>
        <v>518</v>
      </c>
      <c r="G41" s="134" t="str">
        <f t="shared" si="23"/>
        <v>71바6403</v>
      </c>
      <c r="H41" s="135">
        <f t="shared" si="24"/>
        <v>2</v>
      </c>
      <c r="I41" s="136">
        <f t="shared" si="25"/>
        <v>650.96400000000006</v>
      </c>
      <c r="J41" s="137">
        <f t="shared" si="26"/>
        <v>1.8734252743349944E-2</v>
      </c>
      <c r="K41" s="137">
        <f t="shared" si="27"/>
        <v>0.38567460473018556</v>
      </c>
      <c r="L41" s="137">
        <f t="shared" si="28"/>
        <v>0.23657222211980999</v>
      </c>
      <c r="M41" s="138">
        <f t="shared" si="29"/>
        <v>13.747999999999999</v>
      </c>
      <c r="N41" s="139">
        <f t="shared" si="30"/>
        <v>0.29552617696994055</v>
      </c>
      <c r="O41" s="139">
        <f t="shared" si="34"/>
        <v>14.333019583042116</v>
      </c>
      <c r="P41" s="225">
        <f t="shared" si="31"/>
        <v>13</v>
      </c>
      <c r="Q41" s="226">
        <f t="shared" si="32"/>
        <v>2</v>
      </c>
      <c r="R41" s="226">
        <f t="shared" si="33"/>
        <v>97</v>
      </c>
      <c r="T41">
        <v>523</v>
      </c>
      <c r="U41">
        <v>528</v>
      </c>
      <c r="V41" t="s">
        <v>309</v>
      </c>
      <c r="W41">
        <v>676.75900000000001</v>
      </c>
      <c r="X41">
        <v>402.48899999999998</v>
      </c>
      <c r="Y41">
        <v>1.681</v>
      </c>
      <c r="Z41">
        <v>13.747999999999999</v>
      </c>
      <c r="AA41">
        <v>54.488855999999998</v>
      </c>
      <c r="AB41">
        <v>1.0208079999999999</v>
      </c>
      <c r="AC41">
        <v>21.014968</v>
      </c>
      <c r="AD41" s="1">
        <v>154</v>
      </c>
      <c r="AE41">
        <v>2</v>
      </c>
      <c r="AF41">
        <v>97</v>
      </c>
      <c r="AG41">
        <v>78</v>
      </c>
      <c r="AH41">
        <v>12.420135</v>
      </c>
      <c r="AI41">
        <v>8</v>
      </c>
      <c r="AJ41">
        <v>0</v>
      </c>
      <c r="AK41">
        <v>13</v>
      </c>
      <c r="AL41">
        <v>2623</v>
      </c>
      <c r="AM41" t="s">
        <v>310</v>
      </c>
      <c r="AN41" t="s">
        <v>537</v>
      </c>
      <c r="AO41">
        <v>599.81200000000001</v>
      </c>
      <c r="AR41" t="s">
        <v>118</v>
      </c>
      <c r="AS41" t="s">
        <v>122</v>
      </c>
      <c r="AT41" t="s">
        <v>239</v>
      </c>
      <c r="AU41" t="s">
        <v>309</v>
      </c>
      <c r="AV41" t="s">
        <v>48</v>
      </c>
      <c r="AW41">
        <v>2</v>
      </c>
      <c r="BB41">
        <v>0.79619853084487069</v>
      </c>
      <c r="BC41" t="s">
        <v>70</v>
      </c>
      <c r="BF41" t="s">
        <v>118</v>
      </c>
      <c r="BG41" t="s">
        <v>122</v>
      </c>
      <c r="BH41" t="s">
        <v>309</v>
      </c>
      <c r="BI41">
        <v>528</v>
      </c>
      <c r="BJ41">
        <v>2</v>
      </c>
      <c r="BK41" t="s">
        <v>239</v>
      </c>
      <c r="BL41" t="s">
        <v>237</v>
      </c>
      <c r="BM41">
        <v>0.79619853084487069</v>
      </c>
      <c r="BN41" t="s">
        <v>70</v>
      </c>
      <c r="BO41" t="s">
        <v>185</v>
      </c>
      <c r="BP41">
        <v>650.96400000000006</v>
      </c>
    </row>
    <row r="42" spans="1:68" ht="16.5" x14ac:dyDescent="0.25">
      <c r="A42" s="267" t="str">
        <f t="shared" si="18"/>
        <v>신동아교통</v>
      </c>
      <c r="B42" s="113" t="str">
        <f t="shared" si="16"/>
        <v>류제인</v>
      </c>
      <c r="C42" s="114" t="str">
        <f t="shared" si="19"/>
        <v>F</v>
      </c>
      <c r="D42" s="115">
        <f t="shared" si="20"/>
        <v>0.68430328215828862</v>
      </c>
      <c r="E42" s="116">
        <f t="shared" si="21"/>
        <v>4905</v>
      </c>
      <c r="F42" s="117" t="str">
        <f t="shared" si="22"/>
        <v>520</v>
      </c>
      <c r="G42" s="118" t="str">
        <f t="shared" si="23"/>
        <v>71바6413</v>
      </c>
      <c r="H42" s="119">
        <f t="shared" si="24"/>
        <v>6</v>
      </c>
      <c r="I42" s="120">
        <f t="shared" si="25"/>
        <v>1272.9860000000001</v>
      </c>
      <c r="J42" s="121">
        <f t="shared" si="26"/>
        <v>2.0857946260770591E-2</v>
      </c>
      <c r="K42" s="121">
        <f t="shared" si="27"/>
        <v>0.40695617419070096</v>
      </c>
      <c r="L42" s="121">
        <f t="shared" si="28"/>
        <v>0.16260980089333268</v>
      </c>
      <c r="M42" s="122">
        <f t="shared" si="29"/>
        <v>12.054</v>
      </c>
      <c r="N42" s="123">
        <f t="shared" si="30"/>
        <v>0.23566637810627925</v>
      </c>
      <c r="O42" s="123">
        <f t="shared" si="34"/>
        <v>3.9277729684379872</v>
      </c>
      <c r="P42" s="227">
        <f t="shared" si="31"/>
        <v>59</v>
      </c>
      <c r="Q42" s="228">
        <f t="shared" si="32"/>
        <v>3</v>
      </c>
      <c r="R42" s="228">
        <f t="shared" si="33"/>
        <v>50</v>
      </c>
      <c r="T42">
        <v>523</v>
      </c>
      <c r="U42">
        <v>4905</v>
      </c>
      <c r="V42" t="s">
        <v>311</v>
      </c>
      <c r="W42">
        <v>1272.9860000000001</v>
      </c>
      <c r="X42">
        <v>710.57</v>
      </c>
      <c r="Y42">
        <v>1.7909999999999999</v>
      </c>
      <c r="Z42">
        <v>12.054</v>
      </c>
      <c r="AA42">
        <v>118.60467800000001</v>
      </c>
      <c r="AB42">
        <v>2.4738500000000001</v>
      </c>
      <c r="AC42">
        <v>48.266905999999999</v>
      </c>
      <c r="AD42" s="1">
        <v>207</v>
      </c>
      <c r="AE42">
        <v>3</v>
      </c>
      <c r="AF42">
        <v>50</v>
      </c>
      <c r="AG42">
        <v>76</v>
      </c>
      <c r="AH42">
        <v>10.733015999999999</v>
      </c>
      <c r="AI42">
        <v>76.2</v>
      </c>
      <c r="AJ42">
        <v>0</v>
      </c>
      <c r="AK42">
        <v>59</v>
      </c>
      <c r="AL42">
        <v>23133</v>
      </c>
      <c r="AM42" t="s">
        <v>312</v>
      </c>
      <c r="AN42" t="s">
        <v>538</v>
      </c>
      <c r="AO42">
        <v>346.82400000000001</v>
      </c>
      <c r="AR42" t="s">
        <v>118</v>
      </c>
      <c r="AS42" t="s">
        <v>123</v>
      </c>
      <c r="AT42" t="s">
        <v>248</v>
      </c>
      <c r="AU42" t="s">
        <v>311</v>
      </c>
      <c r="AV42" t="s">
        <v>48</v>
      </c>
      <c r="AW42">
        <v>6</v>
      </c>
      <c r="BB42">
        <v>0.68430328215828862</v>
      </c>
      <c r="BC42" t="s">
        <v>70</v>
      </c>
      <c r="BF42" t="s">
        <v>118</v>
      </c>
      <c r="BG42" t="s">
        <v>123</v>
      </c>
      <c r="BH42" t="s">
        <v>311</v>
      </c>
      <c r="BI42">
        <v>4905</v>
      </c>
      <c r="BJ42">
        <v>6</v>
      </c>
      <c r="BK42" t="s">
        <v>248</v>
      </c>
      <c r="BL42" t="s">
        <v>247</v>
      </c>
      <c r="BM42">
        <v>0.68430328215828862</v>
      </c>
      <c r="BN42" t="s">
        <v>70</v>
      </c>
      <c r="BO42" t="s">
        <v>185</v>
      </c>
      <c r="BP42">
        <v>1272.9860000000001</v>
      </c>
    </row>
    <row r="43" spans="1:68" ht="16.5" x14ac:dyDescent="0.25">
      <c r="A43" s="266" t="str">
        <f t="shared" si="18"/>
        <v>신동아교통</v>
      </c>
      <c r="B43" s="129" t="str">
        <f t="shared" si="16"/>
        <v>문종철</v>
      </c>
      <c r="C43" s="130" t="str">
        <f t="shared" si="19"/>
        <v>B</v>
      </c>
      <c r="D43" s="131">
        <f t="shared" si="20"/>
        <v>0.90904761904761899</v>
      </c>
      <c r="E43" s="132">
        <f t="shared" si="21"/>
        <v>9124</v>
      </c>
      <c r="F43" s="133" t="str">
        <f t="shared" si="22"/>
        <v>1</v>
      </c>
      <c r="G43" s="134" t="str">
        <f t="shared" si="23"/>
        <v>70바3727</v>
      </c>
      <c r="H43" s="135">
        <f t="shared" si="24"/>
        <v>1</v>
      </c>
      <c r="I43" s="136">
        <f t="shared" si="25"/>
        <v>800.83900000000006</v>
      </c>
      <c r="J43" s="137">
        <f t="shared" si="26"/>
        <v>1.7755793646951248E-2</v>
      </c>
      <c r="K43" s="137">
        <f t="shared" si="27"/>
        <v>0.31172561304389867</v>
      </c>
      <c r="L43" s="137">
        <f t="shared" si="28"/>
        <v>0.21477475497571921</v>
      </c>
      <c r="M43" s="138">
        <f t="shared" si="29"/>
        <v>14.587</v>
      </c>
      <c r="N43" s="139">
        <f t="shared" si="30"/>
        <v>1.9979046974485506</v>
      </c>
      <c r="O43" s="139">
        <f t="shared" si="34"/>
        <v>25.972761066831158</v>
      </c>
      <c r="P43" s="225">
        <f t="shared" si="31"/>
        <v>2</v>
      </c>
      <c r="Q43" s="226">
        <f t="shared" si="32"/>
        <v>16</v>
      </c>
      <c r="R43" s="226">
        <f t="shared" si="33"/>
        <v>208</v>
      </c>
      <c r="T43">
        <v>523</v>
      </c>
      <c r="U43">
        <v>9124</v>
      </c>
      <c r="V43" t="s">
        <v>313</v>
      </c>
      <c r="W43">
        <v>800.83900000000006</v>
      </c>
      <c r="X43">
        <v>419.59100000000001</v>
      </c>
      <c r="Y43">
        <v>1.909</v>
      </c>
      <c r="Z43">
        <v>14.587</v>
      </c>
      <c r="AA43">
        <v>39.141365</v>
      </c>
      <c r="AB43">
        <v>0.69498599999999999</v>
      </c>
      <c r="AC43">
        <v>12.201366</v>
      </c>
      <c r="AD43" s="1">
        <v>172</v>
      </c>
      <c r="AE43">
        <v>16</v>
      </c>
      <c r="AF43">
        <v>208</v>
      </c>
      <c r="AG43">
        <v>70</v>
      </c>
      <c r="AH43">
        <v>20.460170000000002</v>
      </c>
      <c r="AI43">
        <v>644</v>
      </c>
      <c r="AJ43">
        <v>0</v>
      </c>
      <c r="AK43">
        <v>2</v>
      </c>
      <c r="AL43">
        <v>130</v>
      </c>
      <c r="AM43" t="s">
        <v>314</v>
      </c>
      <c r="AN43" t="s">
        <v>539</v>
      </c>
      <c r="AO43">
        <v>800.83900000000006</v>
      </c>
      <c r="AR43" t="s">
        <v>118</v>
      </c>
      <c r="AS43" t="s">
        <v>120</v>
      </c>
      <c r="AT43" t="s">
        <v>223</v>
      </c>
      <c r="AU43" t="s">
        <v>313</v>
      </c>
      <c r="AV43" t="s">
        <v>48</v>
      </c>
      <c r="AW43">
        <v>1</v>
      </c>
      <c r="BB43">
        <v>0.90904761904761899</v>
      </c>
      <c r="BC43" t="s">
        <v>68</v>
      </c>
      <c r="BF43" t="s">
        <v>118</v>
      </c>
      <c r="BG43" t="s">
        <v>120</v>
      </c>
      <c r="BH43" t="s">
        <v>313</v>
      </c>
      <c r="BI43">
        <v>9124</v>
      </c>
      <c r="BJ43">
        <v>1</v>
      </c>
      <c r="BK43" t="s">
        <v>223</v>
      </c>
      <c r="BL43" t="s">
        <v>175</v>
      </c>
      <c r="BM43">
        <v>0.90904761904761899</v>
      </c>
      <c r="BN43" t="s">
        <v>68</v>
      </c>
      <c r="BO43" t="s">
        <v>176</v>
      </c>
      <c r="BP43">
        <v>800.83900000000006</v>
      </c>
    </row>
    <row r="44" spans="1:68" ht="16.5" x14ac:dyDescent="0.25">
      <c r="A44" s="267" t="str">
        <f t="shared" si="18"/>
        <v>신동아교통</v>
      </c>
      <c r="B44" s="113" t="str">
        <f t="shared" si="16"/>
        <v>민병철</v>
      </c>
      <c r="C44" s="114" t="str">
        <f t="shared" si="19"/>
        <v>C</v>
      </c>
      <c r="D44" s="115">
        <f t="shared" si="20"/>
        <v>0.87904761904761908</v>
      </c>
      <c r="E44" s="116">
        <f t="shared" si="21"/>
        <v>2390</v>
      </c>
      <c r="F44" s="117" t="str">
        <f t="shared" si="22"/>
        <v>516</v>
      </c>
      <c r="G44" s="118" t="str">
        <f t="shared" si="23"/>
        <v>71바6411</v>
      </c>
      <c r="H44" s="119">
        <f t="shared" si="24"/>
        <v>1</v>
      </c>
      <c r="I44" s="120">
        <f t="shared" si="25"/>
        <v>609.38199999999995</v>
      </c>
      <c r="J44" s="121">
        <f t="shared" si="26"/>
        <v>2.1877219527508773E-2</v>
      </c>
      <c r="K44" s="121">
        <f t="shared" si="27"/>
        <v>0.39595564390553928</v>
      </c>
      <c r="L44" s="121">
        <f t="shared" si="28"/>
        <v>0.19527980806784581</v>
      </c>
      <c r="M44" s="122">
        <f t="shared" si="29"/>
        <v>12.877000000000001</v>
      </c>
      <c r="N44" s="123">
        <f t="shared" si="30"/>
        <v>9.1896380267221556</v>
      </c>
      <c r="O44" s="123">
        <f t="shared" si="34"/>
        <v>17.394671979152651</v>
      </c>
      <c r="P44" s="227">
        <f t="shared" si="31"/>
        <v>23</v>
      </c>
      <c r="Q44" s="228">
        <f t="shared" si="32"/>
        <v>56</v>
      </c>
      <c r="R44" s="228">
        <f t="shared" si="33"/>
        <v>106</v>
      </c>
      <c r="T44">
        <v>523</v>
      </c>
      <c r="U44">
        <v>2390</v>
      </c>
      <c r="V44" t="s">
        <v>315</v>
      </c>
      <c r="W44">
        <v>609.38199999999995</v>
      </c>
      <c r="X44">
        <v>330.11200000000002</v>
      </c>
      <c r="Y44">
        <v>1.8460000000000001</v>
      </c>
      <c r="Z44">
        <v>12.877000000000001</v>
      </c>
      <c r="AA44">
        <v>47.931091000000002</v>
      </c>
      <c r="AB44">
        <v>1.0485990000000001</v>
      </c>
      <c r="AC44">
        <v>18.978586</v>
      </c>
      <c r="AD44" s="1">
        <v>119</v>
      </c>
      <c r="AE44">
        <v>56</v>
      </c>
      <c r="AF44">
        <v>106</v>
      </c>
      <c r="AG44">
        <v>80</v>
      </c>
      <c r="AH44">
        <v>12.713710000000001</v>
      </c>
      <c r="AI44">
        <v>91</v>
      </c>
      <c r="AJ44">
        <v>0</v>
      </c>
      <c r="AK44">
        <v>23</v>
      </c>
      <c r="AL44">
        <v>12262</v>
      </c>
      <c r="AM44" t="s">
        <v>316</v>
      </c>
      <c r="AN44" t="s">
        <v>540</v>
      </c>
      <c r="AO44">
        <v>609.38199999999995</v>
      </c>
      <c r="AR44" t="s">
        <v>118</v>
      </c>
      <c r="AS44" t="s">
        <v>121</v>
      </c>
      <c r="AT44" t="s">
        <v>232</v>
      </c>
      <c r="AU44" t="s">
        <v>315</v>
      </c>
      <c r="AV44" t="s">
        <v>48</v>
      </c>
      <c r="AW44">
        <v>1</v>
      </c>
      <c r="BB44">
        <v>0.87904761904761908</v>
      </c>
      <c r="BC44" t="s">
        <v>69</v>
      </c>
      <c r="BF44" t="s">
        <v>118</v>
      </c>
      <c r="BG44" t="s">
        <v>121</v>
      </c>
      <c r="BH44" t="s">
        <v>315</v>
      </c>
      <c r="BI44">
        <v>2390</v>
      </c>
      <c r="BJ44">
        <v>1</v>
      </c>
      <c r="BK44" t="s">
        <v>232</v>
      </c>
      <c r="BL44" t="s">
        <v>175</v>
      </c>
      <c r="BM44">
        <v>0.87904761904761908</v>
      </c>
      <c r="BN44" t="s">
        <v>69</v>
      </c>
      <c r="BO44" t="s">
        <v>178</v>
      </c>
      <c r="BP44">
        <v>609.38199999999995</v>
      </c>
    </row>
    <row r="45" spans="1:68" ht="16.5" x14ac:dyDescent="0.25">
      <c r="A45" s="266" t="str">
        <f t="shared" si="18"/>
        <v>신동아교통</v>
      </c>
      <c r="B45" s="129" t="str">
        <f t="shared" si="16"/>
        <v>박기호</v>
      </c>
      <c r="C45" s="130" t="str">
        <f t="shared" si="19"/>
        <v>D</v>
      </c>
      <c r="D45" s="131">
        <f t="shared" si="20"/>
        <v>0.80062392515195002</v>
      </c>
      <c r="E45" s="132">
        <f t="shared" si="21"/>
        <v>5569</v>
      </c>
      <c r="F45" s="133" t="str">
        <f t="shared" si="22"/>
        <v>1</v>
      </c>
      <c r="G45" s="134" t="str">
        <f t="shared" si="23"/>
        <v>70바3734</v>
      </c>
      <c r="H45" s="135">
        <f t="shared" si="24"/>
        <v>7</v>
      </c>
      <c r="I45" s="136">
        <f t="shared" si="25"/>
        <v>1295.0039999999999</v>
      </c>
      <c r="J45" s="137">
        <f t="shared" si="26"/>
        <v>1.5298699289054425E-2</v>
      </c>
      <c r="K45" s="137">
        <f t="shared" si="27"/>
        <v>0.35843880567526082</v>
      </c>
      <c r="L45" s="137">
        <f t="shared" si="28"/>
        <v>0.15984506611562591</v>
      </c>
      <c r="M45" s="138">
        <f t="shared" si="29"/>
        <v>13.813000000000001</v>
      </c>
      <c r="N45" s="139">
        <f t="shared" si="30"/>
        <v>0</v>
      </c>
      <c r="O45" s="139">
        <f t="shared" si="34"/>
        <v>9.525082461096952</v>
      </c>
      <c r="P45" s="225">
        <f t="shared" si="31"/>
        <v>10</v>
      </c>
      <c r="Q45" s="226">
        <f t="shared" si="32"/>
        <v>0</v>
      </c>
      <c r="R45" s="226">
        <f t="shared" si="33"/>
        <v>124</v>
      </c>
      <c r="T45">
        <v>523</v>
      </c>
      <c r="U45">
        <v>5569</v>
      </c>
      <c r="V45" t="s">
        <v>458</v>
      </c>
      <c r="W45">
        <v>1301.826</v>
      </c>
      <c r="X45">
        <v>741.91</v>
      </c>
      <c r="Y45">
        <v>1.7549999999999999</v>
      </c>
      <c r="Z45">
        <v>13.813000000000001</v>
      </c>
      <c r="AA45">
        <v>76.203863999999996</v>
      </c>
      <c r="AB45">
        <v>1.1658200000000001</v>
      </c>
      <c r="AC45">
        <v>27.314422</v>
      </c>
      <c r="AD45" s="1">
        <v>207</v>
      </c>
      <c r="AE45">
        <v>0</v>
      </c>
      <c r="AF45">
        <v>124</v>
      </c>
      <c r="AG45">
        <v>69</v>
      </c>
      <c r="AH45">
        <v>17.083463999999999</v>
      </c>
      <c r="AI45">
        <v>317</v>
      </c>
      <c r="AJ45">
        <v>0</v>
      </c>
      <c r="AK45">
        <v>10</v>
      </c>
      <c r="AL45">
        <v>1820</v>
      </c>
      <c r="AM45" t="s">
        <v>541</v>
      </c>
      <c r="AN45" t="s">
        <v>542</v>
      </c>
      <c r="AO45">
        <v>574.53599999999994</v>
      </c>
      <c r="AR45" t="s">
        <v>118</v>
      </c>
      <c r="AS45" t="s">
        <v>120</v>
      </c>
      <c r="AT45" t="s">
        <v>226</v>
      </c>
      <c r="AU45" t="s">
        <v>458</v>
      </c>
      <c r="AV45" t="s">
        <v>48</v>
      </c>
      <c r="AW45">
        <v>7</v>
      </c>
      <c r="BB45">
        <v>0.80062392515195002</v>
      </c>
      <c r="BC45" t="s">
        <v>67</v>
      </c>
      <c r="BF45" t="s">
        <v>118</v>
      </c>
      <c r="BG45" t="s">
        <v>120</v>
      </c>
      <c r="BH45" t="s">
        <v>458</v>
      </c>
      <c r="BI45">
        <v>5569</v>
      </c>
      <c r="BJ45">
        <v>7</v>
      </c>
      <c r="BK45" t="s">
        <v>226</v>
      </c>
      <c r="BL45" t="s">
        <v>201</v>
      </c>
      <c r="BM45">
        <v>0.80062392515195002</v>
      </c>
      <c r="BN45" t="s">
        <v>67</v>
      </c>
      <c r="BO45" t="s">
        <v>179</v>
      </c>
      <c r="BP45">
        <v>1295.0039999999999</v>
      </c>
    </row>
    <row r="46" spans="1:68" ht="16.5" x14ac:dyDescent="0.25">
      <c r="A46" s="267" t="str">
        <f t="shared" si="18"/>
        <v>신동아교통</v>
      </c>
      <c r="B46" s="113" t="str">
        <f t="shared" si="16"/>
        <v>박동우</v>
      </c>
      <c r="C46" s="114" t="str">
        <f t="shared" si="19"/>
        <v>F</v>
      </c>
      <c r="D46" s="115">
        <f t="shared" si="20"/>
        <v>0.76565217391304352</v>
      </c>
      <c r="E46" s="116">
        <f t="shared" si="21"/>
        <v>8729</v>
      </c>
      <c r="F46" s="117" t="str">
        <f t="shared" si="22"/>
        <v>1</v>
      </c>
      <c r="G46" s="118" t="str">
        <f t="shared" si="23"/>
        <v>70바3718</v>
      </c>
      <c r="H46" s="119">
        <f t="shared" si="24"/>
        <v>1</v>
      </c>
      <c r="I46" s="120">
        <f t="shared" si="25"/>
        <v>1300.9059999999999</v>
      </c>
      <c r="J46" s="121">
        <f t="shared" si="26"/>
        <v>2.063421556217199E-2</v>
      </c>
      <c r="K46" s="121">
        <f t="shared" si="27"/>
        <v>0.30730678377854997</v>
      </c>
      <c r="L46" s="121">
        <f t="shared" si="28"/>
        <v>0.23291459951756699</v>
      </c>
      <c r="M46" s="122">
        <f t="shared" si="29"/>
        <v>14.125</v>
      </c>
      <c r="N46" s="123">
        <f t="shared" si="30"/>
        <v>0</v>
      </c>
      <c r="O46" s="123">
        <f t="shared" si="34"/>
        <v>52.732480286815502</v>
      </c>
      <c r="P46" s="227">
        <f t="shared" si="31"/>
        <v>5</v>
      </c>
      <c r="Q46" s="228">
        <f t="shared" si="32"/>
        <v>0</v>
      </c>
      <c r="R46" s="228">
        <f t="shared" si="33"/>
        <v>686</v>
      </c>
      <c r="T46">
        <v>523</v>
      </c>
      <c r="U46">
        <v>8729</v>
      </c>
      <c r="V46" t="s">
        <v>317</v>
      </c>
      <c r="W46">
        <v>1300.9059999999999</v>
      </c>
      <c r="X46">
        <v>738.85299999999995</v>
      </c>
      <c r="Y46">
        <v>1.7609999999999999</v>
      </c>
      <c r="Z46">
        <v>14.125</v>
      </c>
      <c r="AA46">
        <v>70.270808000000002</v>
      </c>
      <c r="AB46">
        <v>1.449983</v>
      </c>
      <c r="AC46">
        <v>21.594695999999999</v>
      </c>
      <c r="AD46" s="1">
        <v>303</v>
      </c>
      <c r="AE46">
        <v>0</v>
      </c>
      <c r="AF46">
        <v>686</v>
      </c>
      <c r="AG46">
        <v>89</v>
      </c>
      <c r="AH46">
        <v>18.512751000000002</v>
      </c>
      <c r="AI46">
        <v>1658.7</v>
      </c>
      <c r="AJ46">
        <v>34.799999999999997</v>
      </c>
      <c r="AK46">
        <v>5</v>
      </c>
      <c r="AL46">
        <v>434</v>
      </c>
      <c r="AM46" t="s">
        <v>318</v>
      </c>
      <c r="AN46" t="s">
        <v>543</v>
      </c>
      <c r="AO46">
        <v>1300.9059999999999</v>
      </c>
      <c r="AR46" t="s">
        <v>118</v>
      </c>
      <c r="AS46" t="s">
        <v>120</v>
      </c>
      <c r="AT46" t="s">
        <v>222</v>
      </c>
      <c r="AU46" t="s">
        <v>317</v>
      </c>
      <c r="AV46" t="s">
        <v>48</v>
      </c>
      <c r="AW46">
        <v>1</v>
      </c>
      <c r="BB46">
        <v>0.76565217391304352</v>
      </c>
      <c r="BC46" t="s">
        <v>70</v>
      </c>
      <c r="BF46" t="s">
        <v>118</v>
      </c>
      <c r="BG46" t="s">
        <v>120</v>
      </c>
      <c r="BH46" t="s">
        <v>317</v>
      </c>
      <c r="BI46">
        <v>8729</v>
      </c>
      <c r="BJ46">
        <v>1</v>
      </c>
      <c r="BK46" t="s">
        <v>222</v>
      </c>
      <c r="BL46" t="s">
        <v>175</v>
      </c>
      <c r="BM46">
        <v>0.76565217391304352</v>
      </c>
      <c r="BN46" t="s">
        <v>70</v>
      </c>
      <c r="BO46" t="s">
        <v>185</v>
      </c>
      <c r="BP46">
        <v>1300.9059999999999</v>
      </c>
    </row>
    <row r="47" spans="1:68" ht="16.5" x14ac:dyDescent="0.25">
      <c r="A47" s="266" t="str">
        <f t="shared" si="18"/>
        <v>신동아교통</v>
      </c>
      <c r="B47" s="129" t="str">
        <f t="shared" si="16"/>
        <v>박영자</v>
      </c>
      <c r="C47" s="130" t="str">
        <f t="shared" si="19"/>
        <v>C</v>
      </c>
      <c r="D47" s="131">
        <f t="shared" si="20"/>
        <v>0.89037885572020803</v>
      </c>
      <c r="E47" s="132">
        <f t="shared" si="21"/>
        <v>6652</v>
      </c>
      <c r="F47" s="133" t="str">
        <f t="shared" si="22"/>
        <v>520</v>
      </c>
      <c r="G47" s="134" t="str">
        <f t="shared" si="23"/>
        <v>71바6414</v>
      </c>
      <c r="H47" s="135">
        <f t="shared" si="24"/>
        <v>2</v>
      </c>
      <c r="I47" s="136">
        <f t="shared" si="25"/>
        <v>1744.0920000000001</v>
      </c>
      <c r="J47" s="137">
        <f t="shared" si="26"/>
        <v>9.9473947784787433E-3</v>
      </c>
      <c r="K47" s="137">
        <f t="shared" si="27"/>
        <v>0.28796722654065166</v>
      </c>
      <c r="L47" s="137">
        <f t="shared" si="28"/>
        <v>0.21673168617251842</v>
      </c>
      <c r="M47" s="138">
        <f t="shared" si="29"/>
        <v>6.4119999999999999</v>
      </c>
      <c r="N47" s="139">
        <f t="shared" si="30"/>
        <v>0.11467284982672932</v>
      </c>
      <c r="O47" s="139">
        <f t="shared" si="34"/>
        <v>1.3187377730073873</v>
      </c>
      <c r="P47" s="225">
        <f t="shared" si="31"/>
        <v>0</v>
      </c>
      <c r="Q47" s="226">
        <f t="shared" si="32"/>
        <v>2</v>
      </c>
      <c r="R47" s="226">
        <f t="shared" si="33"/>
        <v>23</v>
      </c>
      <c r="T47">
        <v>523</v>
      </c>
      <c r="U47">
        <v>6652</v>
      </c>
      <c r="V47" t="s">
        <v>319</v>
      </c>
      <c r="W47">
        <v>1744.0920000000001</v>
      </c>
      <c r="X47">
        <v>750.87800000000004</v>
      </c>
      <c r="Y47">
        <v>2.323</v>
      </c>
      <c r="Z47">
        <v>6.4119999999999999</v>
      </c>
      <c r="AA47">
        <v>143.52491599999999</v>
      </c>
      <c r="AB47">
        <v>1.4276990000000001</v>
      </c>
      <c r="AC47">
        <v>41.330472</v>
      </c>
      <c r="AD47" s="1">
        <v>378</v>
      </c>
      <c r="AE47">
        <v>2</v>
      </c>
      <c r="AF47">
        <v>23</v>
      </c>
      <c r="AG47">
        <v>80</v>
      </c>
      <c r="AH47">
        <v>12.151840999999999</v>
      </c>
      <c r="AI47">
        <v>12.6</v>
      </c>
      <c r="AJ47">
        <v>0</v>
      </c>
      <c r="AK47">
        <v>0</v>
      </c>
      <c r="AL47">
        <v>0</v>
      </c>
      <c r="AM47" t="s">
        <v>320</v>
      </c>
      <c r="AN47" t="s">
        <v>544</v>
      </c>
      <c r="AO47">
        <v>1659.5840000000001</v>
      </c>
      <c r="AR47" t="s">
        <v>118</v>
      </c>
      <c r="AS47" t="s">
        <v>123</v>
      </c>
      <c r="AT47" t="s">
        <v>249</v>
      </c>
      <c r="AU47" t="s">
        <v>319</v>
      </c>
      <c r="AV47" t="s">
        <v>48</v>
      </c>
      <c r="AW47">
        <v>2</v>
      </c>
      <c r="BB47">
        <v>0.89037885572020803</v>
      </c>
      <c r="BC47" t="s">
        <v>69</v>
      </c>
      <c r="BF47" t="s">
        <v>118</v>
      </c>
      <c r="BG47" t="s">
        <v>123</v>
      </c>
      <c r="BH47" t="s">
        <v>319</v>
      </c>
      <c r="BI47">
        <v>6652</v>
      </c>
      <c r="BJ47">
        <v>2</v>
      </c>
      <c r="BK47" t="s">
        <v>249</v>
      </c>
      <c r="BL47" t="s">
        <v>245</v>
      </c>
      <c r="BM47">
        <v>0.89037885572020803</v>
      </c>
      <c r="BN47" t="s">
        <v>69</v>
      </c>
      <c r="BO47" t="s">
        <v>178</v>
      </c>
      <c r="BP47">
        <v>1744.0920000000001</v>
      </c>
    </row>
    <row r="48" spans="1:68" ht="16.5" x14ac:dyDescent="0.25">
      <c r="A48" s="267" t="str">
        <f t="shared" si="18"/>
        <v>신동아교통</v>
      </c>
      <c r="B48" s="113" t="str">
        <f t="shared" si="16"/>
        <v>박용우</v>
      </c>
      <c r="C48" s="114" t="str">
        <f t="shared" si="19"/>
        <v>D</v>
      </c>
      <c r="D48" s="115">
        <f t="shared" si="20"/>
        <v>0.83476190476190471</v>
      </c>
      <c r="E48" s="116">
        <f t="shared" si="21"/>
        <v>1346</v>
      </c>
      <c r="F48" s="117" t="str">
        <f t="shared" si="22"/>
        <v>1</v>
      </c>
      <c r="G48" s="118" t="str">
        <f t="shared" si="23"/>
        <v>70바2468</v>
      </c>
      <c r="H48" s="119">
        <f t="shared" si="24"/>
        <v>1</v>
      </c>
      <c r="I48" s="120">
        <f t="shared" si="25"/>
        <v>2135.7930000000001</v>
      </c>
      <c r="J48" s="121">
        <f t="shared" si="26"/>
        <v>8.6774228944090839E-3</v>
      </c>
      <c r="K48" s="121">
        <f t="shared" si="27"/>
        <v>0.3248493176897766</v>
      </c>
      <c r="L48" s="121">
        <f t="shared" si="28"/>
        <v>0.18681585715469617</v>
      </c>
      <c r="M48" s="122">
        <f t="shared" si="29"/>
        <v>12.576000000000001</v>
      </c>
      <c r="N48" s="123">
        <f t="shared" si="30"/>
        <v>4.6821016830750919E-2</v>
      </c>
      <c r="O48" s="123">
        <f t="shared" si="34"/>
        <v>7.6786467602431507</v>
      </c>
      <c r="P48" s="227">
        <f t="shared" si="31"/>
        <v>1</v>
      </c>
      <c r="Q48" s="228">
        <f t="shared" si="32"/>
        <v>1</v>
      </c>
      <c r="R48" s="228">
        <f t="shared" si="33"/>
        <v>164</v>
      </c>
      <c r="T48">
        <v>523</v>
      </c>
      <c r="U48">
        <v>1346</v>
      </c>
      <c r="V48" t="s">
        <v>321</v>
      </c>
      <c r="W48">
        <v>2135.7930000000001</v>
      </c>
      <c r="X48">
        <v>1218.58</v>
      </c>
      <c r="Y48">
        <v>1.7529999999999999</v>
      </c>
      <c r="Z48">
        <v>12.576000000000001</v>
      </c>
      <c r="AA48">
        <v>126.122469</v>
      </c>
      <c r="AB48">
        <v>1.0944179999999999</v>
      </c>
      <c r="AC48">
        <v>40.970798000000002</v>
      </c>
      <c r="AD48" s="1">
        <v>399</v>
      </c>
      <c r="AE48">
        <v>1</v>
      </c>
      <c r="AF48">
        <v>164</v>
      </c>
      <c r="AG48">
        <v>68</v>
      </c>
      <c r="AH48">
        <v>16.934277999999999</v>
      </c>
      <c r="AI48">
        <v>640</v>
      </c>
      <c r="AJ48">
        <v>0</v>
      </c>
      <c r="AK48">
        <v>1</v>
      </c>
      <c r="AL48">
        <v>764</v>
      </c>
      <c r="AM48" t="s">
        <v>322</v>
      </c>
      <c r="AN48" t="s">
        <v>545</v>
      </c>
      <c r="AO48">
        <v>2135.7930000000001</v>
      </c>
      <c r="AR48" t="s">
        <v>118</v>
      </c>
      <c r="AS48" t="s">
        <v>120</v>
      </c>
      <c r="AT48" t="s">
        <v>199</v>
      </c>
      <c r="AU48" t="s">
        <v>321</v>
      </c>
      <c r="AV48" t="s">
        <v>48</v>
      </c>
      <c r="AW48">
        <v>1</v>
      </c>
      <c r="BB48">
        <v>0.83476190476190471</v>
      </c>
      <c r="BC48" t="s">
        <v>67</v>
      </c>
      <c r="BF48" t="s">
        <v>118</v>
      </c>
      <c r="BG48" t="s">
        <v>120</v>
      </c>
      <c r="BH48" t="s">
        <v>321</v>
      </c>
      <c r="BI48">
        <v>1346</v>
      </c>
      <c r="BJ48">
        <v>1</v>
      </c>
      <c r="BK48" t="s">
        <v>199</v>
      </c>
      <c r="BL48" t="s">
        <v>175</v>
      </c>
      <c r="BM48">
        <v>0.83476190476190471</v>
      </c>
      <c r="BN48" t="s">
        <v>67</v>
      </c>
      <c r="BO48" t="s">
        <v>179</v>
      </c>
      <c r="BP48">
        <v>2135.7930000000001</v>
      </c>
    </row>
    <row r="49" spans="1:68" ht="16.5" x14ac:dyDescent="0.25">
      <c r="A49" s="266" t="str">
        <f t="shared" si="18"/>
        <v>신동아교통</v>
      </c>
      <c r="B49" s="129" t="str">
        <f t="shared" si="16"/>
        <v>박정식</v>
      </c>
      <c r="C49" s="130" t="str">
        <f t="shared" si="19"/>
        <v>D</v>
      </c>
      <c r="D49" s="131">
        <f t="shared" si="20"/>
        <v>0.84190476190476182</v>
      </c>
      <c r="E49" s="132">
        <f t="shared" si="21"/>
        <v>691</v>
      </c>
      <c r="F49" s="133" t="str">
        <f t="shared" si="22"/>
        <v>518</v>
      </c>
      <c r="G49" s="134" t="str">
        <f t="shared" si="23"/>
        <v>71바6410</v>
      </c>
      <c r="H49" s="135">
        <f t="shared" si="24"/>
        <v>1</v>
      </c>
      <c r="I49" s="136">
        <f t="shared" si="25"/>
        <v>478.226</v>
      </c>
      <c r="J49" s="137">
        <f t="shared" si="26"/>
        <v>1.4286065227174488E-2</v>
      </c>
      <c r="K49" s="137">
        <f t="shared" si="27"/>
        <v>0.33940671255437821</v>
      </c>
      <c r="L49" s="137">
        <f t="shared" si="28"/>
        <v>0.15892067767122658</v>
      </c>
      <c r="M49" s="138">
        <f t="shared" si="29"/>
        <v>12.516</v>
      </c>
      <c r="N49" s="139">
        <f t="shared" si="30"/>
        <v>0.39423082609098453</v>
      </c>
      <c r="O49" s="139">
        <f t="shared" si="34"/>
        <v>12.812501847956996</v>
      </c>
      <c r="P49" s="225">
        <f t="shared" si="31"/>
        <v>1</v>
      </c>
      <c r="Q49" s="226">
        <f t="shared" si="32"/>
        <v>2</v>
      </c>
      <c r="R49" s="226">
        <f t="shared" si="33"/>
        <v>65</v>
      </c>
      <c r="T49">
        <v>523</v>
      </c>
      <c r="U49">
        <v>691</v>
      </c>
      <c r="V49" t="s">
        <v>323</v>
      </c>
      <c r="W49">
        <v>507.31700000000001</v>
      </c>
      <c r="X49">
        <v>287.86700000000002</v>
      </c>
      <c r="Y49">
        <v>1.762</v>
      </c>
      <c r="Z49">
        <v>12.516</v>
      </c>
      <c r="AA49">
        <v>38.264420000000001</v>
      </c>
      <c r="AB49">
        <v>0.54664800000000002</v>
      </c>
      <c r="AC49">
        <v>12.987201000000001</v>
      </c>
      <c r="AD49" s="1">
        <v>76</v>
      </c>
      <c r="AE49">
        <v>2</v>
      </c>
      <c r="AF49">
        <v>65</v>
      </c>
      <c r="AG49">
        <v>85</v>
      </c>
      <c r="AH49">
        <v>13.258191</v>
      </c>
      <c r="AI49">
        <v>13.3</v>
      </c>
      <c r="AJ49">
        <v>0</v>
      </c>
      <c r="AK49">
        <v>1</v>
      </c>
      <c r="AL49">
        <v>51</v>
      </c>
      <c r="AM49" t="s">
        <v>324</v>
      </c>
      <c r="AN49" t="s">
        <v>546</v>
      </c>
      <c r="AO49">
        <v>478.226</v>
      </c>
      <c r="AR49" t="s">
        <v>118</v>
      </c>
      <c r="AS49" t="s">
        <v>122</v>
      </c>
      <c r="AT49" t="s">
        <v>244</v>
      </c>
      <c r="AU49" t="s">
        <v>323</v>
      </c>
      <c r="AV49" t="s">
        <v>48</v>
      </c>
      <c r="AW49">
        <v>1</v>
      </c>
      <c r="BB49">
        <v>0.84190476190476182</v>
      </c>
      <c r="BC49" t="s">
        <v>67</v>
      </c>
      <c r="BF49" t="s">
        <v>118</v>
      </c>
      <c r="BG49" t="s">
        <v>122</v>
      </c>
      <c r="BH49" t="s">
        <v>323</v>
      </c>
      <c r="BI49">
        <v>691</v>
      </c>
      <c r="BJ49">
        <v>1</v>
      </c>
      <c r="BK49" t="s">
        <v>244</v>
      </c>
      <c r="BL49" t="s">
        <v>175</v>
      </c>
      <c r="BM49">
        <v>0.84190476190476182</v>
      </c>
      <c r="BN49" t="s">
        <v>67</v>
      </c>
      <c r="BO49" t="s">
        <v>179</v>
      </c>
      <c r="BP49">
        <v>478.226</v>
      </c>
    </row>
    <row r="50" spans="1:68" ht="16.5" x14ac:dyDescent="0.25">
      <c r="A50" s="267" t="str">
        <f t="shared" si="18"/>
        <v>신동아교통</v>
      </c>
      <c r="B50" s="113" t="str">
        <f t="shared" si="16"/>
        <v>박정훈</v>
      </c>
      <c r="C50" s="114" t="str">
        <f t="shared" si="19"/>
        <v>F</v>
      </c>
      <c r="D50" s="115">
        <f t="shared" si="20"/>
        <v>0.79993990904613776</v>
      </c>
      <c r="E50" s="116">
        <f t="shared" si="21"/>
        <v>5582</v>
      </c>
      <c r="F50" s="117" t="str">
        <f t="shared" si="22"/>
        <v>520</v>
      </c>
      <c r="G50" s="118" t="str">
        <f t="shared" si="23"/>
        <v>71바6401</v>
      </c>
      <c r="H50" s="119">
        <f t="shared" si="24"/>
        <v>5</v>
      </c>
      <c r="I50" s="120">
        <f t="shared" si="25"/>
        <v>1162.7670000000001</v>
      </c>
      <c r="J50" s="121">
        <f t="shared" si="26"/>
        <v>1.1469563162628815E-2</v>
      </c>
      <c r="K50" s="121">
        <f t="shared" si="27"/>
        <v>0.29965237685005591</v>
      </c>
      <c r="L50" s="121">
        <f t="shared" si="28"/>
        <v>0.15050306725251059</v>
      </c>
      <c r="M50" s="122">
        <f t="shared" si="29"/>
        <v>8.1059999999999999</v>
      </c>
      <c r="N50" s="123">
        <f t="shared" si="30"/>
        <v>8.6001752715720345E-2</v>
      </c>
      <c r="O50" s="123">
        <f t="shared" si="34"/>
        <v>0.77401577444148306</v>
      </c>
      <c r="P50" s="227">
        <f t="shared" si="31"/>
        <v>4</v>
      </c>
      <c r="Q50" s="228">
        <f t="shared" si="32"/>
        <v>1</v>
      </c>
      <c r="R50" s="228">
        <f t="shared" si="33"/>
        <v>9</v>
      </c>
      <c r="T50">
        <v>523</v>
      </c>
      <c r="U50">
        <v>5582</v>
      </c>
      <c r="V50" t="s">
        <v>325</v>
      </c>
      <c r="W50">
        <v>1162.7670000000001</v>
      </c>
      <c r="X50">
        <v>549.59100000000001</v>
      </c>
      <c r="Y50">
        <v>2.1160000000000001</v>
      </c>
      <c r="Z50">
        <v>8.1059999999999999</v>
      </c>
      <c r="AA50">
        <v>95.612447000000003</v>
      </c>
      <c r="AB50">
        <v>1.096633</v>
      </c>
      <c r="AC50">
        <v>28.650497000000001</v>
      </c>
      <c r="AD50" s="1">
        <v>175</v>
      </c>
      <c r="AE50">
        <v>1</v>
      </c>
      <c r="AF50">
        <v>9</v>
      </c>
      <c r="AG50">
        <v>62</v>
      </c>
      <c r="AH50">
        <v>12.161251</v>
      </c>
      <c r="AI50">
        <v>3.2</v>
      </c>
      <c r="AJ50">
        <v>0</v>
      </c>
      <c r="AK50">
        <v>4</v>
      </c>
      <c r="AL50">
        <v>1474</v>
      </c>
      <c r="AM50" t="s">
        <v>326</v>
      </c>
      <c r="AN50" t="s">
        <v>547</v>
      </c>
      <c r="AO50">
        <v>838.14400000000001</v>
      </c>
      <c r="AR50" t="s">
        <v>118</v>
      </c>
      <c r="AS50" t="s">
        <v>123</v>
      </c>
      <c r="AT50" t="s">
        <v>246</v>
      </c>
      <c r="AU50" t="s">
        <v>325</v>
      </c>
      <c r="AV50" t="s">
        <v>48</v>
      </c>
      <c r="AW50">
        <v>5</v>
      </c>
      <c r="BB50">
        <v>0.79993990904613776</v>
      </c>
      <c r="BC50" t="s">
        <v>70</v>
      </c>
      <c r="BF50" t="s">
        <v>118</v>
      </c>
      <c r="BG50" t="s">
        <v>123</v>
      </c>
      <c r="BH50" t="s">
        <v>325</v>
      </c>
      <c r="BI50">
        <v>5582</v>
      </c>
      <c r="BJ50">
        <v>5</v>
      </c>
      <c r="BK50" t="s">
        <v>246</v>
      </c>
      <c r="BL50" t="s">
        <v>249</v>
      </c>
      <c r="BM50">
        <v>0.79993990904613776</v>
      </c>
      <c r="BN50" t="s">
        <v>70</v>
      </c>
      <c r="BO50" t="s">
        <v>185</v>
      </c>
      <c r="BP50">
        <v>1162.7670000000001</v>
      </c>
    </row>
    <row r="51" spans="1:68" ht="16.5" x14ac:dyDescent="0.25">
      <c r="A51" s="266" t="str">
        <f t="shared" si="18"/>
        <v>신동아교통</v>
      </c>
      <c r="B51" s="129" t="str">
        <f t="shared" si="16"/>
        <v>박종운</v>
      </c>
      <c r="C51" s="130" t="str">
        <f t="shared" si="19"/>
        <v>D</v>
      </c>
      <c r="D51" s="131">
        <f t="shared" si="20"/>
        <v>0.81122953245606921</v>
      </c>
      <c r="E51" s="132">
        <f t="shared" si="21"/>
        <v>7600</v>
      </c>
      <c r="F51" s="133" t="str">
        <f t="shared" si="22"/>
        <v>1</v>
      </c>
      <c r="G51" s="134" t="str">
        <f t="shared" si="23"/>
        <v>70바2411</v>
      </c>
      <c r="H51" s="135">
        <f t="shared" si="24"/>
        <v>7</v>
      </c>
      <c r="I51" s="136">
        <f t="shared" si="25"/>
        <v>1099.0729999999999</v>
      </c>
      <c r="J51" s="137">
        <f t="shared" si="26"/>
        <v>7.8429337837566619E-3</v>
      </c>
      <c r="K51" s="137">
        <f t="shared" si="27"/>
        <v>0.31536223978650485</v>
      </c>
      <c r="L51" s="137">
        <f t="shared" si="28"/>
        <v>0.20289826062509045</v>
      </c>
      <c r="M51" s="138">
        <f t="shared" si="29"/>
        <v>13.528</v>
      </c>
      <c r="N51" s="139">
        <f t="shared" si="30"/>
        <v>0</v>
      </c>
      <c r="O51" s="139">
        <f t="shared" si="34"/>
        <v>29.614613401493951</v>
      </c>
      <c r="P51" s="225">
        <f t="shared" si="31"/>
        <v>1</v>
      </c>
      <c r="Q51" s="226">
        <f t="shared" si="32"/>
        <v>0</v>
      </c>
      <c r="R51" s="226">
        <f t="shared" si="33"/>
        <v>336</v>
      </c>
      <c r="T51">
        <v>523</v>
      </c>
      <c r="U51">
        <v>7600</v>
      </c>
      <c r="V51" t="s">
        <v>327</v>
      </c>
      <c r="W51">
        <v>1134.575</v>
      </c>
      <c r="X51">
        <v>644.803</v>
      </c>
      <c r="Y51">
        <v>1.76</v>
      </c>
      <c r="Z51">
        <v>13.528</v>
      </c>
      <c r="AA51">
        <v>62.580536000000002</v>
      </c>
      <c r="AB51">
        <v>0.490815</v>
      </c>
      <c r="AC51">
        <v>19.735537999999998</v>
      </c>
      <c r="AD51" s="1">
        <v>223</v>
      </c>
      <c r="AE51">
        <v>0</v>
      </c>
      <c r="AF51">
        <v>336</v>
      </c>
      <c r="AG51">
        <v>74</v>
      </c>
      <c r="AH51">
        <v>18.129837999999999</v>
      </c>
      <c r="AI51">
        <v>923.9</v>
      </c>
      <c r="AJ51">
        <v>0</v>
      </c>
      <c r="AK51">
        <v>1</v>
      </c>
      <c r="AL51">
        <v>116</v>
      </c>
      <c r="AM51" t="s">
        <v>328</v>
      </c>
      <c r="AN51" t="s">
        <v>548</v>
      </c>
      <c r="AO51">
        <v>276.267</v>
      </c>
      <c r="AR51" t="s">
        <v>118</v>
      </c>
      <c r="AS51" t="s">
        <v>120</v>
      </c>
      <c r="AT51" t="s">
        <v>193</v>
      </c>
      <c r="AU51" t="s">
        <v>327</v>
      </c>
      <c r="AV51" t="s">
        <v>48</v>
      </c>
      <c r="AW51">
        <v>7</v>
      </c>
      <c r="BB51">
        <v>0.81122953245606921</v>
      </c>
      <c r="BC51" t="s">
        <v>67</v>
      </c>
      <c r="BF51" t="s">
        <v>118</v>
      </c>
      <c r="BG51" t="s">
        <v>120</v>
      </c>
      <c r="BH51" t="s">
        <v>327</v>
      </c>
      <c r="BI51">
        <v>7600</v>
      </c>
      <c r="BJ51">
        <v>7</v>
      </c>
      <c r="BK51" t="s">
        <v>193</v>
      </c>
      <c r="BL51" t="s">
        <v>220</v>
      </c>
      <c r="BM51">
        <v>0.81122953245606921</v>
      </c>
      <c r="BN51" t="s">
        <v>67</v>
      </c>
      <c r="BO51" t="s">
        <v>179</v>
      </c>
      <c r="BP51">
        <v>1099.0729999999999</v>
      </c>
    </row>
    <row r="52" spans="1:68" ht="16.5" x14ac:dyDescent="0.25">
      <c r="A52" s="267" t="str">
        <f t="shared" si="18"/>
        <v>신동아교통</v>
      </c>
      <c r="B52" s="113" t="str">
        <f t="shared" si="16"/>
        <v>박주철</v>
      </c>
      <c r="C52" s="114" t="str">
        <f t="shared" si="19"/>
        <v>F</v>
      </c>
      <c r="D52" s="115">
        <f t="shared" si="20"/>
        <v>0.77561642335021597</v>
      </c>
      <c r="E52" s="116">
        <f t="shared" si="21"/>
        <v>2322</v>
      </c>
      <c r="F52" s="117" t="str">
        <f t="shared" si="22"/>
        <v>예비</v>
      </c>
      <c r="G52" s="118" t="str">
        <f t="shared" si="23"/>
        <v>70바3709</v>
      </c>
      <c r="H52" s="119">
        <f t="shared" si="24"/>
        <v>7</v>
      </c>
      <c r="I52" s="120">
        <f t="shared" si="25"/>
        <v>899.96399999999994</v>
      </c>
      <c r="J52" s="121">
        <f t="shared" si="26"/>
        <v>1.826896962565816E-2</v>
      </c>
      <c r="K52" s="121">
        <f t="shared" si="27"/>
        <v>0.342163649213168</v>
      </c>
      <c r="L52" s="121">
        <f t="shared" si="28"/>
        <v>0.2222311114666809</v>
      </c>
      <c r="M52" s="122">
        <f t="shared" si="29"/>
        <v>16.855</v>
      </c>
      <c r="N52" s="123">
        <f t="shared" si="30"/>
        <v>0</v>
      </c>
      <c r="O52" s="123">
        <f t="shared" si="34"/>
        <v>20.735909607083858</v>
      </c>
      <c r="P52" s="227">
        <f t="shared" si="31"/>
        <v>7</v>
      </c>
      <c r="Q52" s="228">
        <f t="shared" si="32"/>
        <v>0</v>
      </c>
      <c r="R52" s="228">
        <f t="shared" si="33"/>
        <v>212</v>
      </c>
      <c r="T52">
        <v>523</v>
      </c>
      <c r="U52">
        <v>2322</v>
      </c>
      <c r="V52" t="s">
        <v>329</v>
      </c>
      <c r="W52">
        <v>1022.381</v>
      </c>
      <c r="X52">
        <v>568.899</v>
      </c>
      <c r="Y52">
        <v>1.7969999999999999</v>
      </c>
      <c r="Z52">
        <v>16.855</v>
      </c>
      <c r="AA52">
        <v>54.052199999999999</v>
      </c>
      <c r="AB52">
        <v>0.98747799999999997</v>
      </c>
      <c r="AC52">
        <v>18.494698</v>
      </c>
      <c r="AD52" s="1">
        <v>200</v>
      </c>
      <c r="AE52">
        <v>0</v>
      </c>
      <c r="AF52">
        <v>212</v>
      </c>
      <c r="AG52">
        <v>74</v>
      </c>
      <c r="AH52">
        <v>18.914697</v>
      </c>
      <c r="AI52">
        <v>1236.9000000000001</v>
      </c>
      <c r="AJ52">
        <v>0</v>
      </c>
      <c r="AK52">
        <v>7</v>
      </c>
      <c r="AL52">
        <v>2173</v>
      </c>
      <c r="AM52" t="s">
        <v>330</v>
      </c>
      <c r="AN52" t="s">
        <v>549</v>
      </c>
      <c r="AO52">
        <v>304.17899999999997</v>
      </c>
      <c r="AR52" t="s">
        <v>118</v>
      </c>
      <c r="AS52" t="s">
        <v>91</v>
      </c>
      <c r="AT52" t="s">
        <v>251</v>
      </c>
      <c r="AU52" t="s">
        <v>329</v>
      </c>
      <c r="AV52" t="s">
        <v>48</v>
      </c>
      <c r="AW52">
        <v>7</v>
      </c>
      <c r="BB52">
        <v>0.77561642335021597</v>
      </c>
      <c r="BC52" t="s">
        <v>70</v>
      </c>
      <c r="BF52" t="s">
        <v>118</v>
      </c>
      <c r="BG52" t="s">
        <v>91</v>
      </c>
      <c r="BH52" t="s">
        <v>329</v>
      </c>
      <c r="BI52">
        <v>2322</v>
      </c>
      <c r="BJ52">
        <v>7</v>
      </c>
      <c r="BK52" t="s">
        <v>251</v>
      </c>
      <c r="BL52" t="s">
        <v>199</v>
      </c>
      <c r="BM52">
        <v>0.77561642335021597</v>
      </c>
      <c r="BN52" t="s">
        <v>70</v>
      </c>
      <c r="BO52" t="s">
        <v>185</v>
      </c>
      <c r="BP52">
        <v>899.96399999999994</v>
      </c>
    </row>
    <row r="53" spans="1:68" ht="16.5" x14ac:dyDescent="0.25">
      <c r="A53" s="266" t="str">
        <f t="shared" si="18"/>
        <v>신동아교통</v>
      </c>
      <c r="B53" s="129" t="str">
        <f t="shared" si="16"/>
        <v>박준순</v>
      </c>
      <c r="C53" s="130" t="str">
        <f t="shared" si="19"/>
        <v>D</v>
      </c>
      <c r="D53" s="131">
        <f t="shared" si="20"/>
        <v>0.8065948125847523</v>
      </c>
      <c r="E53" s="132">
        <f t="shared" si="21"/>
        <v>3323</v>
      </c>
      <c r="F53" s="133" t="str">
        <f t="shared" si="22"/>
        <v>520</v>
      </c>
      <c r="G53" s="134" t="str">
        <f t="shared" si="23"/>
        <v>71바6413</v>
      </c>
      <c r="H53" s="135">
        <f t="shared" si="24"/>
        <v>3</v>
      </c>
      <c r="I53" s="136">
        <f t="shared" si="25"/>
        <v>1758.7809999999999</v>
      </c>
      <c r="J53" s="137">
        <f t="shared" si="26"/>
        <v>1.8725777559030158E-2</v>
      </c>
      <c r="K53" s="137">
        <f t="shared" si="27"/>
        <v>0.35152569554253749</v>
      </c>
      <c r="L53" s="137">
        <f t="shared" si="28"/>
        <v>0.23254742915689902</v>
      </c>
      <c r="M53" s="138">
        <f t="shared" si="29"/>
        <v>8.1539999999999999</v>
      </c>
      <c r="N53" s="139">
        <f t="shared" si="30"/>
        <v>5.6857562141051102E-2</v>
      </c>
      <c r="O53" s="139">
        <f t="shared" si="34"/>
        <v>3.4114537284630662</v>
      </c>
      <c r="P53" s="225">
        <f t="shared" si="31"/>
        <v>5</v>
      </c>
      <c r="Q53" s="226">
        <f t="shared" si="32"/>
        <v>1</v>
      </c>
      <c r="R53" s="226">
        <f t="shared" si="33"/>
        <v>60</v>
      </c>
      <c r="T53">
        <v>523</v>
      </c>
      <c r="U53">
        <v>3323</v>
      </c>
      <c r="V53" t="s">
        <v>331</v>
      </c>
      <c r="W53">
        <v>1758.7809999999999</v>
      </c>
      <c r="X53">
        <v>788.24</v>
      </c>
      <c r="Y53">
        <v>2.2309999999999999</v>
      </c>
      <c r="Z53">
        <v>8.1539999999999999</v>
      </c>
      <c r="AA53">
        <v>149.062702</v>
      </c>
      <c r="AB53">
        <v>2.791315</v>
      </c>
      <c r="AC53">
        <v>52.399369999999998</v>
      </c>
      <c r="AD53" s="1">
        <v>409</v>
      </c>
      <c r="AE53">
        <v>1</v>
      </c>
      <c r="AF53">
        <v>60</v>
      </c>
      <c r="AG53">
        <v>86</v>
      </c>
      <c r="AH53">
        <v>11.798933999999999</v>
      </c>
      <c r="AI53">
        <v>18.2</v>
      </c>
      <c r="AJ53">
        <v>0</v>
      </c>
      <c r="AK53">
        <v>5</v>
      </c>
      <c r="AL53">
        <v>503</v>
      </c>
      <c r="AM53" t="s">
        <v>332</v>
      </c>
      <c r="AN53" t="s">
        <v>550</v>
      </c>
      <c r="AO53">
        <v>1614.3589999999999</v>
      </c>
      <c r="AR53" t="s">
        <v>118</v>
      </c>
      <c r="AS53" t="s">
        <v>123</v>
      </c>
      <c r="AT53" t="s">
        <v>248</v>
      </c>
      <c r="AU53" t="s">
        <v>331</v>
      </c>
      <c r="AV53" t="s">
        <v>48</v>
      </c>
      <c r="AW53">
        <v>3</v>
      </c>
      <c r="BB53">
        <v>0.8065948125847523</v>
      </c>
      <c r="BC53" t="s">
        <v>67</v>
      </c>
      <c r="BF53" t="s">
        <v>118</v>
      </c>
      <c r="BG53" t="s">
        <v>123</v>
      </c>
      <c r="BH53" t="s">
        <v>331</v>
      </c>
      <c r="BI53">
        <v>3323</v>
      </c>
      <c r="BJ53">
        <v>3</v>
      </c>
      <c r="BK53" t="s">
        <v>248</v>
      </c>
      <c r="BL53" t="s">
        <v>247</v>
      </c>
      <c r="BM53">
        <v>0.8065948125847523</v>
      </c>
      <c r="BN53" t="s">
        <v>67</v>
      </c>
      <c r="BO53" t="s">
        <v>179</v>
      </c>
      <c r="BP53">
        <v>1758.7809999999999</v>
      </c>
    </row>
    <row r="54" spans="1:68" ht="16.5" x14ac:dyDescent="0.25">
      <c r="A54" s="267" t="str">
        <f t="shared" si="18"/>
        <v>신동아교통</v>
      </c>
      <c r="B54" s="113" t="str">
        <f t="shared" si="16"/>
        <v>박효열</v>
      </c>
      <c r="C54" s="114" t="str">
        <f t="shared" si="19"/>
        <v>F</v>
      </c>
      <c r="D54" s="115">
        <f t="shared" si="20"/>
        <v>0.79863636363636348</v>
      </c>
      <c r="E54" s="116">
        <f t="shared" si="21"/>
        <v>1580</v>
      </c>
      <c r="F54" s="117" t="str">
        <f t="shared" si="22"/>
        <v>1</v>
      </c>
      <c r="G54" s="118" t="str">
        <f t="shared" si="23"/>
        <v>70바2451</v>
      </c>
      <c r="H54" s="119">
        <f t="shared" si="24"/>
        <v>1</v>
      </c>
      <c r="I54" s="120">
        <f t="shared" si="25"/>
        <v>2387.627</v>
      </c>
      <c r="J54" s="121">
        <f t="shared" si="26"/>
        <v>2.7278398975388782E-2</v>
      </c>
      <c r="K54" s="121">
        <f t="shared" si="27"/>
        <v>0.34400971590047619</v>
      </c>
      <c r="L54" s="121">
        <f t="shared" si="28"/>
        <v>0.14114432446944183</v>
      </c>
      <c r="M54" s="122">
        <f t="shared" si="29"/>
        <v>13.672000000000001</v>
      </c>
      <c r="N54" s="123">
        <f t="shared" si="30"/>
        <v>4.188258886333586E-2</v>
      </c>
      <c r="O54" s="123">
        <f t="shared" si="34"/>
        <v>19.936112298947869</v>
      </c>
      <c r="P54" s="227">
        <f t="shared" si="31"/>
        <v>10</v>
      </c>
      <c r="Q54" s="228">
        <f t="shared" si="32"/>
        <v>1</v>
      </c>
      <c r="R54" s="228">
        <f t="shared" si="33"/>
        <v>476</v>
      </c>
      <c r="T54">
        <v>523</v>
      </c>
      <c r="U54">
        <v>1580</v>
      </c>
      <c r="V54" t="s">
        <v>333</v>
      </c>
      <c r="W54">
        <v>2387.627</v>
      </c>
      <c r="X54">
        <v>1358.7239999999999</v>
      </c>
      <c r="Y54">
        <v>1.7569999999999999</v>
      </c>
      <c r="Z54">
        <v>13.672000000000001</v>
      </c>
      <c r="AA54">
        <v>141.13606899999999</v>
      </c>
      <c r="AB54">
        <v>3.8499660000000002</v>
      </c>
      <c r="AC54">
        <v>48.552179000000002</v>
      </c>
      <c r="AD54" s="1">
        <v>337</v>
      </c>
      <c r="AE54">
        <v>1</v>
      </c>
      <c r="AF54">
        <v>476</v>
      </c>
      <c r="AG54">
        <v>87</v>
      </c>
      <c r="AH54">
        <v>16.917199</v>
      </c>
      <c r="AI54">
        <v>785.8</v>
      </c>
      <c r="AJ54">
        <v>10.8</v>
      </c>
      <c r="AK54">
        <v>10</v>
      </c>
      <c r="AL54">
        <v>2193</v>
      </c>
      <c r="AM54" t="s">
        <v>334</v>
      </c>
      <c r="AN54" t="s">
        <v>551</v>
      </c>
      <c r="AO54">
        <v>2387.627</v>
      </c>
      <c r="AR54" t="s">
        <v>118</v>
      </c>
      <c r="AS54" t="s">
        <v>120</v>
      </c>
      <c r="AT54" t="s">
        <v>197</v>
      </c>
      <c r="AU54" t="s">
        <v>333</v>
      </c>
      <c r="AV54" t="s">
        <v>48</v>
      </c>
      <c r="AW54">
        <v>1</v>
      </c>
      <c r="BB54">
        <v>0.79863636363636348</v>
      </c>
      <c r="BC54" t="s">
        <v>70</v>
      </c>
      <c r="BF54" t="s">
        <v>118</v>
      </c>
      <c r="BG54" t="s">
        <v>120</v>
      </c>
      <c r="BH54" t="s">
        <v>333</v>
      </c>
      <c r="BI54">
        <v>1580</v>
      </c>
      <c r="BJ54">
        <v>1</v>
      </c>
      <c r="BK54" t="s">
        <v>197</v>
      </c>
      <c r="BL54" t="s">
        <v>175</v>
      </c>
      <c r="BM54">
        <v>0.79863636363636348</v>
      </c>
      <c r="BN54" t="s">
        <v>70</v>
      </c>
      <c r="BO54" t="s">
        <v>185</v>
      </c>
      <c r="BP54">
        <v>2387.627</v>
      </c>
    </row>
    <row r="55" spans="1:68" ht="16.5" x14ac:dyDescent="0.25">
      <c r="A55" s="266" t="str">
        <f t="shared" si="18"/>
        <v>신동아교통</v>
      </c>
      <c r="B55" s="129" t="str">
        <f t="shared" si="16"/>
        <v>배시운</v>
      </c>
      <c r="C55" s="130" t="str">
        <f t="shared" si="19"/>
        <v>D</v>
      </c>
      <c r="D55" s="131">
        <f t="shared" si="20"/>
        <v>0.81181818181818177</v>
      </c>
      <c r="E55" s="132">
        <f t="shared" si="21"/>
        <v>931</v>
      </c>
      <c r="F55" s="133" t="str">
        <f t="shared" si="22"/>
        <v>1</v>
      </c>
      <c r="G55" s="134" t="str">
        <f t="shared" si="23"/>
        <v>70바2540</v>
      </c>
      <c r="H55" s="135">
        <f t="shared" si="24"/>
        <v>1</v>
      </c>
      <c r="I55" s="136">
        <f t="shared" si="25"/>
        <v>1399.528</v>
      </c>
      <c r="J55" s="137">
        <f t="shared" si="26"/>
        <v>5.0030739316487195E-2</v>
      </c>
      <c r="K55" s="137">
        <f t="shared" si="27"/>
        <v>0.33595194947099116</v>
      </c>
      <c r="L55" s="137">
        <f t="shared" si="28"/>
        <v>0.17005733361533318</v>
      </c>
      <c r="M55" s="138">
        <f t="shared" si="29"/>
        <v>15.512</v>
      </c>
      <c r="N55" s="139">
        <f t="shared" si="30"/>
        <v>0</v>
      </c>
      <c r="O55" s="139">
        <f t="shared" si="34"/>
        <v>20.006745131215666</v>
      </c>
      <c r="P55" s="225">
        <f t="shared" si="31"/>
        <v>12</v>
      </c>
      <c r="Q55" s="226">
        <f t="shared" si="32"/>
        <v>0</v>
      </c>
      <c r="R55" s="226">
        <f t="shared" si="33"/>
        <v>280</v>
      </c>
      <c r="T55">
        <v>523</v>
      </c>
      <c r="U55">
        <v>931</v>
      </c>
      <c r="V55" t="s">
        <v>335</v>
      </c>
      <c r="W55">
        <v>1399.528</v>
      </c>
      <c r="X55">
        <v>783.49</v>
      </c>
      <c r="Y55">
        <v>1.786</v>
      </c>
      <c r="Z55">
        <v>15.512</v>
      </c>
      <c r="AA55">
        <v>76.54692</v>
      </c>
      <c r="AB55">
        <v>3.8296990000000002</v>
      </c>
      <c r="AC55">
        <v>25.716087000000002</v>
      </c>
      <c r="AD55" s="1">
        <v>238</v>
      </c>
      <c r="AE55">
        <v>0</v>
      </c>
      <c r="AF55">
        <v>280</v>
      </c>
      <c r="AG55">
        <v>82</v>
      </c>
      <c r="AH55">
        <v>18.283269000000001</v>
      </c>
      <c r="AI55">
        <v>754.1</v>
      </c>
      <c r="AJ55">
        <v>2.8</v>
      </c>
      <c r="AK55">
        <v>12</v>
      </c>
      <c r="AL55">
        <v>2602</v>
      </c>
      <c r="AM55" t="s">
        <v>336</v>
      </c>
      <c r="AN55" t="s">
        <v>552</v>
      </c>
      <c r="AO55">
        <v>1399.528</v>
      </c>
      <c r="AR55" t="s">
        <v>118</v>
      </c>
      <c r="AS55" t="s">
        <v>120</v>
      </c>
      <c r="AT55" t="s">
        <v>211</v>
      </c>
      <c r="AU55" t="s">
        <v>335</v>
      </c>
      <c r="AV55" t="s">
        <v>48</v>
      </c>
      <c r="AW55">
        <v>1</v>
      </c>
      <c r="BB55">
        <v>0.81181818181818177</v>
      </c>
      <c r="BC55" t="s">
        <v>67</v>
      </c>
      <c r="BF55" t="s">
        <v>118</v>
      </c>
      <c r="BG55" t="s">
        <v>120</v>
      </c>
      <c r="BH55" t="s">
        <v>335</v>
      </c>
      <c r="BI55">
        <v>931</v>
      </c>
      <c r="BJ55">
        <v>1</v>
      </c>
      <c r="BK55" t="s">
        <v>211</v>
      </c>
      <c r="BL55" t="s">
        <v>175</v>
      </c>
      <c r="BM55">
        <v>0.81181818181818177</v>
      </c>
      <c r="BN55" t="s">
        <v>67</v>
      </c>
      <c r="BO55" t="s">
        <v>179</v>
      </c>
      <c r="BP55">
        <v>1399.528</v>
      </c>
    </row>
    <row r="56" spans="1:68" ht="16.5" x14ac:dyDescent="0.25">
      <c r="A56" s="267" t="str">
        <f t="shared" si="18"/>
        <v>신동아교통</v>
      </c>
      <c r="B56" s="113" t="str">
        <f t="shared" si="16"/>
        <v>백경우</v>
      </c>
      <c r="C56" s="114" t="str">
        <f t="shared" si="19"/>
        <v>D</v>
      </c>
      <c r="D56" s="115">
        <f t="shared" si="20"/>
        <v>0.81090909090909091</v>
      </c>
      <c r="E56" s="116">
        <f t="shared" si="21"/>
        <v>245</v>
      </c>
      <c r="F56" s="117" t="str">
        <f t="shared" si="22"/>
        <v>1</v>
      </c>
      <c r="G56" s="118" t="str">
        <f t="shared" si="23"/>
        <v>70바3701</v>
      </c>
      <c r="H56" s="119">
        <f t="shared" si="24"/>
        <v>1</v>
      </c>
      <c r="I56" s="120">
        <f t="shared" si="25"/>
        <v>1868.3230000000001</v>
      </c>
      <c r="J56" s="121">
        <f t="shared" si="26"/>
        <v>1.7392719650368847E-2</v>
      </c>
      <c r="K56" s="121">
        <f t="shared" si="27"/>
        <v>0.33743052066417067</v>
      </c>
      <c r="L56" s="121">
        <f t="shared" si="28"/>
        <v>0.22533576902923103</v>
      </c>
      <c r="M56" s="122">
        <f t="shared" si="29"/>
        <v>13.032999999999999</v>
      </c>
      <c r="N56" s="123">
        <f t="shared" si="30"/>
        <v>0.10539301318097719</v>
      </c>
      <c r="O56" s="123">
        <f t="shared" si="34"/>
        <v>12.699858088307751</v>
      </c>
      <c r="P56" s="227">
        <f t="shared" si="31"/>
        <v>4</v>
      </c>
      <c r="Q56" s="228">
        <f t="shared" si="32"/>
        <v>2</v>
      </c>
      <c r="R56" s="228">
        <f t="shared" si="33"/>
        <v>241</v>
      </c>
      <c r="T56">
        <v>523</v>
      </c>
      <c r="U56">
        <v>245</v>
      </c>
      <c r="V56" t="s">
        <v>337</v>
      </c>
      <c r="W56">
        <v>1897.6590000000001</v>
      </c>
      <c r="X56">
        <v>1058.33</v>
      </c>
      <c r="Y56">
        <v>1.7929999999999999</v>
      </c>
      <c r="Z56">
        <v>13.032999999999999</v>
      </c>
      <c r="AA56">
        <v>110.54941599999999</v>
      </c>
      <c r="AB56">
        <v>1.922755</v>
      </c>
      <c r="AC56">
        <v>37.302746999999997</v>
      </c>
      <c r="AD56" s="1">
        <v>421</v>
      </c>
      <c r="AE56">
        <v>2</v>
      </c>
      <c r="AF56">
        <v>241</v>
      </c>
      <c r="AG56">
        <v>70</v>
      </c>
      <c r="AH56">
        <v>17.165707999999999</v>
      </c>
      <c r="AI56">
        <v>868</v>
      </c>
      <c r="AJ56">
        <v>0</v>
      </c>
      <c r="AK56">
        <v>4</v>
      </c>
      <c r="AL56">
        <v>250</v>
      </c>
      <c r="AM56" t="s">
        <v>338</v>
      </c>
      <c r="AN56" t="s">
        <v>553</v>
      </c>
      <c r="AO56">
        <v>1868.3230000000001</v>
      </c>
      <c r="AR56" t="s">
        <v>118</v>
      </c>
      <c r="AS56" t="s">
        <v>120</v>
      </c>
      <c r="AT56" t="s">
        <v>215</v>
      </c>
      <c r="AU56" t="s">
        <v>337</v>
      </c>
      <c r="AV56" t="s">
        <v>48</v>
      </c>
      <c r="AW56">
        <v>1</v>
      </c>
      <c r="BB56">
        <v>0.81090909090909091</v>
      </c>
      <c r="BC56" t="s">
        <v>67</v>
      </c>
      <c r="BF56" t="s">
        <v>118</v>
      </c>
      <c r="BG56" t="s">
        <v>120</v>
      </c>
      <c r="BH56" t="s">
        <v>337</v>
      </c>
      <c r="BI56">
        <v>245</v>
      </c>
      <c r="BJ56">
        <v>1</v>
      </c>
      <c r="BK56" t="s">
        <v>215</v>
      </c>
      <c r="BL56" t="s">
        <v>175</v>
      </c>
      <c r="BM56">
        <v>0.81090909090909091</v>
      </c>
      <c r="BN56" t="s">
        <v>67</v>
      </c>
      <c r="BO56" t="s">
        <v>179</v>
      </c>
      <c r="BP56">
        <v>1868.3230000000001</v>
      </c>
    </row>
    <row r="57" spans="1:68" ht="16.5" x14ac:dyDescent="0.25">
      <c r="A57" s="266" t="str">
        <f t="shared" si="18"/>
        <v>신동아교통</v>
      </c>
      <c r="B57" s="129" t="str">
        <f t="shared" si="16"/>
        <v>백동혁</v>
      </c>
      <c r="C57" s="130" t="str">
        <f t="shared" si="19"/>
        <v>D</v>
      </c>
      <c r="D57" s="131">
        <f t="shared" si="20"/>
        <v>0.84832444228114667</v>
      </c>
      <c r="E57" s="132">
        <f t="shared" si="21"/>
        <v>3165</v>
      </c>
      <c r="F57" s="133" t="str">
        <f t="shared" si="22"/>
        <v>1</v>
      </c>
      <c r="G57" s="134" t="str">
        <f t="shared" si="23"/>
        <v>70바2411</v>
      </c>
      <c r="H57" s="135">
        <f t="shared" si="24"/>
        <v>15</v>
      </c>
      <c r="I57" s="136">
        <f t="shared" si="25"/>
        <v>2764.3150000000001</v>
      </c>
      <c r="J57" s="137">
        <f t="shared" si="26"/>
        <v>1.5402544424949562E-2</v>
      </c>
      <c r="K57" s="137">
        <f t="shared" si="27"/>
        <v>0.32760698912320524</v>
      </c>
      <c r="L57" s="137">
        <f t="shared" si="28"/>
        <v>0.18557942926186052</v>
      </c>
      <c r="M57" s="138">
        <f t="shared" si="29"/>
        <v>12.244</v>
      </c>
      <c r="N57" s="139">
        <f t="shared" si="30"/>
        <v>0</v>
      </c>
      <c r="O57" s="139">
        <f t="shared" si="34"/>
        <v>12.552838587498169</v>
      </c>
      <c r="P57" s="225">
        <f t="shared" si="31"/>
        <v>18</v>
      </c>
      <c r="Q57" s="226">
        <f t="shared" si="32"/>
        <v>0</v>
      </c>
      <c r="R57" s="226">
        <f t="shared" si="33"/>
        <v>347</v>
      </c>
      <c r="T57">
        <v>523</v>
      </c>
      <c r="U57">
        <v>3165</v>
      </c>
      <c r="V57" t="s">
        <v>427</v>
      </c>
      <c r="W57">
        <v>2764.3150000000001</v>
      </c>
      <c r="X57">
        <v>1501.6969999999999</v>
      </c>
      <c r="Y57">
        <v>1.841</v>
      </c>
      <c r="Z57">
        <v>12.244</v>
      </c>
      <c r="AA57">
        <v>159.87384499999999</v>
      </c>
      <c r="AB57">
        <v>2.4624640000000002</v>
      </c>
      <c r="AC57">
        <v>52.375788999999997</v>
      </c>
      <c r="AD57" s="1">
        <v>513</v>
      </c>
      <c r="AE57">
        <v>0</v>
      </c>
      <c r="AF57">
        <v>347</v>
      </c>
      <c r="AG57">
        <v>70</v>
      </c>
      <c r="AH57">
        <v>17.290600999999999</v>
      </c>
      <c r="AI57">
        <v>333.8</v>
      </c>
      <c r="AJ57">
        <v>0</v>
      </c>
      <c r="AK57">
        <v>18</v>
      </c>
      <c r="AL57">
        <v>2406</v>
      </c>
      <c r="AM57" t="s">
        <v>428</v>
      </c>
      <c r="AN57" t="s">
        <v>554</v>
      </c>
      <c r="AO57">
        <v>437.09800000000001</v>
      </c>
      <c r="AR57" t="s">
        <v>118</v>
      </c>
      <c r="AS57" t="s">
        <v>120</v>
      </c>
      <c r="AT57" t="s">
        <v>193</v>
      </c>
      <c r="AU57" t="s">
        <v>427</v>
      </c>
      <c r="AV57" t="s">
        <v>48</v>
      </c>
      <c r="AW57">
        <v>15</v>
      </c>
      <c r="BB57">
        <v>0.84832444228114667</v>
      </c>
      <c r="BC57" t="s">
        <v>67</v>
      </c>
      <c r="BF57" t="s">
        <v>118</v>
      </c>
      <c r="BG57" t="s">
        <v>120</v>
      </c>
      <c r="BH57" t="s">
        <v>427</v>
      </c>
      <c r="BI57">
        <v>3165</v>
      </c>
      <c r="BJ57">
        <v>15</v>
      </c>
      <c r="BK57" t="s">
        <v>193</v>
      </c>
      <c r="BL57" t="s">
        <v>217</v>
      </c>
      <c r="BM57">
        <v>0.84832444228114667</v>
      </c>
      <c r="BN57" t="s">
        <v>67</v>
      </c>
      <c r="BO57" t="s">
        <v>179</v>
      </c>
      <c r="BP57">
        <v>2764.3150000000001</v>
      </c>
    </row>
    <row r="58" spans="1:68" ht="16.5" x14ac:dyDescent="0.25">
      <c r="A58" s="267" t="str">
        <f t="shared" si="18"/>
        <v>신동아교통</v>
      </c>
      <c r="B58" s="113" t="str">
        <f t="shared" si="16"/>
        <v>백병문</v>
      </c>
      <c r="C58" s="114" t="str">
        <f t="shared" si="19"/>
        <v>D</v>
      </c>
      <c r="D58" s="115">
        <f t="shared" si="20"/>
        <v>0.84336934140625763</v>
      </c>
      <c r="E58" s="116">
        <f t="shared" si="21"/>
        <v>9715</v>
      </c>
      <c r="F58" s="117" t="str">
        <f t="shared" si="22"/>
        <v>1</v>
      </c>
      <c r="G58" s="118" t="str">
        <f t="shared" si="23"/>
        <v>70바3701</v>
      </c>
      <c r="H58" s="119">
        <f t="shared" si="24"/>
        <v>2</v>
      </c>
      <c r="I58" s="120">
        <f t="shared" si="25"/>
        <v>2086.931</v>
      </c>
      <c r="J58" s="121">
        <f t="shared" si="26"/>
        <v>1.9303002336546766E-2</v>
      </c>
      <c r="K58" s="121">
        <f t="shared" si="27"/>
        <v>0.33798088098260815</v>
      </c>
      <c r="L58" s="121">
        <f t="shared" si="28"/>
        <v>3.5937939491051694E-2</v>
      </c>
      <c r="M58" s="122">
        <f t="shared" si="29"/>
        <v>12.613</v>
      </c>
      <c r="N58" s="123">
        <f t="shared" si="30"/>
        <v>0.19166901061894237</v>
      </c>
      <c r="O58" s="123">
        <f t="shared" si="34"/>
        <v>20.173163367643681</v>
      </c>
      <c r="P58" s="227">
        <f t="shared" si="31"/>
        <v>12</v>
      </c>
      <c r="Q58" s="228">
        <f t="shared" si="32"/>
        <v>4</v>
      </c>
      <c r="R58" s="228">
        <f t="shared" si="33"/>
        <v>421</v>
      </c>
      <c r="T58">
        <v>523</v>
      </c>
      <c r="U58">
        <v>9715</v>
      </c>
      <c r="V58" t="s">
        <v>339</v>
      </c>
      <c r="W58">
        <v>2086.931</v>
      </c>
      <c r="X58">
        <v>1127.7819999999999</v>
      </c>
      <c r="Y58">
        <v>1.85</v>
      </c>
      <c r="Z58">
        <v>12.613</v>
      </c>
      <c r="AA58">
        <v>120.906632</v>
      </c>
      <c r="AB58">
        <v>2.3338610000000002</v>
      </c>
      <c r="AC58">
        <v>40.864130000000003</v>
      </c>
      <c r="AD58" s="1">
        <v>75</v>
      </c>
      <c r="AE58">
        <v>4</v>
      </c>
      <c r="AF58">
        <v>421</v>
      </c>
      <c r="AG58">
        <v>88</v>
      </c>
      <c r="AH58">
        <v>17.260681999999999</v>
      </c>
      <c r="AI58">
        <v>1357.7</v>
      </c>
      <c r="AJ58">
        <v>3.7</v>
      </c>
      <c r="AK58">
        <v>12</v>
      </c>
      <c r="AL58">
        <v>2114</v>
      </c>
      <c r="AM58" t="s">
        <v>340</v>
      </c>
      <c r="AN58" t="s">
        <v>555</v>
      </c>
      <c r="AO58">
        <v>2009.94</v>
      </c>
      <c r="AR58" t="s">
        <v>118</v>
      </c>
      <c r="AS58" t="s">
        <v>120</v>
      </c>
      <c r="AT58" t="s">
        <v>215</v>
      </c>
      <c r="AU58" t="s">
        <v>339</v>
      </c>
      <c r="AV58" t="s">
        <v>48</v>
      </c>
      <c r="AW58">
        <v>2</v>
      </c>
      <c r="BB58">
        <v>0.84336934140625763</v>
      </c>
      <c r="BC58" t="s">
        <v>67</v>
      </c>
      <c r="BF58" t="s">
        <v>118</v>
      </c>
      <c r="BG58" t="s">
        <v>120</v>
      </c>
      <c r="BH58" t="s">
        <v>339</v>
      </c>
      <c r="BI58">
        <v>9715</v>
      </c>
      <c r="BJ58">
        <v>2</v>
      </c>
      <c r="BK58" t="s">
        <v>215</v>
      </c>
      <c r="BL58" t="s">
        <v>221</v>
      </c>
      <c r="BM58">
        <v>0.84336934140625763</v>
      </c>
      <c r="BN58" t="s">
        <v>67</v>
      </c>
      <c r="BO58" t="s">
        <v>179</v>
      </c>
      <c r="BP58">
        <v>2086.931</v>
      </c>
    </row>
    <row r="59" spans="1:68" ht="16.5" x14ac:dyDescent="0.25">
      <c r="A59" s="266" t="str">
        <f t="shared" si="18"/>
        <v>신동아교통</v>
      </c>
      <c r="B59" s="129" t="str">
        <f t="shared" si="16"/>
        <v>변우현</v>
      </c>
      <c r="C59" s="130" t="str">
        <f t="shared" si="19"/>
        <v>F</v>
      </c>
      <c r="D59" s="131">
        <f t="shared" si="20"/>
        <v>0.79435858527319847</v>
      </c>
      <c r="E59" s="132">
        <f t="shared" si="21"/>
        <v>9974</v>
      </c>
      <c r="F59" s="133" t="str">
        <f t="shared" si="22"/>
        <v>1</v>
      </c>
      <c r="G59" s="134" t="str">
        <f t="shared" si="23"/>
        <v>70바3703</v>
      </c>
      <c r="H59" s="135">
        <f t="shared" si="24"/>
        <v>9</v>
      </c>
      <c r="I59" s="136">
        <f t="shared" si="25"/>
        <v>2340.7860000000005</v>
      </c>
      <c r="J59" s="137">
        <f t="shared" si="26"/>
        <v>1.8685633051368257E-2</v>
      </c>
      <c r="K59" s="137">
        <f t="shared" si="27"/>
        <v>0.35731999328399133</v>
      </c>
      <c r="L59" s="137">
        <f t="shared" si="28"/>
        <v>0.20933139552270044</v>
      </c>
      <c r="M59" s="138">
        <f t="shared" si="29"/>
        <v>13.706</v>
      </c>
      <c r="N59" s="139">
        <f t="shared" si="30"/>
        <v>0</v>
      </c>
      <c r="O59" s="139">
        <f t="shared" si="34"/>
        <v>19.566077377427924</v>
      </c>
      <c r="P59" s="225">
        <f t="shared" si="31"/>
        <v>21</v>
      </c>
      <c r="Q59" s="226">
        <f t="shared" si="32"/>
        <v>0</v>
      </c>
      <c r="R59" s="226">
        <f t="shared" si="33"/>
        <v>458</v>
      </c>
      <c r="T59">
        <v>523</v>
      </c>
      <c r="U59">
        <v>9974</v>
      </c>
      <c r="V59" t="s">
        <v>341</v>
      </c>
      <c r="W59">
        <v>2340.7860000000001</v>
      </c>
      <c r="X59">
        <v>1310.0260000000001</v>
      </c>
      <c r="Y59">
        <v>1.7869999999999999</v>
      </c>
      <c r="Z59">
        <v>13.706</v>
      </c>
      <c r="AA59">
        <v>139.439964</v>
      </c>
      <c r="AB59">
        <v>2.605524</v>
      </c>
      <c r="AC59">
        <v>49.824686999999997</v>
      </c>
      <c r="AD59" s="1">
        <v>490</v>
      </c>
      <c r="AE59">
        <v>0</v>
      </c>
      <c r="AF59">
        <v>458</v>
      </c>
      <c r="AG59">
        <v>72</v>
      </c>
      <c r="AH59">
        <v>16.787051999999999</v>
      </c>
      <c r="AI59">
        <v>1340.5</v>
      </c>
      <c r="AJ59">
        <v>0</v>
      </c>
      <c r="AK59">
        <v>21</v>
      </c>
      <c r="AL59">
        <v>4839</v>
      </c>
      <c r="AM59" t="s">
        <v>342</v>
      </c>
      <c r="AN59" t="s">
        <v>556</v>
      </c>
      <c r="AO59">
        <v>498.77199999999999</v>
      </c>
      <c r="AR59" t="s">
        <v>118</v>
      </c>
      <c r="AS59" t="s">
        <v>120</v>
      </c>
      <c r="AT59" t="s">
        <v>217</v>
      </c>
      <c r="AU59" t="s">
        <v>341</v>
      </c>
      <c r="AV59" t="s">
        <v>48</v>
      </c>
      <c r="AW59">
        <v>9</v>
      </c>
      <c r="BB59">
        <v>0.79435858527319847</v>
      </c>
      <c r="BC59" t="s">
        <v>70</v>
      </c>
      <c r="BF59" t="s">
        <v>118</v>
      </c>
      <c r="BG59" t="s">
        <v>120</v>
      </c>
      <c r="BH59" t="s">
        <v>341</v>
      </c>
      <c r="BI59">
        <v>9974</v>
      </c>
      <c r="BJ59">
        <v>9</v>
      </c>
      <c r="BK59" t="s">
        <v>217</v>
      </c>
      <c r="BL59" t="s">
        <v>215</v>
      </c>
      <c r="BM59">
        <v>0.79435858527319847</v>
      </c>
      <c r="BN59" t="s">
        <v>70</v>
      </c>
      <c r="BO59" t="s">
        <v>185</v>
      </c>
      <c r="BP59">
        <v>2340.7860000000005</v>
      </c>
    </row>
    <row r="60" spans="1:68" ht="16.5" x14ac:dyDescent="0.25">
      <c r="A60" s="267" t="str">
        <f t="shared" si="18"/>
        <v>신동아교통</v>
      </c>
      <c r="B60" s="113" t="str">
        <f t="shared" si="16"/>
        <v>서상혁</v>
      </c>
      <c r="C60" s="114" t="str">
        <f t="shared" si="19"/>
        <v>F</v>
      </c>
      <c r="D60" s="115">
        <f t="shared" si="20"/>
        <v>0.79590909090909079</v>
      </c>
      <c r="E60" s="116">
        <f t="shared" si="21"/>
        <v>1676</v>
      </c>
      <c r="F60" s="117" t="str">
        <f t="shared" si="22"/>
        <v>1</v>
      </c>
      <c r="G60" s="118" t="str">
        <f t="shared" si="23"/>
        <v>70바3734</v>
      </c>
      <c r="H60" s="119">
        <f t="shared" si="24"/>
        <v>1</v>
      </c>
      <c r="I60" s="120">
        <f t="shared" si="25"/>
        <v>866.11300000000006</v>
      </c>
      <c r="J60" s="121">
        <f t="shared" si="26"/>
        <v>3.06243551607276E-2</v>
      </c>
      <c r="K60" s="121">
        <f t="shared" si="27"/>
        <v>0.35403132860557562</v>
      </c>
      <c r="L60" s="121">
        <f t="shared" si="28"/>
        <v>0.15702339071229734</v>
      </c>
      <c r="M60" s="122">
        <f t="shared" si="29"/>
        <v>13.647</v>
      </c>
      <c r="N60" s="123">
        <f t="shared" si="30"/>
        <v>0</v>
      </c>
      <c r="O60" s="123">
        <f t="shared" si="34"/>
        <v>34.868429408171913</v>
      </c>
      <c r="P60" s="227">
        <f t="shared" si="31"/>
        <v>10</v>
      </c>
      <c r="Q60" s="228">
        <f t="shared" si="32"/>
        <v>0</v>
      </c>
      <c r="R60" s="228">
        <f t="shared" si="33"/>
        <v>302</v>
      </c>
      <c r="T60">
        <v>523</v>
      </c>
      <c r="U60">
        <v>1676</v>
      </c>
      <c r="V60" t="s">
        <v>343</v>
      </c>
      <c r="W60">
        <v>866.11300000000006</v>
      </c>
      <c r="X60">
        <v>494.65199999999999</v>
      </c>
      <c r="Y60">
        <v>1.7509999999999999</v>
      </c>
      <c r="Z60">
        <v>13.647</v>
      </c>
      <c r="AA60">
        <v>52.572209000000001</v>
      </c>
      <c r="AB60">
        <v>1.60999</v>
      </c>
      <c r="AC60">
        <v>18.612209</v>
      </c>
      <c r="AD60" s="1">
        <v>136</v>
      </c>
      <c r="AE60">
        <v>0</v>
      </c>
      <c r="AF60">
        <v>302</v>
      </c>
      <c r="AG60">
        <v>81</v>
      </c>
      <c r="AH60">
        <v>16.474730000000001</v>
      </c>
      <c r="AI60">
        <v>362</v>
      </c>
      <c r="AJ60">
        <v>0</v>
      </c>
      <c r="AK60">
        <v>10</v>
      </c>
      <c r="AL60">
        <v>1906</v>
      </c>
      <c r="AM60" t="s">
        <v>344</v>
      </c>
      <c r="AN60" t="s">
        <v>557</v>
      </c>
      <c r="AO60">
        <v>866.11300000000006</v>
      </c>
      <c r="AR60" t="s">
        <v>118</v>
      </c>
      <c r="AS60" t="s">
        <v>120</v>
      </c>
      <c r="AT60" t="s">
        <v>226</v>
      </c>
      <c r="AU60" t="s">
        <v>343</v>
      </c>
      <c r="AV60" t="s">
        <v>48</v>
      </c>
      <c r="AW60">
        <v>1</v>
      </c>
      <c r="BB60">
        <v>0.79590909090909079</v>
      </c>
      <c r="BC60" t="s">
        <v>70</v>
      </c>
      <c r="BF60" t="s">
        <v>118</v>
      </c>
      <c r="BG60" t="s">
        <v>120</v>
      </c>
      <c r="BH60" t="s">
        <v>343</v>
      </c>
      <c r="BI60">
        <v>1676</v>
      </c>
      <c r="BJ60">
        <v>1</v>
      </c>
      <c r="BK60" t="s">
        <v>226</v>
      </c>
      <c r="BL60" t="s">
        <v>175</v>
      </c>
      <c r="BM60">
        <v>0.79590909090909079</v>
      </c>
      <c r="BN60" t="s">
        <v>70</v>
      </c>
      <c r="BO60" t="s">
        <v>185</v>
      </c>
      <c r="BP60">
        <v>866.11300000000006</v>
      </c>
    </row>
    <row r="61" spans="1:68" ht="16.5" x14ac:dyDescent="0.25">
      <c r="A61" s="266" t="str">
        <f t="shared" si="18"/>
        <v>신동아교통</v>
      </c>
      <c r="B61" s="129" t="str">
        <f t="shared" si="16"/>
        <v>서영준</v>
      </c>
      <c r="C61" s="130" t="str">
        <f t="shared" si="19"/>
        <v>B</v>
      </c>
      <c r="D61" s="131">
        <f t="shared" si="20"/>
        <v>0.90668692075692314</v>
      </c>
      <c r="E61" s="132">
        <f t="shared" si="21"/>
        <v>1515</v>
      </c>
      <c r="F61" s="133" t="str">
        <f t="shared" si="22"/>
        <v>518</v>
      </c>
      <c r="G61" s="134" t="str">
        <f t="shared" si="23"/>
        <v>70바3722</v>
      </c>
      <c r="H61" s="135">
        <f t="shared" si="24"/>
        <v>5</v>
      </c>
      <c r="I61" s="136">
        <f t="shared" si="25"/>
        <v>1578.5149999999999</v>
      </c>
      <c r="J61" s="137">
        <f t="shared" si="26"/>
        <v>1.0009257996212417E-2</v>
      </c>
      <c r="K61" s="137">
        <f t="shared" si="27"/>
        <v>0.38864973339981201</v>
      </c>
      <c r="L61" s="137">
        <f t="shared" si="28"/>
        <v>6.2717174052828131E-2</v>
      </c>
      <c r="M61" s="138">
        <f t="shared" si="29"/>
        <v>10.116</v>
      </c>
      <c r="N61" s="139">
        <f t="shared" si="30"/>
        <v>6.3277882924526574E-2</v>
      </c>
      <c r="O61" s="139">
        <f t="shared" si="34"/>
        <v>4.8091191022640194</v>
      </c>
      <c r="P61" s="225">
        <f t="shared" si="31"/>
        <v>2</v>
      </c>
      <c r="Q61" s="226">
        <f t="shared" si="32"/>
        <v>1</v>
      </c>
      <c r="R61" s="226">
        <f t="shared" si="33"/>
        <v>76</v>
      </c>
      <c r="T61">
        <v>523</v>
      </c>
      <c r="U61">
        <v>1515</v>
      </c>
      <c r="V61" t="s">
        <v>345</v>
      </c>
      <c r="W61">
        <v>1580.3309999999999</v>
      </c>
      <c r="X61">
        <v>800.02200000000005</v>
      </c>
      <c r="Y61">
        <v>1.9750000000000001</v>
      </c>
      <c r="Z61">
        <v>10.116</v>
      </c>
      <c r="AA61">
        <v>128.95771099999999</v>
      </c>
      <c r="AB61">
        <v>1.2907709999999999</v>
      </c>
      <c r="AC61">
        <v>50.11938</v>
      </c>
      <c r="AD61" s="1">
        <v>99</v>
      </c>
      <c r="AE61">
        <v>1</v>
      </c>
      <c r="AF61">
        <v>76</v>
      </c>
      <c r="AG61">
        <v>66</v>
      </c>
      <c r="AH61">
        <v>12.254645</v>
      </c>
      <c r="AI61">
        <v>5</v>
      </c>
      <c r="AJ61">
        <v>0</v>
      </c>
      <c r="AK61">
        <v>2</v>
      </c>
      <c r="AL61">
        <v>339</v>
      </c>
      <c r="AM61" t="s">
        <v>346</v>
      </c>
      <c r="AN61" t="s">
        <v>558</v>
      </c>
      <c r="AO61">
        <v>925.10799999999995</v>
      </c>
      <c r="AR61" t="s">
        <v>118</v>
      </c>
      <c r="AS61" t="s">
        <v>122</v>
      </c>
      <c r="AT61" t="s">
        <v>236</v>
      </c>
      <c r="AU61" t="s">
        <v>345</v>
      </c>
      <c r="AV61" t="s">
        <v>229</v>
      </c>
      <c r="AW61">
        <v>5</v>
      </c>
      <c r="BB61">
        <v>0.90668692075692314</v>
      </c>
      <c r="BC61" t="s">
        <v>68</v>
      </c>
      <c r="BF61" t="s">
        <v>118</v>
      </c>
      <c r="BG61" t="s">
        <v>122</v>
      </c>
      <c r="BH61" t="s">
        <v>345</v>
      </c>
      <c r="BI61">
        <v>1515</v>
      </c>
      <c r="BJ61">
        <v>5</v>
      </c>
      <c r="BK61" t="s">
        <v>236</v>
      </c>
      <c r="BL61" t="s">
        <v>242</v>
      </c>
      <c r="BM61">
        <v>0.90668692075692314</v>
      </c>
      <c r="BN61" t="s">
        <v>68</v>
      </c>
      <c r="BO61" t="s">
        <v>176</v>
      </c>
      <c r="BP61">
        <v>1578.5149999999999</v>
      </c>
    </row>
    <row r="62" spans="1:68" ht="16.5" x14ac:dyDescent="0.25">
      <c r="A62" s="267" t="str">
        <f t="shared" si="18"/>
        <v>신동아교통</v>
      </c>
      <c r="B62" s="113" t="str">
        <f t="shared" si="16"/>
        <v>서영환</v>
      </c>
      <c r="C62" s="114" t="str">
        <f t="shared" si="19"/>
        <v>D</v>
      </c>
      <c r="D62" s="115">
        <f t="shared" si="20"/>
        <v>0.84909090909090912</v>
      </c>
      <c r="E62" s="116">
        <f t="shared" si="21"/>
        <v>1495</v>
      </c>
      <c r="F62" s="117" t="str">
        <f t="shared" si="22"/>
        <v>518</v>
      </c>
      <c r="G62" s="118" t="str">
        <f t="shared" si="23"/>
        <v>71바6407</v>
      </c>
      <c r="H62" s="119">
        <f t="shared" si="24"/>
        <v>1</v>
      </c>
      <c r="I62" s="120">
        <f t="shared" si="25"/>
        <v>1665.5709999999999</v>
      </c>
      <c r="J62" s="121">
        <f t="shared" si="26"/>
        <v>1.6485363402938116E-2</v>
      </c>
      <c r="K62" s="121">
        <f t="shared" si="27"/>
        <v>0.37338656359232447</v>
      </c>
      <c r="L62" s="121">
        <f t="shared" si="28"/>
        <v>5.343512825331373E-2</v>
      </c>
      <c r="M62" s="122">
        <f t="shared" si="29"/>
        <v>11.606999999999999</v>
      </c>
      <c r="N62" s="123">
        <f t="shared" si="30"/>
        <v>6.0039469947543521E-2</v>
      </c>
      <c r="O62" s="123">
        <f t="shared" si="34"/>
        <v>5.7037496450166341</v>
      </c>
      <c r="P62" s="227">
        <f t="shared" si="31"/>
        <v>0</v>
      </c>
      <c r="Q62" s="228">
        <f t="shared" si="32"/>
        <v>1</v>
      </c>
      <c r="R62" s="228">
        <f t="shared" si="33"/>
        <v>95</v>
      </c>
      <c r="T62">
        <v>523</v>
      </c>
      <c r="U62">
        <v>1495</v>
      </c>
      <c r="V62" t="s">
        <v>347</v>
      </c>
      <c r="W62">
        <v>1665.5709999999999</v>
      </c>
      <c r="X62">
        <v>891.55499999999995</v>
      </c>
      <c r="Y62">
        <v>1.8680000000000001</v>
      </c>
      <c r="Z62">
        <v>11.606999999999999</v>
      </c>
      <c r="AA62">
        <v>131.94825900000001</v>
      </c>
      <c r="AB62">
        <v>2.1752150000000001</v>
      </c>
      <c r="AC62">
        <v>49.267707000000001</v>
      </c>
      <c r="AD62" s="1">
        <v>89</v>
      </c>
      <c r="AE62">
        <v>1</v>
      </c>
      <c r="AF62">
        <v>95</v>
      </c>
      <c r="AG62">
        <v>70</v>
      </c>
      <c r="AH62">
        <v>12.622909999999999</v>
      </c>
      <c r="AI62">
        <v>23.8</v>
      </c>
      <c r="AJ62">
        <v>0</v>
      </c>
      <c r="AK62">
        <v>0</v>
      </c>
      <c r="AL62">
        <v>0</v>
      </c>
      <c r="AM62" t="s">
        <v>348</v>
      </c>
      <c r="AN62" t="s">
        <v>559</v>
      </c>
      <c r="AO62">
        <v>1665.5709999999999</v>
      </c>
      <c r="AR62" t="s">
        <v>118</v>
      </c>
      <c r="AS62" t="s">
        <v>122</v>
      </c>
      <c r="AT62" t="s">
        <v>242</v>
      </c>
      <c r="AU62" t="s">
        <v>347</v>
      </c>
      <c r="AV62" t="s">
        <v>48</v>
      </c>
      <c r="AW62">
        <v>1</v>
      </c>
      <c r="BB62">
        <v>0.84909090909090912</v>
      </c>
      <c r="BC62" t="s">
        <v>67</v>
      </c>
      <c r="BF62" t="s">
        <v>118</v>
      </c>
      <c r="BG62" t="s">
        <v>122</v>
      </c>
      <c r="BH62" t="s">
        <v>347</v>
      </c>
      <c r="BI62">
        <v>1495</v>
      </c>
      <c r="BJ62">
        <v>1</v>
      </c>
      <c r="BK62" t="s">
        <v>242</v>
      </c>
      <c r="BL62" t="s">
        <v>175</v>
      </c>
      <c r="BM62">
        <v>0.84909090909090912</v>
      </c>
      <c r="BN62" t="s">
        <v>67</v>
      </c>
      <c r="BO62" t="s">
        <v>179</v>
      </c>
      <c r="BP62">
        <v>1665.5709999999999</v>
      </c>
    </row>
    <row r="63" spans="1:68" ht="16.5" x14ac:dyDescent="0.25">
      <c r="A63" s="266" t="str">
        <f t="shared" si="18"/>
        <v>신동아교통</v>
      </c>
      <c r="B63" s="129" t="str">
        <f t="shared" si="16"/>
        <v>손윤규</v>
      </c>
      <c r="C63" s="130" t="str">
        <f t="shared" si="19"/>
        <v>D</v>
      </c>
      <c r="D63" s="131">
        <f t="shared" si="20"/>
        <v>0.83521739130434791</v>
      </c>
      <c r="E63" s="132">
        <f t="shared" si="21"/>
        <v>1902</v>
      </c>
      <c r="F63" s="133" t="str">
        <f t="shared" si="22"/>
        <v>516</v>
      </c>
      <c r="G63" s="134" t="str">
        <f t="shared" si="23"/>
        <v>70바3725</v>
      </c>
      <c r="H63" s="135">
        <f t="shared" si="24"/>
        <v>1</v>
      </c>
      <c r="I63" s="136">
        <f t="shared" si="25"/>
        <v>1699.7249999999999</v>
      </c>
      <c r="J63" s="137">
        <f t="shared" si="26"/>
        <v>1.8637748134078598E-2</v>
      </c>
      <c r="K63" s="137">
        <f t="shared" si="27"/>
        <v>0.34624653958321894</v>
      </c>
      <c r="L63" s="137">
        <f t="shared" si="28"/>
        <v>7.8836282339790259E-2</v>
      </c>
      <c r="M63" s="138">
        <f t="shared" si="29"/>
        <v>10.628</v>
      </c>
      <c r="N63" s="139">
        <f t="shared" si="30"/>
        <v>5.8833046522231543E-2</v>
      </c>
      <c r="O63" s="139">
        <f t="shared" si="34"/>
        <v>3.3534836517671978</v>
      </c>
      <c r="P63" s="225">
        <f t="shared" si="31"/>
        <v>3</v>
      </c>
      <c r="Q63" s="226">
        <f t="shared" si="32"/>
        <v>1</v>
      </c>
      <c r="R63" s="226">
        <f t="shared" si="33"/>
        <v>57</v>
      </c>
      <c r="T63">
        <v>523</v>
      </c>
      <c r="U63">
        <v>1902</v>
      </c>
      <c r="V63" t="s">
        <v>349</v>
      </c>
      <c r="W63">
        <v>1699.7249999999999</v>
      </c>
      <c r="X63">
        <v>884.94</v>
      </c>
      <c r="Y63">
        <v>1.921</v>
      </c>
      <c r="Z63">
        <v>10.628</v>
      </c>
      <c r="AA63">
        <v>132.792169</v>
      </c>
      <c r="AB63">
        <v>2.4749469999999998</v>
      </c>
      <c r="AC63">
        <v>45.978828999999998</v>
      </c>
      <c r="AD63" s="1">
        <v>134</v>
      </c>
      <c r="AE63">
        <v>1</v>
      </c>
      <c r="AF63">
        <v>57</v>
      </c>
      <c r="AG63">
        <v>57</v>
      </c>
      <c r="AH63">
        <v>12.799887999999999</v>
      </c>
      <c r="AI63">
        <v>0</v>
      </c>
      <c r="AJ63">
        <v>0</v>
      </c>
      <c r="AK63">
        <v>3</v>
      </c>
      <c r="AL63">
        <v>691</v>
      </c>
      <c r="AM63" t="s">
        <v>350</v>
      </c>
      <c r="AN63" t="s">
        <v>560</v>
      </c>
      <c r="AO63">
        <v>1699.7249999999999</v>
      </c>
      <c r="AR63" t="s">
        <v>118</v>
      </c>
      <c r="AS63" t="s">
        <v>121</v>
      </c>
      <c r="AT63" t="s">
        <v>231</v>
      </c>
      <c r="AU63" t="s">
        <v>349</v>
      </c>
      <c r="AV63" t="s">
        <v>48</v>
      </c>
      <c r="AW63">
        <v>1</v>
      </c>
      <c r="BB63">
        <v>0.83521739130434791</v>
      </c>
      <c r="BC63" t="s">
        <v>67</v>
      </c>
      <c r="BF63" t="s">
        <v>118</v>
      </c>
      <c r="BG63" t="s">
        <v>121</v>
      </c>
      <c r="BH63" t="s">
        <v>349</v>
      </c>
      <c r="BI63">
        <v>1902</v>
      </c>
      <c r="BJ63">
        <v>1</v>
      </c>
      <c r="BK63" t="s">
        <v>231</v>
      </c>
      <c r="BL63" t="s">
        <v>175</v>
      </c>
      <c r="BM63">
        <v>0.83521739130434791</v>
      </c>
      <c r="BN63" t="s">
        <v>67</v>
      </c>
      <c r="BO63" t="s">
        <v>179</v>
      </c>
      <c r="BP63">
        <v>1699.7249999999999</v>
      </c>
    </row>
    <row r="64" spans="1:68" ht="16.5" x14ac:dyDescent="0.25">
      <c r="A64" s="267" t="str">
        <f t="shared" si="18"/>
        <v>신동아교통</v>
      </c>
      <c r="B64" s="113" t="str">
        <f t="shared" si="16"/>
        <v>신동혁</v>
      </c>
      <c r="C64" s="114" t="str">
        <f t="shared" si="19"/>
        <v>F</v>
      </c>
      <c r="D64" s="115">
        <f t="shared" si="20"/>
        <v>0.76608695652173919</v>
      </c>
      <c r="E64" s="116">
        <f t="shared" si="21"/>
        <v>2426</v>
      </c>
      <c r="F64" s="117" t="str">
        <f t="shared" si="22"/>
        <v>1</v>
      </c>
      <c r="G64" s="118" t="str">
        <f t="shared" si="23"/>
        <v>70바3728</v>
      </c>
      <c r="H64" s="119">
        <f t="shared" si="24"/>
        <v>1</v>
      </c>
      <c r="I64" s="120">
        <f t="shared" si="25"/>
        <v>1413.085</v>
      </c>
      <c r="J64" s="121">
        <f t="shared" si="26"/>
        <v>4.7516180701081018E-2</v>
      </c>
      <c r="K64" s="121">
        <f t="shared" si="27"/>
        <v>0.31944683300821347</v>
      </c>
      <c r="L64" s="121">
        <f t="shared" si="28"/>
        <v>7.7136194921041554E-2</v>
      </c>
      <c r="M64" s="122">
        <f t="shared" si="29"/>
        <v>14.912000000000001</v>
      </c>
      <c r="N64" s="123">
        <f t="shared" si="30"/>
        <v>0</v>
      </c>
      <c r="O64" s="123">
        <f t="shared" si="34"/>
        <v>34.463602684905723</v>
      </c>
      <c r="P64" s="227">
        <f t="shared" si="31"/>
        <v>19</v>
      </c>
      <c r="Q64" s="228">
        <f t="shared" si="32"/>
        <v>0</v>
      </c>
      <c r="R64" s="228">
        <f t="shared" si="33"/>
        <v>487</v>
      </c>
      <c r="T64">
        <v>523</v>
      </c>
      <c r="U64">
        <v>2426</v>
      </c>
      <c r="V64" t="s">
        <v>429</v>
      </c>
      <c r="W64">
        <v>1413.085</v>
      </c>
      <c r="X64">
        <v>801.86</v>
      </c>
      <c r="Y64">
        <v>1.762</v>
      </c>
      <c r="Z64">
        <v>14.912000000000001</v>
      </c>
      <c r="AA64">
        <v>76.301081999999994</v>
      </c>
      <c r="AB64">
        <v>3.6255359999999999</v>
      </c>
      <c r="AC64">
        <v>24.374139</v>
      </c>
      <c r="AD64" s="1">
        <v>109</v>
      </c>
      <c r="AE64">
        <v>0</v>
      </c>
      <c r="AF64">
        <v>487</v>
      </c>
      <c r="AG64">
        <v>88</v>
      </c>
      <c r="AH64">
        <v>18.519855</v>
      </c>
      <c r="AI64">
        <v>748.4</v>
      </c>
      <c r="AJ64">
        <v>4.4000000000000004</v>
      </c>
      <c r="AK64">
        <v>19</v>
      </c>
      <c r="AL64">
        <v>3765</v>
      </c>
      <c r="AM64" t="s">
        <v>430</v>
      </c>
      <c r="AN64" t="s">
        <v>561</v>
      </c>
      <c r="AO64">
        <v>1413.085</v>
      </c>
      <c r="AR64" t="s">
        <v>118</v>
      </c>
      <c r="AS64" t="s">
        <v>120</v>
      </c>
      <c r="AT64" t="s">
        <v>225</v>
      </c>
      <c r="AU64" t="s">
        <v>429</v>
      </c>
      <c r="AV64" t="s">
        <v>48</v>
      </c>
      <c r="AW64">
        <v>1</v>
      </c>
      <c r="BB64">
        <v>0.76608695652173919</v>
      </c>
      <c r="BC64" t="s">
        <v>70</v>
      </c>
      <c r="BF64" t="s">
        <v>118</v>
      </c>
      <c r="BG64" t="s">
        <v>120</v>
      </c>
      <c r="BH64" t="s">
        <v>429</v>
      </c>
      <c r="BI64">
        <v>2426</v>
      </c>
      <c r="BJ64">
        <v>1</v>
      </c>
      <c r="BK64" t="s">
        <v>225</v>
      </c>
      <c r="BL64" t="s">
        <v>175</v>
      </c>
      <c r="BM64">
        <v>0.76608695652173919</v>
      </c>
      <c r="BN64" t="s">
        <v>70</v>
      </c>
      <c r="BO64" t="s">
        <v>185</v>
      </c>
      <c r="BP64">
        <v>1413.085</v>
      </c>
    </row>
    <row r="65" spans="1:68" ht="16.5" x14ac:dyDescent="0.25">
      <c r="A65" s="266" t="str">
        <f t="shared" si="18"/>
        <v>신동아교통</v>
      </c>
      <c r="B65" s="129" t="str">
        <f t="shared" si="16"/>
        <v>신영준</v>
      </c>
      <c r="C65" s="130" t="str">
        <f t="shared" si="19"/>
        <v>C</v>
      </c>
      <c r="D65" s="131">
        <f t="shared" si="20"/>
        <v>0.8853190596967353</v>
      </c>
      <c r="E65" s="132">
        <f t="shared" si="21"/>
        <v>1621</v>
      </c>
      <c r="F65" s="133" t="str">
        <f t="shared" si="22"/>
        <v>1</v>
      </c>
      <c r="G65" s="134" t="str">
        <f t="shared" si="23"/>
        <v>70바2536</v>
      </c>
      <c r="H65" s="135">
        <f t="shared" si="24"/>
        <v>11</v>
      </c>
      <c r="I65" s="136">
        <f t="shared" si="25"/>
        <v>2455.5829999999996</v>
      </c>
      <c r="J65" s="137">
        <f t="shared" si="26"/>
        <v>1.7890818317929862E-2</v>
      </c>
      <c r="K65" s="137">
        <f t="shared" si="27"/>
        <v>0.32625659655348194</v>
      </c>
      <c r="L65" s="137">
        <f t="shared" si="28"/>
        <v>0.11524758071708431</v>
      </c>
      <c r="M65" s="138">
        <f t="shared" si="29"/>
        <v>10.308999999999999</v>
      </c>
      <c r="N65" s="139">
        <f t="shared" si="30"/>
        <v>0</v>
      </c>
      <c r="O65" s="139">
        <f t="shared" si="34"/>
        <v>13.316593248935181</v>
      </c>
      <c r="P65" s="225">
        <f t="shared" si="31"/>
        <v>8</v>
      </c>
      <c r="Q65" s="226">
        <f t="shared" si="32"/>
        <v>0</v>
      </c>
      <c r="R65" s="226">
        <f t="shared" si="33"/>
        <v>327</v>
      </c>
      <c r="T65">
        <v>523</v>
      </c>
      <c r="U65">
        <v>1621</v>
      </c>
      <c r="V65" t="s">
        <v>351</v>
      </c>
      <c r="W65">
        <v>2455.5830000000001</v>
      </c>
      <c r="X65">
        <v>1265.854</v>
      </c>
      <c r="Y65">
        <v>1.94</v>
      </c>
      <c r="Z65">
        <v>10.308999999999999</v>
      </c>
      <c r="AA65">
        <v>148.75552099999999</v>
      </c>
      <c r="AB65">
        <v>2.6613579999999999</v>
      </c>
      <c r="AC65">
        <v>48.532470000000004</v>
      </c>
      <c r="AD65" s="1">
        <v>283</v>
      </c>
      <c r="AE65">
        <v>0</v>
      </c>
      <c r="AF65">
        <v>327</v>
      </c>
      <c r="AG65">
        <v>77</v>
      </c>
      <c r="AH65">
        <v>16.507508000000001</v>
      </c>
      <c r="AI65">
        <v>623.9</v>
      </c>
      <c r="AJ65">
        <v>0</v>
      </c>
      <c r="AK65">
        <v>8</v>
      </c>
      <c r="AL65">
        <v>1286</v>
      </c>
      <c r="AM65" t="s">
        <v>352</v>
      </c>
      <c r="AN65" t="s">
        <v>562</v>
      </c>
      <c r="AO65">
        <v>418.15800000000002</v>
      </c>
      <c r="AR65" t="s">
        <v>118</v>
      </c>
      <c r="AS65" t="s">
        <v>120</v>
      </c>
      <c r="AT65" t="s">
        <v>204</v>
      </c>
      <c r="AU65" t="s">
        <v>351</v>
      </c>
      <c r="AV65" t="s">
        <v>48</v>
      </c>
      <c r="AW65">
        <v>11</v>
      </c>
      <c r="BB65">
        <v>0.8853190596967353</v>
      </c>
      <c r="BC65" t="s">
        <v>69</v>
      </c>
      <c r="BF65" t="s">
        <v>118</v>
      </c>
      <c r="BG65" t="s">
        <v>120</v>
      </c>
      <c r="BH65" t="s">
        <v>351</v>
      </c>
      <c r="BI65">
        <v>1621</v>
      </c>
      <c r="BJ65">
        <v>11</v>
      </c>
      <c r="BK65" t="s">
        <v>204</v>
      </c>
      <c r="BL65" t="s">
        <v>211</v>
      </c>
      <c r="BM65">
        <v>0.8853190596967353</v>
      </c>
      <c r="BN65" t="s">
        <v>69</v>
      </c>
      <c r="BO65" t="s">
        <v>178</v>
      </c>
      <c r="BP65">
        <v>2455.5829999999996</v>
      </c>
    </row>
    <row r="66" spans="1:68" ht="16.5" x14ac:dyDescent="0.25">
      <c r="A66" s="267" t="str">
        <f t="shared" si="18"/>
        <v>신동아교통</v>
      </c>
      <c r="B66" s="113" t="str">
        <f t="shared" si="16"/>
        <v>신정희</v>
      </c>
      <c r="C66" s="114" t="str">
        <f t="shared" si="19"/>
        <v>D</v>
      </c>
      <c r="D66" s="115">
        <f t="shared" si="20"/>
        <v>0.84761904761904761</v>
      </c>
      <c r="E66" s="116">
        <f t="shared" si="21"/>
        <v>5697</v>
      </c>
      <c r="F66" s="117" t="str">
        <f t="shared" si="22"/>
        <v>1</v>
      </c>
      <c r="G66" s="118" t="str">
        <f t="shared" si="23"/>
        <v>70바2538</v>
      </c>
      <c r="H66" s="119">
        <f t="shared" si="24"/>
        <v>1</v>
      </c>
      <c r="I66" s="120">
        <f t="shared" si="25"/>
        <v>2340.6909999999998</v>
      </c>
      <c r="J66" s="121">
        <f t="shared" si="26"/>
        <v>1.5637219363347971E-2</v>
      </c>
      <c r="K66" s="121">
        <f t="shared" si="27"/>
        <v>0.33871626020718837</v>
      </c>
      <c r="L66" s="121">
        <f t="shared" si="28"/>
        <v>0.23326445054046008</v>
      </c>
      <c r="M66" s="122">
        <f t="shared" si="29"/>
        <v>13.596</v>
      </c>
      <c r="N66" s="123">
        <f t="shared" si="30"/>
        <v>0</v>
      </c>
      <c r="O66" s="123">
        <f t="shared" si="34"/>
        <v>20.976711577905842</v>
      </c>
      <c r="P66" s="227">
        <f t="shared" si="31"/>
        <v>4</v>
      </c>
      <c r="Q66" s="228">
        <f t="shared" si="32"/>
        <v>0</v>
      </c>
      <c r="R66" s="228">
        <f t="shared" si="33"/>
        <v>491</v>
      </c>
      <c r="T66">
        <v>523</v>
      </c>
      <c r="U66">
        <v>5697</v>
      </c>
      <c r="V66" t="s">
        <v>353</v>
      </c>
      <c r="W66">
        <v>2340.6909999999998</v>
      </c>
      <c r="X66">
        <v>1314.7239999999999</v>
      </c>
      <c r="Y66">
        <v>1.78</v>
      </c>
      <c r="Z66">
        <v>13.596</v>
      </c>
      <c r="AA66">
        <v>133.49329900000001</v>
      </c>
      <c r="AB66">
        <v>2.0874640000000002</v>
      </c>
      <c r="AC66">
        <v>45.216351000000003</v>
      </c>
      <c r="AD66" s="1">
        <v>546</v>
      </c>
      <c r="AE66">
        <v>0</v>
      </c>
      <c r="AF66">
        <v>491</v>
      </c>
      <c r="AG66">
        <v>74</v>
      </c>
      <c r="AH66">
        <v>17.534146</v>
      </c>
      <c r="AI66">
        <v>1690.9</v>
      </c>
      <c r="AJ66">
        <v>0</v>
      </c>
      <c r="AK66">
        <v>4</v>
      </c>
      <c r="AL66">
        <v>502</v>
      </c>
      <c r="AM66" t="s">
        <v>354</v>
      </c>
      <c r="AN66" t="s">
        <v>563</v>
      </c>
      <c r="AO66">
        <v>2340.6909999999998</v>
      </c>
      <c r="AR66" t="s">
        <v>118</v>
      </c>
      <c r="AS66" t="s">
        <v>120</v>
      </c>
      <c r="AT66" t="s">
        <v>208</v>
      </c>
      <c r="AU66" t="s">
        <v>353</v>
      </c>
      <c r="AV66" t="s">
        <v>48</v>
      </c>
      <c r="AW66">
        <v>1</v>
      </c>
      <c r="BB66">
        <v>0.84761904761904761</v>
      </c>
      <c r="BC66" t="s">
        <v>67</v>
      </c>
      <c r="BF66" t="s">
        <v>118</v>
      </c>
      <c r="BG66" t="s">
        <v>120</v>
      </c>
      <c r="BH66" t="s">
        <v>353</v>
      </c>
      <c r="BI66">
        <v>5697</v>
      </c>
      <c r="BJ66">
        <v>1</v>
      </c>
      <c r="BK66" t="s">
        <v>208</v>
      </c>
      <c r="BL66" t="s">
        <v>175</v>
      </c>
      <c r="BM66">
        <v>0.84761904761904761</v>
      </c>
      <c r="BN66" t="s">
        <v>67</v>
      </c>
      <c r="BO66" t="s">
        <v>179</v>
      </c>
      <c r="BP66">
        <v>2340.6909999999998</v>
      </c>
    </row>
    <row r="67" spans="1:68" ht="16.5" x14ac:dyDescent="0.25">
      <c r="A67" s="266" t="str">
        <f t="shared" si="18"/>
        <v>신동아교통</v>
      </c>
      <c r="B67" s="129" t="str">
        <f t="shared" si="16"/>
        <v>안경철</v>
      </c>
      <c r="C67" s="130" t="str">
        <f t="shared" si="19"/>
        <v>D</v>
      </c>
      <c r="D67" s="131">
        <f t="shared" si="20"/>
        <v>0.83409090909090899</v>
      </c>
      <c r="E67" s="132">
        <f t="shared" si="21"/>
        <v>8739</v>
      </c>
      <c r="F67" s="133" t="str">
        <f t="shared" si="22"/>
        <v>1</v>
      </c>
      <c r="G67" s="134" t="str">
        <f t="shared" si="23"/>
        <v>70바2537</v>
      </c>
      <c r="H67" s="135">
        <f t="shared" si="24"/>
        <v>1</v>
      </c>
      <c r="I67" s="136">
        <f t="shared" si="25"/>
        <v>2310.2550000000001</v>
      </c>
      <c r="J67" s="137">
        <f t="shared" si="26"/>
        <v>9.3616871511115456E-3</v>
      </c>
      <c r="K67" s="137">
        <f t="shared" si="27"/>
        <v>0.33509713789051027</v>
      </c>
      <c r="L67" s="137">
        <f t="shared" si="28"/>
        <v>8.7869088044393362E-2</v>
      </c>
      <c r="M67" s="138">
        <f t="shared" si="29"/>
        <v>12.842000000000001</v>
      </c>
      <c r="N67" s="139">
        <f t="shared" si="30"/>
        <v>4.3285265046499197E-2</v>
      </c>
      <c r="O67" s="139">
        <f t="shared" si="34"/>
        <v>28.914557051061461</v>
      </c>
      <c r="P67" s="225">
        <f t="shared" si="31"/>
        <v>0</v>
      </c>
      <c r="Q67" s="226">
        <f t="shared" si="32"/>
        <v>1</v>
      </c>
      <c r="R67" s="226">
        <f t="shared" si="33"/>
        <v>668</v>
      </c>
      <c r="T67">
        <v>523</v>
      </c>
      <c r="U67">
        <v>8739</v>
      </c>
      <c r="V67" t="s">
        <v>355</v>
      </c>
      <c r="W67">
        <v>2310.2550000000001</v>
      </c>
      <c r="X67">
        <v>1259.0840000000001</v>
      </c>
      <c r="Y67">
        <v>1.835</v>
      </c>
      <c r="Z67">
        <v>12.842000000000001</v>
      </c>
      <c r="AA67">
        <v>130.70079999999999</v>
      </c>
      <c r="AB67">
        <v>1.2235799999999999</v>
      </c>
      <c r="AC67">
        <v>43.797463999999998</v>
      </c>
      <c r="AD67" s="1">
        <v>203</v>
      </c>
      <c r="AE67">
        <v>1</v>
      </c>
      <c r="AF67">
        <v>668</v>
      </c>
      <c r="AG67">
        <v>88</v>
      </c>
      <c r="AH67">
        <v>17.675905</v>
      </c>
      <c r="AI67">
        <v>802.2</v>
      </c>
      <c r="AJ67">
        <v>8.1999999999999993</v>
      </c>
      <c r="AK67">
        <v>0</v>
      </c>
      <c r="AL67">
        <v>0</v>
      </c>
      <c r="AM67" t="s">
        <v>356</v>
      </c>
      <c r="AN67" t="s">
        <v>564</v>
      </c>
      <c r="AO67">
        <v>2310.2550000000001</v>
      </c>
      <c r="AR67" t="s">
        <v>118</v>
      </c>
      <c r="AS67" t="s">
        <v>120</v>
      </c>
      <c r="AT67" t="s">
        <v>206</v>
      </c>
      <c r="AU67" t="s">
        <v>355</v>
      </c>
      <c r="AV67" t="s">
        <v>48</v>
      </c>
      <c r="AW67">
        <v>1</v>
      </c>
      <c r="BB67">
        <v>0.83409090909090899</v>
      </c>
      <c r="BC67" t="s">
        <v>67</v>
      </c>
      <c r="BF67" t="s">
        <v>118</v>
      </c>
      <c r="BG67" t="s">
        <v>120</v>
      </c>
      <c r="BH67" t="s">
        <v>355</v>
      </c>
      <c r="BI67">
        <v>8739</v>
      </c>
      <c r="BJ67">
        <v>1</v>
      </c>
      <c r="BK67" t="s">
        <v>206</v>
      </c>
      <c r="BL67" t="s">
        <v>175</v>
      </c>
      <c r="BM67">
        <v>0.83409090909090899</v>
      </c>
      <c r="BN67" t="s">
        <v>67</v>
      </c>
      <c r="BO67" t="s">
        <v>179</v>
      </c>
      <c r="BP67">
        <v>2310.2550000000001</v>
      </c>
    </row>
    <row r="68" spans="1:68" ht="16.5" x14ac:dyDescent="0.25">
      <c r="A68" s="267" t="str">
        <f t="shared" si="18"/>
        <v>신동아교통</v>
      </c>
      <c r="B68" s="113" t="str">
        <f t="shared" si="16"/>
        <v>안학순</v>
      </c>
      <c r="C68" s="114" t="str">
        <f t="shared" si="19"/>
        <v>D</v>
      </c>
      <c r="D68" s="115">
        <f t="shared" si="20"/>
        <v>0.83817396113176124</v>
      </c>
      <c r="E68" s="116">
        <f t="shared" si="21"/>
        <v>2981</v>
      </c>
      <c r="F68" s="117" t="str">
        <f t="shared" si="22"/>
        <v>1</v>
      </c>
      <c r="G68" s="118" t="str">
        <f t="shared" si="23"/>
        <v>70바3706</v>
      </c>
      <c r="H68" s="119">
        <f t="shared" si="24"/>
        <v>2</v>
      </c>
      <c r="I68" s="120">
        <f t="shared" si="25"/>
        <v>2309.5509999999999</v>
      </c>
      <c r="J68" s="121">
        <f t="shared" si="26"/>
        <v>1.6719053472380351E-2</v>
      </c>
      <c r="K68" s="121">
        <f t="shared" si="27"/>
        <v>0.32989312393352549</v>
      </c>
      <c r="L68" s="121">
        <f t="shared" si="28"/>
        <v>0.19830694364402432</v>
      </c>
      <c r="M68" s="122">
        <f t="shared" si="29"/>
        <v>13.084</v>
      </c>
      <c r="N68" s="123">
        <f t="shared" si="30"/>
        <v>0.38968613379830108</v>
      </c>
      <c r="O68" s="123">
        <f t="shared" si="34"/>
        <v>16.236922241595877</v>
      </c>
      <c r="P68" s="227">
        <f t="shared" si="31"/>
        <v>13</v>
      </c>
      <c r="Q68" s="228">
        <f t="shared" si="32"/>
        <v>9</v>
      </c>
      <c r="R68" s="228">
        <f t="shared" si="33"/>
        <v>375</v>
      </c>
      <c r="T68">
        <v>523</v>
      </c>
      <c r="U68">
        <v>2981</v>
      </c>
      <c r="V68" t="s">
        <v>357</v>
      </c>
      <c r="W68">
        <v>2309.5509999999999</v>
      </c>
      <c r="X68">
        <v>1228.8689999999999</v>
      </c>
      <c r="Y68">
        <v>1.879</v>
      </c>
      <c r="Z68">
        <v>13.084</v>
      </c>
      <c r="AA68">
        <v>134.043294</v>
      </c>
      <c r="AB68">
        <v>2.2410770000000002</v>
      </c>
      <c r="AC68">
        <v>44.219960999999998</v>
      </c>
      <c r="AD68" s="1">
        <v>458</v>
      </c>
      <c r="AE68">
        <v>9</v>
      </c>
      <c r="AF68">
        <v>375</v>
      </c>
      <c r="AG68">
        <v>71</v>
      </c>
      <c r="AH68">
        <v>17.229887999999999</v>
      </c>
      <c r="AI68">
        <v>1076</v>
      </c>
      <c r="AJ68">
        <v>0</v>
      </c>
      <c r="AK68">
        <v>13</v>
      </c>
      <c r="AL68">
        <v>2674</v>
      </c>
      <c r="AM68" t="s">
        <v>358</v>
      </c>
      <c r="AN68" t="s">
        <v>565</v>
      </c>
      <c r="AO68">
        <v>1679.0930000000001</v>
      </c>
      <c r="AR68" t="s">
        <v>118</v>
      </c>
      <c r="AS68" t="s">
        <v>120</v>
      </c>
      <c r="AT68" t="s">
        <v>220</v>
      </c>
      <c r="AU68" t="s">
        <v>357</v>
      </c>
      <c r="AV68" t="s">
        <v>48</v>
      </c>
      <c r="AW68">
        <v>2</v>
      </c>
      <c r="BB68">
        <v>0.83817396113176124</v>
      </c>
      <c r="BC68" t="s">
        <v>67</v>
      </c>
      <c r="BF68" t="s">
        <v>118</v>
      </c>
      <c r="BG68" t="s">
        <v>120</v>
      </c>
      <c r="BH68" t="s">
        <v>357</v>
      </c>
      <c r="BI68">
        <v>2981</v>
      </c>
      <c r="BJ68">
        <v>2</v>
      </c>
      <c r="BK68" t="s">
        <v>220</v>
      </c>
      <c r="BL68" t="s">
        <v>252</v>
      </c>
      <c r="BM68">
        <v>0.83817396113176124</v>
      </c>
      <c r="BN68" t="s">
        <v>67</v>
      </c>
      <c r="BO68" t="s">
        <v>179</v>
      </c>
      <c r="BP68">
        <v>2309.5509999999999</v>
      </c>
    </row>
    <row r="69" spans="1:68" ht="16.5" x14ac:dyDescent="0.25">
      <c r="A69" s="266" t="str">
        <f t="shared" ref="A69:A99" si="35">BF69</f>
        <v>신동아교통</v>
      </c>
      <c r="B69" s="129" t="str">
        <f t="shared" si="16"/>
        <v>양문우</v>
      </c>
      <c r="C69" s="130" t="str">
        <f t="shared" ref="C69:C99" si="36">BN69</f>
        <v>D</v>
      </c>
      <c r="D69" s="131">
        <f t="shared" ref="D69:D99" si="37">BM69</f>
        <v>0.81485063334882402</v>
      </c>
      <c r="E69" s="132">
        <f t="shared" ref="E69:E99" si="38">U69</f>
        <v>278</v>
      </c>
      <c r="F69" s="133" t="str">
        <f t="shared" ref="F69:F99" si="39">BG69</f>
        <v>1</v>
      </c>
      <c r="G69" s="134" t="str">
        <f t="shared" ref="G69:G99" si="40">BK69</f>
        <v>70바2451</v>
      </c>
      <c r="H69" s="135">
        <f t="shared" ref="H69:H99" si="41">BJ69</f>
        <v>2</v>
      </c>
      <c r="I69" s="136">
        <f t="shared" ref="I69:I99" si="42">BP69</f>
        <v>2503.3669999999997</v>
      </c>
      <c r="J69" s="137">
        <f t="shared" ref="J69:J99" si="43">AB69/AA69</f>
        <v>3.6197667513855357E-2</v>
      </c>
      <c r="K69" s="137">
        <f t="shared" ref="K69:K99" si="44">AC69/AA69</f>
        <v>0.35563863497029841</v>
      </c>
      <c r="L69" s="137">
        <f t="shared" ref="L69:L99" si="45">AD69/I69</f>
        <v>0.14740147968715736</v>
      </c>
      <c r="M69" s="138">
        <f t="shared" ref="M69:M99" si="46">Z69</f>
        <v>13.618</v>
      </c>
      <c r="N69" s="139">
        <f t="shared" ref="N69:N99" si="47">AE69*100/W69</f>
        <v>0</v>
      </c>
      <c r="O69" s="139">
        <f t="shared" si="34"/>
        <v>13.342030952712886</v>
      </c>
      <c r="P69" s="225">
        <f t="shared" ref="P69:P99" si="48">AK69</f>
        <v>8</v>
      </c>
      <c r="Q69" s="226">
        <f t="shared" ref="Q69:Q99" si="49">AE69</f>
        <v>0</v>
      </c>
      <c r="R69" s="226">
        <f t="shared" ref="R69:R99" si="50">AF69</f>
        <v>334</v>
      </c>
      <c r="T69">
        <v>523</v>
      </c>
      <c r="U69">
        <v>278</v>
      </c>
      <c r="V69" t="s">
        <v>359</v>
      </c>
      <c r="W69">
        <v>2503.3670000000002</v>
      </c>
      <c r="X69">
        <v>1396.4960000000001</v>
      </c>
      <c r="Y69">
        <v>1.7929999999999999</v>
      </c>
      <c r="Z69">
        <v>13.618</v>
      </c>
      <c r="AA69">
        <v>150.36162200000001</v>
      </c>
      <c r="AB69">
        <v>5.4427399999999997</v>
      </c>
      <c r="AC69">
        <v>53.474401999999998</v>
      </c>
      <c r="AD69" s="1">
        <v>369</v>
      </c>
      <c r="AE69">
        <v>0</v>
      </c>
      <c r="AF69">
        <v>334</v>
      </c>
      <c r="AG69">
        <v>88</v>
      </c>
      <c r="AH69">
        <v>16.648975</v>
      </c>
      <c r="AI69">
        <v>2641.8</v>
      </c>
      <c r="AJ69">
        <v>53.6</v>
      </c>
      <c r="AK69">
        <v>8</v>
      </c>
      <c r="AL69">
        <v>1623</v>
      </c>
      <c r="AM69" t="s">
        <v>360</v>
      </c>
      <c r="AN69" t="s">
        <v>566</v>
      </c>
      <c r="AO69">
        <v>2355.3389999999999</v>
      </c>
      <c r="AR69" t="s">
        <v>118</v>
      </c>
      <c r="AS69" t="s">
        <v>120</v>
      </c>
      <c r="AT69" t="s">
        <v>197</v>
      </c>
      <c r="AU69" t="s">
        <v>359</v>
      </c>
      <c r="AV69" t="s">
        <v>48</v>
      </c>
      <c r="AW69">
        <v>2</v>
      </c>
      <c r="BB69">
        <v>0.81485063334882402</v>
      </c>
      <c r="BC69" t="s">
        <v>67</v>
      </c>
      <c r="BF69" t="s">
        <v>118</v>
      </c>
      <c r="BG69" t="s">
        <v>120</v>
      </c>
      <c r="BH69" t="s">
        <v>359</v>
      </c>
      <c r="BI69">
        <v>278</v>
      </c>
      <c r="BJ69">
        <v>2</v>
      </c>
      <c r="BK69" t="s">
        <v>197</v>
      </c>
      <c r="BL69" t="s">
        <v>206</v>
      </c>
      <c r="BM69">
        <v>0.81485063334882402</v>
      </c>
      <c r="BN69" t="s">
        <v>67</v>
      </c>
      <c r="BO69" t="s">
        <v>179</v>
      </c>
      <c r="BP69">
        <v>2503.3669999999997</v>
      </c>
    </row>
    <row r="70" spans="1:68" ht="16.5" x14ac:dyDescent="0.25">
      <c r="A70" s="267" t="str">
        <f t="shared" si="35"/>
        <v>신동아교통</v>
      </c>
      <c r="B70" s="113" t="str">
        <f t="shared" ref="B70:B104" si="51">IF(BH70="NULL", E70, BH70)</f>
        <v>양미경</v>
      </c>
      <c r="C70" s="114" t="str">
        <f t="shared" si="36"/>
        <v>D</v>
      </c>
      <c r="D70" s="115">
        <f t="shared" si="37"/>
        <v>0.81076813224548394</v>
      </c>
      <c r="E70" s="116">
        <f t="shared" si="38"/>
        <v>6828</v>
      </c>
      <c r="F70" s="117" t="str">
        <f t="shared" si="39"/>
        <v>520</v>
      </c>
      <c r="G70" s="118" t="str">
        <f t="shared" si="40"/>
        <v>71바6414</v>
      </c>
      <c r="H70" s="119">
        <f t="shared" si="41"/>
        <v>2</v>
      </c>
      <c r="I70" s="120">
        <f t="shared" si="42"/>
        <v>1843.3829999999998</v>
      </c>
      <c r="J70" s="121">
        <f t="shared" si="43"/>
        <v>2.2252623579188276E-2</v>
      </c>
      <c r="K70" s="121">
        <f t="shared" si="44"/>
        <v>0.29622819806594158</v>
      </c>
      <c r="L70" s="121">
        <f t="shared" si="45"/>
        <v>0.1605743353388851</v>
      </c>
      <c r="M70" s="122">
        <f t="shared" si="46"/>
        <v>7.8940000000000001</v>
      </c>
      <c r="N70" s="123">
        <f t="shared" si="47"/>
        <v>0.21699234505254741</v>
      </c>
      <c r="O70" s="123">
        <f t="shared" si="34"/>
        <v>2.4954119681042952</v>
      </c>
      <c r="P70" s="227">
        <f t="shared" si="48"/>
        <v>2</v>
      </c>
      <c r="Q70" s="228">
        <f t="shared" si="49"/>
        <v>4</v>
      </c>
      <c r="R70" s="228">
        <f t="shared" si="50"/>
        <v>46</v>
      </c>
      <c r="T70">
        <v>523</v>
      </c>
      <c r="U70">
        <v>6828</v>
      </c>
      <c r="V70" t="s">
        <v>431</v>
      </c>
      <c r="W70">
        <v>1843.383</v>
      </c>
      <c r="X70">
        <v>871.29300000000001</v>
      </c>
      <c r="Y70">
        <v>2.1160000000000001</v>
      </c>
      <c r="Z70">
        <v>7.8940000000000001</v>
      </c>
      <c r="AA70">
        <v>154.509916</v>
      </c>
      <c r="AB70">
        <v>3.4382510000000002</v>
      </c>
      <c r="AC70">
        <v>45.770193999999996</v>
      </c>
      <c r="AD70" s="1">
        <v>296</v>
      </c>
      <c r="AE70">
        <v>4</v>
      </c>
      <c r="AF70">
        <v>46</v>
      </c>
      <c r="AG70">
        <v>93</v>
      </c>
      <c r="AH70">
        <v>11.930515</v>
      </c>
      <c r="AI70">
        <v>15</v>
      </c>
      <c r="AJ70">
        <v>1</v>
      </c>
      <c r="AK70">
        <v>2</v>
      </c>
      <c r="AL70">
        <v>87</v>
      </c>
      <c r="AM70" t="s">
        <v>432</v>
      </c>
      <c r="AN70" t="s">
        <v>567</v>
      </c>
      <c r="AO70">
        <v>1745.5719999999999</v>
      </c>
      <c r="AR70" t="s">
        <v>118</v>
      </c>
      <c r="AS70" t="s">
        <v>123</v>
      </c>
      <c r="AT70" t="s">
        <v>249</v>
      </c>
      <c r="AU70" t="s">
        <v>431</v>
      </c>
      <c r="AV70" t="s">
        <v>48</v>
      </c>
      <c r="AW70">
        <v>2</v>
      </c>
      <c r="BB70">
        <v>0.81076813224548394</v>
      </c>
      <c r="BC70" t="s">
        <v>67</v>
      </c>
      <c r="BF70" t="s">
        <v>118</v>
      </c>
      <c r="BG70" t="s">
        <v>123</v>
      </c>
      <c r="BH70" t="s">
        <v>431</v>
      </c>
      <c r="BI70">
        <v>6828</v>
      </c>
      <c r="BJ70">
        <v>2</v>
      </c>
      <c r="BK70" t="s">
        <v>249</v>
      </c>
      <c r="BL70" t="s">
        <v>245</v>
      </c>
      <c r="BM70">
        <v>0.81076813224548394</v>
      </c>
      <c r="BN70" t="s">
        <v>67</v>
      </c>
      <c r="BO70" t="s">
        <v>179</v>
      </c>
      <c r="BP70">
        <v>1843.3829999999998</v>
      </c>
    </row>
    <row r="71" spans="1:68" ht="16.5" x14ac:dyDescent="0.25">
      <c r="A71" s="266" t="str">
        <f t="shared" si="35"/>
        <v>신동아교통</v>
      </c>
      <c r="B71" s="129" t="str">
        <f t="shared" si="51"/>
        <v>여덕재</v>
      </c>
      <c r="C71" s="130" t="str">
        <f t="shared" si="36"/>
        <v>C</v>
      </c>
      <c r="D71" s="131">
        <f t="shared" si="37"/>
        <v>0.8745454545454544</v>
      </c>
      <c r="E71" s="132">
        <f t="shared" si="38"/>
        <v>3065</v>
      </c>
      <c r="F71" s="133" t="str">
        <f t="shared" si="39"/>
        <v>518</v>
      </c>
      <c r="G71" s="134" t="str">
        <f t="shared" si="40"/>
        <v>71바6409</v>
      </c>
      <c r="H71" s="135">
        <f t="shared" si="41"/>
        <v>1</v>
      </c>
      <c r="I71" s="136">
        <f t="shared" si="42"/>
        <v>2060.7539999999999</v>
      </c>
      <c r="J71" s="137">
        <f t="shared" si="43"/>
        <v>1.9171261464863643E-2</v>
      </c>
      <c r="K71" s="137">
        <f t="shared" si="44"/>
        <v>0.34722540819767655</v>
      </c>
      <c r="L71" s="137">
        <f t="shared" si="45"/>
        <v>0.11015385630696338</v>
      </c>
      <c r="M71" s="138">
        <f t="shared" si="46"/>
        <v>9.6709999999999994</v>
      </c>
      <c r="N71" s="139">
        <f t="shared" si="47"/>
        <v>9.7051855777060242E-2</v>
      </c>
      <c r="O71" s="139">
        <f t="shared" si="34"/>
        <v>7.5700447506106991</v>
      </c>
      <c r="P71" s="225">
        <f t="shared" si="48"/>
        <v>0</v>
      </c>
      <c r="Q71" s="226">
        <f t="shared" si="49"/>
        <v>2</v>
      </c>
      <c r="R71" s="226">
        <f t="shared" si="50"/>
        <v>156</v>
      </c>
      <c r="T71">
        <v>523</v>
      </c>
      <c r="U71">
        <v>3065</v>
      </c>
      <c r="V71" t="s">
        <v>361</v>
      </c>
      <c r="W71">
        <v>2060.7539999999999</v>
      </c>
      <c r="X71">
        <v>1071.3320000000001</v>
      </c>
      <c r="Y71">
        <v>1.9239999999999999</v>
      </c>
      <c r="Z71">
        <v>9.6709999999999994</v>
      </c>
      <c r="AA71">
        <v>164.318243</v>
      </c>
      <c r="AB71">
        <v>3.150188</v>
      </c>
      <c r="AC71">
        <v>57.055469000000002</v>
      </c>
      <c r="AD71" s="1">
        <v>227</v>
      </c>
      <c r="AE71">
        <v>2</v>
      </c>
      <c r="AF71">
        <v>156</v>
      </c>
      <c r="AG71">
        <v>71</v>
      </c>
      <c r="AH71">
        <v>12.541236</v>
      </c>
      <c r="AI71">
        <v>7.2</v>
      </c>
      <c r="AJ71">
        <v>0</v>
      </c>
      <c r="AK71">
        <v>0</v>
      </c>
      <c r="AL71">
        <v>0</v>
      </c>
      <c r="AM71" t="s">
        <v>362</v>
      </c>
      <c r="AN71" t="s">
        <v>568</v>
      </c>
      <c r="AO71">
        <v>2060.7539999999999</v>
      </c>
      <c r="AR71" t="s">
        <v>118</v>
      </c>
      <c r="AS71" t="s">
        <v>122</v>
      </c>
      <c r="AT71" t="s">
        <v>243</v>
      </c>
      <c r="AU71" t="s">
        <v>361</v>
      </c>
      <c r="AV71" t="s">
        <v>48</v>
      </c>
      <c r="AW71">
        <v>1</v>
      </c>
      <c r="BB71">
        <v>0.8745454545454544</v>
      </c>
      <c r="BC71" t="s">
        <v>69</v>
      </c>
      <c r="BF71" t="s">
        <v>118</v>
      </c>
      <c r="BG71" t="s">
        <v>122</v>
      </c>
      <c r="BH71" t="s">
        <v>361</v>
      </c>
      <c r="BI71">
        <v>3065</v>
      </c>
      <c r="BJ71">
        <v>1</v>
      </c>
      <c r="BK71" t="s">
        <v>243</v>
      </c>
      <c r="BL71" t="s">
        <v>175</v>
      </c>
      <c r="BM71">
        <v>0.8745454545454544</v>
      </c>
      <c r="BN71" t="s">
        <v>69</v>
      </c>
      <c r="BO71" t="s">
        <v>178</v>
      </c>
      <c r="BP71">
        <v>2060.7539999999999</v>
      </c>
    </row>
    <row r="72" spans="1:68" ht="16.5" x14ac:dyDescent="0.25">
      <c r="A72" s="267" t="str">
        <f t="shared" si="35"/>
        <v>신동아교통</v>
      </c>
      <c r="B72" s="113" t="str">
        <f t="shared" si="51"/>
        <v>여성은</v>
      </c>
      <c r="C72" s="114" t="str">
        <f t="shared" si="36"/>
        <v>C</v>
      </c>
      <c r="D72" s="115">
        <f t="shared" si="37"/>
        <v>0.87474935711181312</v>
      </c>
      <c r="E72" s="116">
        <f t="shared" si="38"/>
        <v>8630</v>
      </c>
      <c r="F72" s="117" t="str">
        <f t="shared" si="39"/>
        <v>516</v>
      </c>
      <c r="G72" s="118" t="str">
        <f t="shared" si="40"/>
        <v>70바3725</v>
      </c>
      <c r="H72" s="119">
        <f t="shared" si="41"/>
        <v>4</v>
      </c>
      <c r="I72" s="120">
        <f t="shared" si="42"/>
        <v>593.97299999999996</v>
      </c>
      <c r="J72" s="121">
        <f t="shared" si="43"/>
        <v>3.3640093944269894E-2</v>
      </c>
      <c r="K72" s="121">
        <f t="shared" si="44"/>
        <v>0.34798896065187285</v>
      </c>
      <c r="L72" s="121">
        <f t="shared" si="45"/>
        <v>0.15993992992947492</v>
      </c>
      <c r="M72" s="122">
        <f t="shared" si="46"/>
        <v>12.638</v>
      </c>
      <c r="N72" s="123">
        <f t="shared" si="47"/>
        <v>0</v>
      </c>
      <c r="O72" s="123">
        <f t="shared" ref="O72:O99" si="52">AF72*100/W72</f>
        <v>8.6440768125964151</v>
      </c>
      <c r="P72" s="227">
        <f t="shared" si="48"/>
        <v>5</v>
      </c>
      <c r="Q72" s="228">
        <f t="shared" si="49"/>
        <v>0</v>
      </c>
      <c r="R72" s="228">
        <f t="shared" si="50"/>
        <v>52</v>
      </c>
      <c r="T72">
        <v>523</v>
      </c>
      <c r="U72">
        <v>8630</v>
      </c>
      <c r="V72" t="s">
        <v>569</v>
      </c>
      <c r="W72">
        <v>601.56799999999998</v>
      </c>
      <c r="X72">
        <v>311.29700000000003</v>
      </c>
      <c r="Y72">
        <v>1.9319999999999999</v>
      </c>
      <c r="Z72">
        <v>12.638</v>
      </c>
      <c r="AA72">
        <v>44.622199999999999</v>
      </c>
      <c r="AB72">
        <v>1.5010950000000001</v>
      </c>
      <c r="AC72">
        <v>15.528033000000001</v>
      </c>
      <c r="AD72" s="1">
        <v>95</v>
      </c>
      <c r="AE72">
        <v>0</v>
      </c>
      <c r="AF72">
        <v>52</v>
      </c>
      <c r="AG72">
        <v>74</v>
      </c>
      <c r="AH72">
        <v>13.481361</v>
      </c>
      <c r="AI72">
        <v>8.1999999999999993</v>
      </c>
      <c r="AJ72">
        <v>0</v>
      </c>
      <c r="AK72">
        <v>5</v>
      </c>
      <c r="AL72">
        <v>1063</v>
      </c>
      <c r="AM72" t="s">
        <v>570</v>
      </c>
      <c r="AN72" t="s">
        <v>571</v>
      </c>
      <c r="AO72">
        <v>257.60899999999998</v>
      </c>
      <c r="AR72" t="s">
        <v>118</v>
      </c>
      <c r="AS72" t="s">
        <v>121</v>
      </c>
      <c r="AT72" t="s">
        <v>231</v>
      </c>
      <c r="AU72" t="s">
        <v>569</v>
      </c>
      <c r="AV72" t="s">
        <v>48</v>
      </c>
      <c r="AW72">
        <v>4</v>
      </c>
      <c r="BB72">
        <v>0.87474935711181312</v>
      </c>
      <c r="BC72" t="s">
        <v>69</v>
      </c>
      <c r="BF72" t="s">
        <v>118</v>
      </c>
      <c r="BG72" t="s">
        <v>121</v>
      </c>
      <c r="BH72" t="s">
        <v>569</v>
      </c>
      <c r="BI72">
        <v>8630</v>
      </c>
      <c r="BJ72">
        <v>4</v>
      </c>
      <c r="BK72" t="s">
        <v>231</v>
      </c>
      <c r="BL72" t="s">
        <v>254</v>
      </c>
      <c r="BM72">
        <v>0.87474935711181312</v>
      </c>
      <c r="BN72" t="s">
        <v>69</v>
      </c>
      <c r="BO72" t="s">
        <v>178</v>
      </c>
      <c r="BP72">
        <v>593.97299999999996</v>
      </c>
    </row>
    <row r="73" spans="1:68" ht="16.5" x14ac:dyDescent="0.25">
      <c r="A73" s="266" t="str">
        <f t="shared" si="35"/>
        <v>신동아교통</v>
      </c>
      <c r="B73" s="129" t="str">
        <f t="shared" si="51"/>
        <v>오규대</v>
      </c>
      <c r="C73" s="130" t="str">
        <f t="shared" si="36"/>
        <v>C</v>
      </c>
      <c r="D73" s="131">
        <f t="shared" si="37"/>
        <v>0.87230470931426096</v>
      </c>
      <c r="E73" s="132">
        <f t="shared" si="38"/>
        <v>272</v>
      </c>
      <c r="F73" s="133" t="str">
        <f t="shared" si="39"/>
        <v>520</v>
      </c>
      <c r="G73" s="134" t="str">
        <f t="shared" si="40"/>
        <v>71바6408</v>
      </c>
      <c r="H73" s="135">
        <f t="shared" si="41"/>
        <v>2</v>
      </c>
      <c r="I73" s="136">
        <f t="shared" si="42"/>
        <v>1393.154</v>
      </c>
      <c r="J73" s="137">
        <f t="shared" si="43"/>
        <v>2.3160445670347404E-2</v>
      </c>
      <c r="K73" s="137">
        <f t="shared" si="44"/>
        <v>0.31607284379941136</v>
      </c>
      <c r="L73" s="137">
        <f t="shared" si="45"/>
        <v>0.15504387885330695</v>
      </c>
      <c r="M73" s="138">
        <f t="shared" si="46"/>
        <v>6.9720000000000004</v>
      </c>
      <c r="N73" s="139">
        <f t="shared" si="47"/>
        <v>7.1779573543197667E-2</v>
      </c>
      <c r="O73" s="139">
        <f t="shared" si="52"/>
        <v>1.8662689121231393</v>
      </c>
      <c r="P73" s="225">
        <f t="shared" si="48"/>
        <v>23</v>
      </c>
      <c r="Q73" s="226">
        <f t="shared" si="49"/>
        <v>1</v>
      </c>
      <c r="R73" s="226">
        <f t="shared" si="50"/>
        <v>26</v>
      </c>
      <c r="T73">
        <v>523</v>
      </c>
      <c r="U73">
        <v>272</v>
      </c>
      <c r="V73" t="s">
        <v>363</v>
      </c>
      <c r="W73">
        <v>1393.154</v>
      </c>
      <c r="X73">
        <v>625.50400000000002</v>
      </c>
      <c r="Y73">
        <v>2.2269999999999999</v>
      </c>
      <c r="Z73">
        <v>6.9720000000000004</v>
      </c>
      <c r="AA73">
        <v>123.35216</v>
      </c>
      <c r="AB73">
        <v>2.8568910000000001</v>
      </c>
      <c r="AC73">
        <v>38.988267999999998</v>
      </c>
      <c r="AD73" s="1">
        <v>216</v>
      </c>
      <c r="AE73">
        <v>1</v>
      </c>
      <c r="AF73">
        <v>26</v>
      </c>
      <c r="AG73">
        <v>81</v>
      </c>
      <c r="AH73">
        <v>11.294119</v>
      </c>
      <c r="AI73">
        <v>7.9</v>
      </c>
      <c r="AJ73">
        <v>0</v>
      </c>
      <c r="AK73">
        <v>23</v>
      </c>
      <c r="AL73">
        <v>9008</v>
      </c>
      <c r="AM73" t="s">
        <v>364</v>
      </c>
      <c r="AN73" t="s">
        <v>572</v>
      </c>
      <c r="AO73">
        <v>1200.289</v>
      </c>
      <c r="AR73" t="s">
        <v>118</v>
      </c>
      <c r="AS73" t="s">
        <v>123</v>
      </c>
      <c r="AT73" t="s">
        <v>247</v>
      </c>
      <c r="AU73" t="s">
        <v>363</v>
      </c>
      <c r="AV73" t="s">
        <v>48</v>
      </c>
      <c r="AW73">
        <v>2</v>
      </c>
      <c r="BB73">
        <v>0.87230470931426096</v>
      </c>
      <c r="BC73" t="s">
        <v>69</v>
      </c>
      <c r="BF73" t="s">
        <v>118</v>
      </c>
      <c r="BG73" t="s">
        <v>123</v>
      </c>
      <c r="BH73" t="s">
        <v>363</v>
      </c>
      <c r="BI73">
        <v>272</v>
      </c>
      <c r="BJ73">
        <v>2</v>
      </c>
      <c r="BK73" t="s">
        <v>247</v>
      </c>
      <c r="BL73" t="s">
        <v>253</v>
      </c>
      <c r="BM73">
        <v>0.87230470931426096</v>
      </c>
      <c r="BN73" t="s">
        <v>69</v>
      </c>
      <c r="BO73" t="s">
        <v>178</v>
      </c>
      <c r="BP73">
        <v>1393.154</v>
      </c>
    </row>
    <row r="74" spans="1:68" ht="16.5" x14ac:dyDescent="0.25">
      <c r="A74" s="267" t="str">
        <f t="shared" si="35"/>
        <v>신동아교통</v>
      </c>
      <c r="B74" s="113" t="str">
        <f t="shared" si="51"/>
        <v>유치영</v>
      </c>
      <c r="C74" s="114" t="str">
        <f t="shared" si="36"/>
        <v>C</v>
      </c>
      <c r="D74" s="115">
        <f t="shared" si="37"/>
        <v>0.87115669182616551</v>
      </c>
      <c r="E74" s="116">
        <f t="shared" si="38"/>
        <v>832</v>
      </c>
      <c r="F74" s="117" t="str">
        <f t="shared" si="39"/>
        <v>516</v>
      </c>
      <c r="G74" s="118" t="str">
        <f t="shared" si="40"/>
        <v>70바3725</v>
      </c>
      <c r="H74" s="119">
        <f t="shared" si="41"/>
        <v>3</v>
      </c>
      <c r="I74" s="120">
        <f t="shared" si="42"/>
        <v>642.08400000000006</v>
      </c>
      <c r="J74" s="121">
        <f t="shared" si="43"/>
        <v>2.1094202272665442E-2</v>
      </c>
      <c r="K74" s="121">
        <f t="shared" si="44"/>
        <v>0.33823514693206919</v>
      </c>
      <c r="L74" s="121">
        <f t="shared" si="45"/>
        <v>0.13082400433588126</v>
      </c>
      <c r="M74" s="122">
        <f t="shared" si="46"/>
        <v>10.561999999999999</v>
      </c>
      <c r="N74" s="123">
        <f t="shared" si="47"/>
        <v>0</v>
      </c>
      <c r="O74" s="123">
        <f t="shared" si="52"/>
        <v>5.9182287675755827</v>
      </c>
      <c r="P74" s="227">
        <f t="shared" si="48"/>
        <v>1</v>
      </c>
      <c r="Q74" s="228">
        <f t="shared" si="49"/>
        <v>0</v>
      </c>
      <c r="R74" s="228">
        <f t="shared" si="50"/>
        <v>38</v>
      </c>
      <c r="T74">
        <v>523</v>
      </c>
      <c r="U74">
        <v>832</v>
      </c>
      <c r="V74" t="s">
        <v>365</v>
      </c>
      <c r="W74">
        <v>642.08399999999995</v>
      </c>
      <c r="X74">
        <v>332.76499999999999</v>
      </c>
      <c r="Y74">
        <v>1.93</v>
      </c>
      <c r="Z74">
        <v>10.561999999999999</v>
      </c>
      <c r="AA74">
        <v>49.657198999999999</v>
      </c>
      <c r="AB74">
        <v>1.047479</v>
      </c>
      <c r="AC74">
        <v>16.795809999999999</v>
      </c>
      <c r="AD74" s="1">
        <v>84</v>
      </c>
      <c r="AE74">
        <v>0</v>
      </c>
      <c r="AF74">
        <v>38</v>
      </c>
      <c r="AG74">
        <v>60</v>
      </c>
      <c r="AH74">
        <v>12.93033</v>
      </c>
      <c r="AI74">
        <v>0</v>
      </c>
      <c r="AJ74">
        <v>0</v>
      </c>
      <c r="AK74">
        <v>1</v>
      </c>
      <c r="AL74">
        <v>17</v>
      </c>
      <c r="AM74" t="s">
        <v>366</v>
      </c>
      <c r="AN74" t="s">
        <v>573</v>
      </c>
      <c r="AO74">
        <v>394.233</v>
      </c>
      <c r="AR74" t="s">
        <v>118</v>
      </c>
      <c r="AS74" t="s">
        <v>121</v>
      </c>
      <c r="AT74" t="s">
        <v>231</v>
      </c>
      <c r="AU74" t="s">
        <v>365</v>
      </c>
      <c r="AV74" t="s">
        <v>48</v>
      </c>
      <c r="AW74">
        <v>3</v>
      </c>
      <c r="BB74">
        <v>0.87115669182616551</v>
      </c>
      <c r="BC74" t="s">
        <v>69</v>
      </c>
      <c r="BF74" t="s">
        <v>118</v>
      </c>
      <c r="BG74" t="s">
        <v>121</v>
      </c>
      <c r="BH74" t="s">
        <v>365</v>
      </c>
      <c r="BI74">
        <v>832</v>
      </c>
      <c r="BJ74">
        <v>3</v>
      </c>
      <c r="BK74" t="s">
        <v>231</v>
      </c>
      <c r="BL74" t="s">
        <v>254</v>
      </c>
      <c r="BM74">
        <v>0.87115669182616551</v>
      </c>
      <c r="BN74" t="s">
        <v>69</v>
      </c>
      <c r="BO74" t="s">
        <v>178</v>
      </c>
      <c r="BP74">
        <v>642.08400000000006</v>
      </c>
    </row>
    <row r="75" spans="1:68" ht="16.5" x14ac:dyDescent="0.25">
      <c r="A75" s="266" t="str">
        <f t="shared" si="35"/>
        <v>신동아교통</v>
      </c>
      <c r="B75" s="129" t="str">
        <f t="shared" si="51"/>
        <v>윤성영</v>
      </c>
      <c r="C75" s="130" t="str">
        <f t="shared" si="36"/>
        <v>D</v>
      </c>
      <c r="D75" s="131">
        <f t="shared" si="37"/>
        <v>0.82432150012260808</v>
      </c>
      <c r="E75" s="132">
        <f t="shared" si="38"/>
        <v>8829</v>
      </c>
      <c r="F75" s="133" t="str">
        <f t="shared" si="39"/>
        <v>1</v>
      </c>
      <c r="G75" s="134" t="str">
        <f t="shared" si="40"/>
        <v>70바2536</v>
      </c>
      <c r="H75" s="135">
        <f t="shared" si="41"/>
        <v>11</v>
      </c>
      <c r="I75" s="136">
        <f t="shared" si="42"/>
        <v>1650.808</v>
      </c>
      <c r="J75" s="137">
        <f t="shared" si="43"/>
        <v>2.5062806788112256E-2</v>
      </c>
      <c r="K75" s="137">
        <f t="shared" si="44"/>
        <v>0.32289469177893121</v>
      </c>
      <c r="L75" s="137">
        <f t="shared" si="45"/>
        <v>0.21565197164055419</v>
      </c>
      <c r="M75" s="138">
        <f t="shared" si="46"/>
        <v>13.475</v>
      </c>
      <c r="N75" s="139">
        <f t="shared" si="47"/>
        <v>0.12115279305649113</v>
      </c>
      <c r="O75" s="139">
        <f t="shared" si="52"/>
        <v>17.143120217493493</v>
      </c>
      <c r="P75" s="225">
        <f t="shared" si="48"/>
        <v>2</v>
      </c>
      <c r="Q75" s="226">
        <f t="shared" si="49"/>
        <v>2</v>
      </c>
      <c r="R75" s="226">
        <f t="shared" si="50"/>
        <v>283</v>
      </c>
      <c r="T75">
        <v>523</v>
      </c>
      <c r="U75">
        <v>8829</v>
      </c>
      <c r="V75" t="s">
        <v>367</v>
      </c>
      <c r="W75">
        <v>1650.808</v>
      </c>
      <c r="X75">
        <v>898.75300000000004</v>
      </c>
      <c r="Y75">
        <v>1.837</v>
      </c>
      <c r="Z75">
        <v>13.475</v>
      </c>
      <c r="AA75">
        <v>91.923582999999994</v>
      </c>
      <c r="AB75">
        <v>2.3038630000000002</v>
      </c>
      <c r="AC75">
        <v>29.681636999999998</v>
      </c>
      <c r="AD75" s="1">
        <v>356</v>
      </c>
      <c r="AE75">
        <v>2</v>
      </c>
      <c r="AF75">
        <v>283</v>
      </c>
      <c r="AG75">
        <v>74</v>
      </c>
      <c r="AH75">
        <v>17.958480999999999</v>
      </c>
      <c r="AI75">
        <v>460.8</v>
      </c>
      <c r="AJ75">
        <v>0</v>
      </c>
      <c r="AK75">
        <v>2</v>
      </c>
      <c r="AL75">
        <v>89</v>
      </c>
      <c r="AM75" t="s">
        <v>368</v>
      </c>
      <c r="AN75" t="s">
        <v>574</v>
      </c>
      <c r="AO75">
        <v>361.87200000000001</v>
      </c>
      <c r="AR75" t="s">
        <v>118</v>
      </c>
      <c r="AS75" t="s">
        <v>120</v>
      </c>
      <c r="AT75" t="s">
        <v>204</v>
      </c>
      <c r="AU75" t="s">
        <v>367</v>
      </c>
      <c r="AV75" t="s">
        <v>48</v>
      </c>
      <c r="AW75">
        <v>11</v>
      </c>
      <c r="BB75">
        <v>0.82432150012260808</v>
      </c>
      <c r="BC75" t="s">
        <v>67</v>
      </c>
      <c r="BF75" t="s">
        <v>118</v>
      </c>
      <c r="BG75" t="s">
        <v>120</v>
      </c>
      <c r="BH75" t="s">
        <v>367</v>
      </c>
      <c r="BI75">
        <v>8829</v>
      </c>
      <c r="BJ75">
        <v>11</v>
      </c>
      <c r="BK75" t="s">
        <v>204</v>
      </c>
      <c r="BL75" t="s">
        <v>203</v>
      </c>
      <c r="BM75">
        <v>0.82432150012260808</v>
      </c>
      <c r="BN75" t="s">
        <v>67</v>
      </c>
      <c r="BO75" t="s">
        <v>179</v>
      </c>
      <c r="BP75">
        <v>1650.808</v>
      </c>
    </row>
    <row r="76" spans="1:68" ht="16.5" x14ac:dyDescent="0.25">
      <c r="A76" s="267" t="str">
        <f t="shared" si="35"/>
        <v>신동아교통</v>
      </c>
      <c r="B76" s="113" t="str">
        <f t="shared" si="51"/>
        <v>이기은</v>
      </c>
      <c r="C76" s="114" t="str">
        <f t="shared" si="36"/>
        <v>C</v>
      </c>
      <c r="D76" s="115">
        <f t="shared" si="37"/>
        <v>0.88454839020317788</v>
      </c>
      <c r="E76" s="116">
        <f t="shared" si="38"/>
        <v>5683</v>
      </c>
      <c r="F76" s="117" t="str">
        <f t="shared" si="39"/>
        <v>520</v>
      </c>
      <c r="G76" s="118" t="str">
        <f t="shared" si="40"/>
        <v>71바6408</v>
      </c>
      <c r="H76" s="119">
        <f t="shared" si="41"/>
        <v>2</v>
      </c>
      <c r="I76" s="120">
        <f t="shared" si="42"/>
        <v>1557.9690000000001</v>
      </c>
      <c r="J76" s="121">
        <f t="shared" si="43"/>
        <v>1.8579255738863088E-2</v>
      </c>
      <c r="K76" s="121">
        <f t="shared" si="44"/>
        <v>0.30115018570642127</v>
      </c>
      <c r="L76" s="121">
        <f t="shared" si="45"/>
        <v>0.2297863436307141</v>
      </c>
      <c r="M76" s="122">
        <f t="shared" si="46"/>
        <v>6.6269999999999998</v>
      </c>
      <c r="N76" s="123">
        <f t="shared" si="47"/>
        <v>0</v>
      </c>
      <c r="O76" s="123">
        <f t="shared" si="52"/>
        <v>1.4120948491272933</v>
      </c>
      <c r="P76" s="227">
        <f t="shared" si="48"/>
        <v>14</v>
      </c>
      <c r="Q76" s="228">
        <f t="shared" si="49"/>
        <v>0</v>
      </c>
      <c r="R76" s="228">
        <f t="shared" si="50"/>
        <v>22</v>
      </c>
      <c r="T76">
        <v>523</v>
      </c>
      <c r="U76">
        <v>5683</v>
      </c>
      <c r="V76" t="s">
        <v>369</v>
      </c>
      <c r="W76">
        <v>1557.9690000000001</v>
      </c>
      <c r="X76">
        <v>682.40099999999995</v>
      </c>
      <c r="Y76">
        <v>2.2829999999999999</v>
      </c>
      <c r="Z76">
        <v>6.6269999999999998</v>
      </c>
      <c r="AA76">
        <v>133.04521099999999</v>
      </c>
      <c r="AB76">
        <v>2.4718810000000002</v>
      </c>
      <c r="AC76">
        <v>40.066589999999998</v>
      </c>
      <c r="AD76" s="1">
        <v>358</v>
      </c>
      <c r="AE76">
        <v>0</v>
      </c>
      <c r="AF76">
        <v>22</v>
      </c>
      <c r="AG76">
        <v>68</v>
      </c>
      <c r="AH76">
        <v>11.710070999999999</v>
      </c>
      <c r="AI76">
        <v>2</v>
      </c>
      <c r="AJ76">
        <v>0</v>
      </c>
      <c r="AK76">
        <v>14</v>
      </c>
      <c r="AL76">
        <v>4079</v>
      </c>
      <c r="AM76" t="s">
        <v>370</v>
      </c>
      <c r="AN76" t="s">
        <v>575</v>
      </c>
      <c r="AO76">
        <v>1477.8040000000001</v>
      </c>
      <c r="AR76" t="s">
        <v>118</v>
      </c>
      <c r="AS76" t="s">
        <v>123</v>
      </c>
      <c r="AT76" t="s">
        <v>247</v>
      </c>
      <c r="AU76" t="s">
        <v>369</v>
      </c>
      <c r="AV76" t="s">
        <v>48</v>
      </c>
      <c r="AW76">
        <v>2</v>
      </c>
      <c r="BB76">
        <v>0.88454839020317788</v>
      </c>
      <c r="BC76" t="s">
        <v>69</v>
      </c>
      <c r="BF76" t="s">
        <v>118</v>
      </c>
      <c r="BG76" t="s">
        <v>123</v>
      </c>
      <c r="BH76" t="s">
        <v>369</v>
      </c>
      <c r="BI76">
        <v>5683</v>
      </c>
      <c r="BJ76">
        <v>2</v>
      </c>
      <c r="BK76" t="s">
        <v>247</v>
      </c>
      <c r="BL76" t="s">
        <v>253</v>
      </c>
      <c r="BM76">
        <v>0.88454839020317788</v>
      </c>
      <c r="BN76" t="s">
        <v>69</v>
      </c>
      <c r="BO76" t="s">
        <v>178</v>
      </c>
      <c r="BP76">
        <v>1557.9690000000001</v>
      </c>
    </row>
    <row r="77" spans="1:68" ht="16.5" x14ac:dyDescent="0.25">
      <c r="A77" s="266" t="str">
        <f t="shared" si="35"/>
        <v>신동아교통</v>
      </c>
      <c r="B77" s="129" t="str">
        <f t="shared" si="51"/>
        <v>이병옥</v>
      </c>
      <c r="C77" s="130" t="str">
        <f t="shared" si="36"/>
        <v>F</v>
      </c>
      <c r="D77" s="131">
        <f t="shared" si="37"/>
        <v>0.78086956521739137</v>
      </c>
      <c r="E77" s="132">
        <f t="shared" si="38"/>
        <v>1071</v>
      </c>
      <c r="F77" s="133" t="str">
        <f t="shared" si="39"/>
        <v>516</v>
      </c>
      <c r="G77" s="134" t="str">
        <f t="shared" si="40"/>
        <v>70바3725</v>
      </c>
      <c r="H77" s="135">
        <f t="shared" si="41"/>
        <v>1</v>
      </c>
      <c r="I77" s="136">
        <f t="shared" si="42"/>
        <v>1153.0340000000001</v>
      </c>
      <c r="J77" s="137">
        <f t="shared" si="43"/>
        <v>8.3796982515316806E-3</v>
      </c>
      <c r="K77" s="137">
        <f t="shared" si="44"/>
        <v>0.34070203509920766</v>
      </c>
      <c r="L77" s="137">
        <f t="shared" si="45"/>
        <v>0.34430901430486871</v>
      </c>
      <c r="M77" s="138">
        <f t="shared" si="46"/>
        <v>13.106</v>
      </c>
      <c r="N77" s="139">
        <f t="shared" si="47"/>
        <v>8.6727711411805714E-2</v>
      </c>
      <c r="O77" s="139">
        <f t="shared" si="52"/>
        <v>7.5453108928270973</v>
      </c>
      <c r="P77" s="225">
        <f t="shared" si="48"/>
        <v>2</v>
      </c>
      <c r="Q77" s="226">
        <f t="shared" si="49"/>
        <v>1</v>
      </c>
      <c r="R77" s="226">
        <f t="shared" si="50"/>
        <v>87</v>
      </c>
      <c r="T77">
        <v>523</v>
      </c>
      <c r="U77">
        <v>1071</v>
      </c>
      <c r="V77" t="s">
        <v>371</v>
      </c>
      <c r="W77">
        <v>1153.0340000000001</v>
      </c>
      <c r="X77">
        <v>642.07000000000005</v>
      </c>
      <c r="Y77">
        <v>1.796</v>
      </c>
      <c r="Z77">
        <v>13.106</v>
      </c>
      <c r="AA77">
        <v>82.439126000000002</v>
      </c>
      <c r="AB77">
        <v>0.69081499999999996</v>
      </c>
      <c r="AC77">
        <v>28.087178000000002</v>
      </c>
      <c r="AD77" s="1">
        <v>397</v>
      </c>
      <c r="AE77">
        <v>1</v>
      </c>
      <c r="AF77">
        <v>87</v>
      </c>
      <c r="AG77">
        <v>68</v>
      </c>
      <c r="AH77">
        <v>13.986489000000001</v>
      </c>
      <c r="AI77">
        <v>14.2</v>
      </c>
      <c r="AJ77">
        <v>0</v>
      </c>
      <c r="AK77">
        <v>2</v>
      </c>
      <c r="AL77">
        <v>57</v>
      </c>
      <c r="AM77" t="s">
        <v>372</v>
      </c>
      <c r="AN77" t="s">
        <v>576</v>
      </c>
      <c r="AO77">
        <v>1153.0340000000001</v>
      </c>
      <c r="AR77" t="s">
        <v>118</v>
      </c>
      <c r="AS77" t="s">
        <v>121</v>
      </c>
      <c r="AT77" t="s">
        <v>231</v>
      </c>
      <c r="AU77" t="s">
        <v>371</v>
      </c>
      <c r="AV77" t="s">
        <v>48</v>
      </c>
      <c r="AW77">
        <v>1</v>
      </c>
      <c r="BB77">
        <v>0.78086956521739137</v>
      </c>
      <c r="BC77" t="s">
        <v>70</v>
      </c>
      <c r="BF77" t="s">
        <v>118</v>
      </c>
      <c r="BG77" t="s">
        <v>121</v>
      </c>
      <c r="BH77" t="s">
        <v>371</v>
      </c>
      <c r="BI77">
        <v>1071</v>
      </c>
      <c r="BJ77">
        <v>1</v>
      </c>
      <c r="BK77" t="s">
        <v>231</v>
      </c>
      <c r="BL77" t="s">
        <v>175</v>
      </c>
      <c r="BM77">
        <v>0.78086956521739137</v>
      </c>
      <c r="BN77" t="s">
        <v>70</v>
      </c>
      <c r="BO77" t="s">
        <v>185</v>
      </c>
      <c r="BP77">
        <v>1153.0340000000001</v>
      </c>
    </row>
    <row r="78" spans="1:68" ht="16.5" x14ac:dyDescent="0.25">
      <c r="A78" s="267" t="str">
        <f t="shared" si="35"/>
        <v>신동아교통</v>
      </c>
      <c r="B78" s="113" t="str">
        <f t="shared" si="51"/>
        <v>이성림</v>
      </c>
      <c r="C78" s="114" t="str">
        <f t="shared" si="36"/>
        <v>F</v>
      </c>
      <c r="D78" s="115">
        <f t="shared" si="37"/>
        <v>0.75136964350496394</v>
      </c>
      <c r="E78" s="116">
        <f t="shared" si="38"/>
        <v>5286</v>
      </c>
      <c r="F78" s="117" t="str">
        <f t="shared" si="39"/>
        <v>520</v>
      </c>
      <c r="G78" s="118" t="str">
        <f t="shared" si="40"/>
        <v>70바3723</v>
      </c>
      <c r="H78" s="119">
        <f t="shared" si="41"/>
        <v>8</v>
      </c>
      <c r="I78" s="120">
        <f t="shared" si="42"/>
        <v>1616.1009999999999</v>
      </c>
      <c r="J78" s="121">
        <f t="shared" si="43"/>
        <v>4.0064806683435122E-2</v>
      </c>
      <c r="K78" s="121">
        <f t="shared" si="44"/>
        <v>0.33527693946142412</v>
      </c>
      <c r="L78" s="121">
        <f t="shared" si="45"/>
        <v>0.21347675671260646</v>
      </c>
      <c r="M78" s="122">
        <f t="shared" si="46"/>
        <v>9.984</v>
      </c>
      <c r="N78" s="123">
        <f t="shared" si="47"/>
        <v>6.1877320786262735E-2</v>
      </c>
      <c r="O78" s="123">
        <f t="shared" si="52"/>
        <v>6.1258547578400107</v>
      </c>
      <c r="P78" s="227">
        <f t="shared" si="48"/>
        <v>21</v>
      </c>
      <c r="Q78" s="228">
        <f t="shared" si="49"/>
        <v>1</v>
      </c>
      <c r="R78" s="228">
        <f t="shared" si="50"/>
        <v>99</v>
      </c>
      <c r="T78">
        <v>523</v>
      </c>
      <c r="U78">
        <v>5286</v>
      </c>
      <c r="V78" t="s">
        <v>373</v>
      </c>
      <c r="W78">
        <v>1616.1010000000001</v>
      </c>
      <c r="X78">
        <v>829.05100000000004</v>
      </c>
      <c r="Y78">
        <v>1.9490000000000001</v>
      </c>
      <c r="Z78">
        <v>9.984</v>
      </c>
      <c r="AA78">
        <v>141.32492999999999</v>
      </c>
      <c r="AB78">
        <v>5.6621560000000004</v>
      </c>
      <c r="AC78">
        <v>47.382989999999999</v>
      </c>
      <c r="AD78" s="1">
        <v>345</v>
      </c>
      <c r="AE78">
        <v>1</v>
      </c>
      <c r="AF78">
        <v>99</v>
      </c>
      <c r="AG78">
        <v>68</v>
      </c>
      <c r="AH78">
        <v>11.435356000000001</v>
      </c>
      <c r="AI78">
        <v>5.2</v>
      </c>
      <c r="AJ78">
        <v>0</v>
      </c>
      <c r="AK78">
        <v>21</v>
      </c>
      <c r="AL78">
        <v>3854</v>
      </c>
      <c r="AM78" t="s">
        <v>374</v>
      </c>
      <c r="AN78" t="s">
        <v>577</v>
      </c>
      <c r="AO78">
        <v>292.99099999999999</v>
      </c>
      <c r="AR78" t="s">
        <v>118</v>
      </c>
      <c r="AS78" t="s">
        <v>123</v>
      </c>
      <c r="AT78" t="s">
        <v>245</v>
      </c>
      <c r="AU78" t="s">
        <v>373</v>
      </c>
      <c r="AV78" t="s">
        <v>48</v>
      </c>
      <c r="AW78">
        <v>8</v>
      </c>
      <c r="BB78">
        <v>0.75136964350496394</v>
      </c>
      <c r="BC78" t="s">
        <v>70</v>
      </c>
      <c r="BF78" t="s">
        <v>118</v>
      </c>
      <c r="BG78" t="s">
        <v>123</v>
      </c>
      <c r="BH78" t="s">
        <v>373</v>
      </c>
      <c r="BI78">
        <v>5286</v>
      </c>
      <c r="BJ78">
        <v>8</v>
      </c>
      <c r="BK78" t="s">
        <v>245</v>
      </c>
      <c r="BL78" t="s">
        <v>249</v>
      </c>
      <c r="BM78">
        <v>0.75136964350496394</v>
      </c>
      <c r="BN78" t="s">
        <v>70</v>
      </c>
      <c r="BO78" t="s">
        <v>185</v>
      </c>
      <c r="BP78">
        <v>1616.1009999999999</v>
      </c>
    </row>
    <row r="79" spans="1:68" ht="16.5" x14ac:dyDescent="0.25">
      <c r="A79" s="266" t="str">
        <f t="shared" si="35"/>
        <v>신동아교통</v>
      </c>
      <c r="B79" s="129" t="str">
        <f t="shared" si="51"/>
        <v>이안수</v>
      </c>
      <c r="C79" s="130" t="str">
        <f t="shared" si="36"/>
        <v>C</v>
      </c>
      <c r="D79" s="131">
        <f t="shared" si="37"/>
        <v>0.8874515844661135</v>
      </c>
      <c r="E79" s="132">
        <f t="shared" si="38"/>
        <v>2282</v>
      </c>
      <c r="F79" s="133" t="str">
        <f t="shared" si="39"/>
        <v>1</v>
      </c>
      <c r="G79" s="134" t="str">
        <f t="shared" si="40"/>
        <v>70바2411</v>
      </c>
      <c r="H79" s="135">
        <f t="shared" si="41"/>
        <v>9</v>
      </c>
      <c r="I79" s="136">
        <f t="shared" si="42"/>
        <v>2216.306</v>
      </c>
      <c r="J79" s="137">
        <f t="shared" si="43"/>
        <v>1.706645206860755E-2</v>
      </c>
      <c r="K79" s="137">
        <f t="shared" si="44"/>
        <v>0.32083808755630039</v>
      </c>
      <c r="L79" s="137">
        <f t="shared" si="45"/>
        <v>1.443843945736735E-2</v>
      </c>
      <c r="M79" s="138">
        <f t="shared" si="46"/>
        <v>10.871</v>
      </c>
      <c r="N79" s="139">
        <f t="shared" si="47"/>
        <v>0</v>
      </c>
      <c r="O79" s="139">
        <f t="shared" si="52"/>
        <v>19.17605240431601</v>
      </c>
      <c r="P79" s="225">
        <f t="shared" si="48"/>
        <v>4</v>
      </c>
      <c r="Q79" s="226">
        <f t="shared" si="49"/>
        <v>0</v>
      </c>
      <c r="R79" s="226">
        <f t="shared" si="50"/>
        <v>425</v>
      </c>
      <c r="T79">
        <v>523</v>
      </c>
      <c r="U79">
        <v>2282</v>
      </c>
      <c r="V79" t="s">
        <v>433</v>
      </c>
      <c r="W79">
        <v>2216.306</v>
      </c>
      <c r="X79">
        <v>1148.319</v>
      </c>
      <c r="Y79">
        <v>1.93</v>
      </c>
      <c r="Z79">
        <v>10.871</v>
      </c>
      <c r="AA79">
        <v>130.029135</v>
      </c>
      <c r="AB79">
        <v>2.2191360000000002</v>
      </c>
      <c r="AC79">
        <v>41.718299000000002</v>
      </c>
      <c r="AD79" s="1">
        <v>32</v>
      </c>
      <c r="AE79">
        <v>0</v>
      </c>
      <c r="AF79">
        <v>425</v>
      </c>
      <c r="AG79">
        <v>86</v>
      </c>
      <c r="AH79">
        <v>17.044687</v>
      </c>
      <c r="AI79">
        <v>754.2</v>
      </c>
      <c r="AJ79">
        <v>2.2000000000000002</v>
      </c>
      <c r="AK79">
        <v>4</v>
      </c>
      <c r="AL79">
        <v>134</v>
      </c>
      <c r="AM79" t="s">
        <v>434</v>
      </c>
      <c r="AN79" t="s">
        <v>578</v>
      </c>
      <c r="AO79">
        <v>435.21600000000001</v>
      </c>
      <c r="AR79" t="s">
        <v>118</v>
      </c>
      <c r="AS79" t="s">
        <v>120</v>
      </c>
      <c r="AT79" t="s">
        <v>193</v>
      </c>
      <c r="AU79" t="s">
        <v>433</v>
      </c>
      <c r="AV79" t="s">
        <v>48</v>
      </c>
      <c r="AW79">
        <v>9</v>
      </c>
      <c r="BB79">
        <v>0.8874515844661135</v>
      </c>
      <c r="BC79" t="s">
        <v>69</v>
      </c>
      <c r="BF79" t="s">
        <v>118</v>
      </c>
      <c r="BG79" t="s">
        <v>120</v>
      </c>
      <c r="BH79" t="s">
        <v>433</v>
      </c>
      <c r="BI79">
        <v>2282</v>
      </c>
      <c r="BJ79">
        <v>9</v>
      </c>
      <c r="BK79" t="s">
        <v>193</v>
      </c>
      <c r="BL79" t="s">
        <v>213</v>
      </c>
      <c r="BM79">
        <v>0.8874515844661135</v>
      </c>
      <c r="BN79" t="s">
        <v>69</v>
      </c>
      <c r="BO79" t="s">
        <v>178</v>
      </c>
      <c r="BP79">
        <v>2216.306</v>
      </c>
    </row>
    <row r="80" spans="1:68" ht="16.5" x14ac:dyDescent="0.25">
      <c r="A80" s="267" t="str">
        <f t="shared" si="35"/>
        <v>신동아교통</v>
      </c>
      <c r="B80" s="113" t="str">
        <f t="shared" si="51"/>
        <v>이영준</v>
      </c>
      <c r="C80" s="114" t="str">
        <f t="shared" si="36"/>
        <v>D</v>
      </c>
      <c r="D80" s="115">
        <f t="shared" si="37"/>
        <v>0.82280253910583878</v>
      </c>
      <c r="E80" s="116">
        <f t="shared" si="38"/>
        <v>5581</v>
      </c>
      <c r="F80" s="117" t="str">
        <f t="shared" si="39"/>
        <v>518</v>
      </c>
      <c r="G80" s="118" t="str">
        <f t="shared" si="40"/>
        <v>71바6403</v>
      </c>
      <c r="H80" s="119">
        <f t="shared" si="41"/>
        <v>4</v>
      </c>
      <c r="I80" s="120">
        <f t="shared" si="42"/>
        <v>620.33699999999999</v>
      </c>
      <c r="J80" s="121">
        <f t="shared" si="43"/>
        <v>2.54027708303637E-2</v>
      </c>
      <c r="K80" s="121">
        <f t="shared" si="44"/>
        <v>0.37526409010991624</v>
      </c>
      <c r="L80" s="121">
        <f t="shared" si="45"/>
        <v>0.20472743041282401</v>
      </c>
      <c r="M80" s="122">
        <f t="shared" si="46"/>
        <v>12.343</v>
      </c>
      <c r="N80" s="123">
        <f t="shared" si="47"/>
        <v>0.15212410893303194</v>
      </c>
      <c r="O80" s="123">
        <f t="shared" si="52"/>
        <v>9.1274465359819157</v>
      </c>
      <c r="P80" s="227">
        <f t="shared" si="48"/>
        <v>9</v>
      </c>
      <c r="Q80" s="228">
        <f t="shared" si="49"/>
        <v>1</v>
      </c>
      <c r="R80" s="228">
        <f t="shared" si="50"/>
        <v>60</v>
      </c>
      <c r="T80">
        <v>523</v>
      </c>
      <c r="U80">
        <v>5581</v>
      </c>
      <c r="V80" t="s">
        <v>375</v>
      </c>
      <c r="W80">
        <v>657.35799999999995</v>
      </c>
      <c r="X80">
        <v>373.202</v>
      </c>
      <c r="Y80">
        <v>1.7609999999999999</v>
      </c>
      <c r="Z80">
        <v>12.343</v>
      </c>
      <c r="AA80">
        <v>53.591082999999998</v>
      </c>
      <c r="AB80">
        <v>1.361362</v>
      </c>
      <c r="AC80">
        <v>20.110809</v>
      </c>
      <c r="AD80" s="1">
        <v>127</v>
      </c>
      <c r="AE80">
        <v>1</v>
      </c>
      <c r="AF80">
        <v>60</v>
      </c>
      <c r="AG80">
        <v>76</v>
      </c>
      <c r="AH80">
        <v>12.266182000000001</v>
      </c>
      <c r="AI80">
        <v>19.7</v>
      </c>
      <c r="AJ80">
        <v>0</v>
      </c>
      <c r="AK80">
        <v>9</v>
      </c>
      <c r="AL80">
        <v>1947</v>
      </c>
      <c r="AM80" t="s">
        <v>376</v>
      </c>
      <c r="AN80" t="s">
        <v>579</v>
      </c>
      <c r="AO80">
        <v>191.286</v>
      </c>
      <c r="AR80" t="s">
        <v>118</v>
      </c>
      <c r="AS80" t="s">
        <v>122</v>
      </c>
      <c r="AT80" t="s">
        <v>239</v>
      </c>
      <c r="AU80" t="s">
        <v>375</v>
      </c>
      <c r="AV80" t="s">
        <v>48</v>
      </c>
      <c r="AW80">
        <v>4</v>
      </c>
      <c r="BB80">
        <v>0.82280253910583878</v>
      </c>
      <c r="BC80" t="s">
        <v>67</v>
      </c>
      <c r="BF80" t="s">
        <v>118</v>
      </c>
      <c r="BG80" t="s">
        <v>122</v>
      </c>
      <c r="BH80" t="s">
        <v>375</v>
      </c>
      <c r="BI80">
        <v>5581</v>
      </c>
      <c r="BJ80">
        <v>4</v>
      </c>
      <c r="BK80" t="s">
        <v>239</v>
      </c>
      <c r="BL80" t="s">
        <v>238</v>
      </c>
      <c r="BM80">
        <v>0.82280253910583878</v>
      </c>
      <c r="BN80" t="s">
        <v>67</v>
      </c>
      <c r="BO80" t="s">
        <v>179</v>
      </c>
      <c r="BP80">
        <v>620.33699999999999</v>
      </c>
    </row>
    <row r="81" spans="1:68" ht="16.5" x14ac:dyDescent="0.25">
      <c r="A81" s="266" t="str">
        <f t="shared" si="35"/>
        <v>신동아교통</v>
      </c>
      <c r="B81" s="129" t="str">
        <f t="shared" si="51"/>
        <v>이장만</v>
      </c>
      <c r="C81" s="130" t="str">
        <f t="shared" si="36"/>
        <v>F</v>
      </c>
      <c r="D81" s="131">
        <f t="shared" si="37"/>
        <v>0.74210953090149467</v>
      </c>
      <c r="E81" s="132">
        <f t="shared" si="38"/>
        <v>2433</v>
      </c>
      <c r="F81" s="133" t="str">
        <f t="shared" si="39"/>
        <v>1</v>
      </c>
      <c r="G81" s="134" t="str">
        <f t="shared" si="40"/>
        <v>70바3703</v>
      </c>
      <c r="H81" s="135">
        <f t="shared" si="41"/>
        <v>2</v>
      </c>
      <c r="I81" s="136">
        <f t="shared" si="42"/>
        <v>2420.5680000000002</v>
      </c>
      <c r="J81" s="137">
        <f t="shared" si="43"/>
        <v>2.0594854042975348E-2</v>
      </c>
      <c r="K81" s="137">
        <f t="shared" si="44"/>
        <v>0.37609135145598838</v>
      </c>
      <c r="L81" s="137">
        <f t="shared" si="45"/>
        <v>8.2625235068793768E-2</v>
      </c>
      <c r="M81" s="138">
        <f t="shared" si="46"/>
        <v>13.67</v>
      </c>
      <c r="N81" s="139">
        <f t="shared" si="47"/>
        <v>4.1312617534396884E-2</v>
      </c>
      <c r="O81" s="139">
        <f t="shared" si="52"/>
        <v>22.598001791315095</v>
      </c>
      <c r="P81" s="225">
        <f t="shared" si="48"/>
        <v>23</v>
      </c>
      <c r="Q81" s="226">
        <f t="shared" si="49"/>
        <v>1</v>
      </c>
      <c r="R81" s="226">
        <f t="shared" si="50"/>
        <v>547</v>
      </c>
      <c r="T81">
        <v>523</v>
      </c>
      <c r="U81">
        <v>2433</v>
      </c>
      <c r="V81" t="s">
        <v>377</v>
      </c>
      <c r="W81">
        <v>2420.5680000000002</v>
      </c>
      <c r="X81">
        <v>1410.6389999999999</v>
      </c>
      <c r="Y81">
        <v>1.716</v>
      </c>
      <c r="Z81">
        <v>13.67</v>
      </c>
      <c r="AA81">
        <v>147.32524900000001</v>
      </c>
      <c r="AB81">
        <v>3.0341420000000001</v>
      </c>
      <c r="AC81">
        <v>55.407752000000002</v>
      </c>
      <c r="AD81" s="1">
        <v>200</v>
      </c>
      <c r="AE81">
        <v>1</v>
      </c>
      <c r="AF81">
        <v>547</v>
      </c>
      <c r="AG81">
        <v>85</v>
      </c>
      <c r="AH81">
        <v>16.430095999999999</v>
      </c>
      <c r="AI81">
        <v>800.4</v>
      </c>
      <c r="AJ81">
        <v>20.3</v>
      </c>
      <c r="AK81">
        <v>23</v>
      </c>
      <c r="AL81">
        <v>12128</v>
      </c>
      <c r="AM81" t="s">
        <v>378</v>
      </c>
      <c r="AN81" t="s">
        <v>580</v>
      </c>
      <c r="AO81">
        <v>2332.5010000000002</v>
      </c>
      <c r="AR81" t="s">
        <v>118</v>
      </c>
      <c r="AS81" t="s">
        <v>120</v>
      </c>
      <c r="AT81" t="s">
        <v>217</v>
      </c>
      <c r="AU81" t="s">
        <v>377</v>
      </c>
      <c r="AV81" t="s">
        <v>48</v>
      </c>
      <c r="AW81">
        <v>2</v>
      </c>
      <c r="BB81">
        <v>0.74210953090149467</v>
      </c>
      <c r="BC81" t="s">
        <v>70</v>
      </c>
      <c r="BF81" t="s">
        <v>118</v>
      </c>
      <c r="BG81" t="s">
        <v>120</v>
      </c>
      <c r="BH81" t="s">
        <v>377</v>
      </c>
      <c r="BI81">
        <v>2433</v>
      </c>
      <c r="BJ81">
        <v>2</v>
      </c>
      <c r="BK81" t="s">
        <v>217</v>
      </c>
      <c r="BL81" t="s">
        <v>251</v>
      </c>
      <c r="BM81">
        <v>0.74210953090149467</v>
      </c>
      <c r="BN81" t="s">
        <v>70</v>
      </c>
      <c r="BO81" t="s">
        <v>185</v>
      </c>
      <c r="BP81">
        <v>2420.5680000000002</v>
      </c>
    </row>
    <row r="82" spans="1:68" ht="16.5" x14ac:dyDescent="0.25">
      <c r="A82" s="267" t="str">
        <f t="shared" si="35"/>
        <v>신동아교통</v>
      </c>
      <c r="B82" s="113" t="str">
        <f t="shared" si="51"/>
        <v>이재오</v>
      </c>
      <c r="C82" s="114" t="str">
        <f t="shared" si="36"/>
        <v>F</v>
      </c>
      <c r="D82" s="115">
        <f t="shared" si="37"/>
        <v>0.74703124056865056</v>
      </c>
      <c r="E82" s="116">
        <f t="shared" si="38"/>
        <v>8612</v>
      </c>
      <c r="F82" s="117" t="str">
        <f t="shared" si="39"/>
        <v>1</v>
      </c>
      <c r="G82" s="118" t="str">
        <f t="shared" si="40"/>
        <v>70바2411</v>
      </c>
      <c r="H82" s="119">
        <f t="shared" si="41"/>
        <v>3</v>
      </c>
      <c r="I82" s="120">
        <f t="shared" si="42"/>
        <v>463.23299999999995</v>
      </c>
      <c r="J82" s="121">
        <f t="shared" si="43"/>
        <v>2.5768070761136252E-2</v>
      </c>
      <c r="K82" s="121">
        <f t="shared" si="44"/>
        <v>0.37137711545594743</v>
      </c>
      <c r="L82" s="121">
        <f t="shared" si="45"/>
        <v>0.23530275261045741</v>
      </c>
      <c r="M82" s="122">
        <f t="shared" si="46"/>
        <v>15.526</v>
      </c>
      <c r="N82" s="123">
        <f t="shared" si="47"/>
        <v>0.20004160865460016</v>
      </c>
      <c r="O82" s="123">
        <f t="shared" si="52"/>
        <v>48.810152511722436</v>
      </c>
      <c r="P82" s="227">
        <f t="shared" si="48"/>
        <v>10</v>
      </c>
      <c r="Q82" s="228">
        <f t="shared" si="49"/>
        <v>1</v>
      </c>
      <c r="R82" s="228">
        <f t="shared" si="50"/>
        <v>244</v>
      </c>
      <c r="T82">
        <v>523</v>
      </c>
      <c r="U82">
        <v>8612</v>
      </c>
      <c r="V82" t="s">
        <v>379</v>
      </c>
      <c r="W82">
        <v>499.89600000000002</v>
      </c>
      <c r="X82">
        <v>293.88099999999997</v>
      </c>
      <c r="Y82">
        <v>1.7010000000000001</v>
      </c>
      <c r="Z82">
        <v>15.526</v>
      </c>
      <c r="AA82">
        <v>29.213324</v>
      </c>
      <c r="AB82">
        <v>0.75277099999999997</v>
      </c>
      <c r="AC82">
        <v>10.849159999999999</v>
      </c>
      <c r="AD82" s="1">
        <v>109</v>
      </c>
      <c r="AE82">
        <v>1</v>
      </c>
      <c r="AF82">
        <v>244</v>
      </c>
      <c r="AG82">
        <v>75</v>
      </c>
      <c r="AH82">
        <v>17.111916999999998</v>
      </c>
      <c r="AI82">
        <v>499.4</v>
      </c>
      <c r="AJ82">
        <v>0</v>
      </c>
      <c r="AK82">
        <v>10</v>
      </c>
      <c r="AL82">
        <v>2077</v>
      </c>
      <c r="AM82" t="s">
        <v>380</v>
      </c>
      <c r="AN82" t="s">
        <v>581</v>
      </c>
      <c r="AO82">
        <v>336.16399999999999</v>
      </c>
      <c r="AR82" t="s">
        <v>118</v>
      </c>
      <c r="AS82" t="s">
        <v>120</v>
      </c>
      <c r="AT82" t="s">
        <v>193</v>
      </c>
      <c r="AU82" t="s">
        <v>379</v>
      </c>
      <c r="AV82" t="s">
        <v>48</v>
      </c>
      <c r="AW82">
        <v>3</v>
      </c>
      <c r="BB82">
        <v>0.74703124056865056</v>
      </c>
      <c r="BC82" t="s">
        <v>70</v>
      </c>
      <c r="BF82" t="s">
        <v>118</v>
      </c>
      <c r="BG82" t="s">
        <v>120</v>
      </c>
      <c r="BH82" t="s">
        <v>379</v>
      </c>
      <c r="BI82">
        <v>8612</v>
      </c>
      <c r="BJ82">
        <v>3</v>
      </c>
      <c r="BK82" t="s">
        <v>193</v>
      </c>
      <c r="BL82" t="s">
        <v>197</v>
      </c>
      <c r="BM82">
        <v>0.74703124056865056</v>
      </c>
      <c r="BN82" t="s">
        <v>70</v>
      </c>
      <c r="BO82" t="s">
        <v>185</v>
      </c>
      <c r="BP82">
        <v>463.23299999999995</v>
      </c>
    </row>
    <row r="83" spans="1:68" ht="16.5" x14ac:dyDescent="0.25">
      <c r="A83" s="266" t="str">
        <f t="shared" si="35"/>
        <v>신동아교통</v>
      </c>
      <c r="B83" s="129" t="str">
        <f t="shared" si="51"/>
        <v>이정규</v>
      </c>
      <c r="C83" s="130" t="str">
        <f t="shared" si="36"/>
        <v>D</v>
      </c>
      <c r="D83" s="131">
        <f t="shared" si="37"/>
        <v>0.83139112987871555</v>
      </c>
      <c r="E83" s="132">
        <f t="shared" si="38"/>
        <v>3653</v>
      </c>
      <c r="F83" s="133" t="str">
        <f t="shared" si="39"/>
        <v>518</v>
      </c>
      <c r="G83" s="134" t="str">
        <f t="shared" si="40"/>
        <v>71바6403</v>
      </c>
      <c r="H83" s="135">
        <f t="shared" si="41"/>
        <v>2</v>
      </c>
      <c r="I83" s="136">
        <f t="shared" si="42"/>
        <v>1026.5640000000001</v>
      </c>
      <c r="J83" s="137">
        <f t="shared" si="43"/>
        <v>1.6294577439099026E-2</v>
      </c>
      <c r="K83" s="137">
        <f t="shared" si="44"/>
        <v>0.34926281864675324</v>
      </c>
      <c r="L83" s="137">
        <f t="shared" si="45"/>
        <v>0.15683386520470227</v>
      </c>
      <c r="M83" s="138">
        <f t="shared" si="46"/>
        <v>12.507999999999999</v>
      </c>
      <c r="N83" s="139">
        <f t="shared" si="47"/>
        <v>0</v>
      </c>
      <c r="O83" s="139">
        <f t="shared" si="52"/>
        <v>4.0913182227313634</v>
      </c>
      <c r="P83" s="225">
        <f t="shared" si="48"/>
        <v>2</v>
      </c>
      <c r="Q83" s="226">
        <f t="shared" si="49"/>
        <v>0</v>
      </c>
      <c r="R83" s="226">
        <f t="shared" si="50"/>
        <v>42</v>
      </c>
      <c r="T83">
        <v>523</v>
      </c>
      <c r="U83">
        <v>3653</v>
      </c>
      <c r="V83" t="s">
        <v>381</v>
      </c>
      <c r="W83">
        <v>1026.5640000000001</v>
      </c>
      <c r="X83">
        <v>586.06899999999996</v>
      </c>
      <c r="Y83">
        <v>1.752</v>
      </c>
      <c r="Z83">
        <v>12.507999999999999</v>
      </c>
      <c r="AA83">
        <v>79.335227000000003</v>
      </c>
      <c r="AB83">
        <v>1.292734</v>
      </c>
      <c r="AC83">
        <v>27.708845</v>
      </c>
      <c r="AD83" s="1">
        <v>161</v>
      </c>
      <c r="AE83">
        <v>0</v>
      </c>
      <c r="AF83">
        <v>42</v>
      </c>
      <c r="AG83">
        <v>67</v>
      </c>
      <c r="AH83">
        <v>12.939572999999999</v>
      </c>
      <c r="AI83">
        <v>80.5</v>
      </c>
      <c r="AJ83">
        <v>0</v>
      </c>
      <c r="AK83">
        <v>2</v>
      </c>
      <c r="AL83">
        <v>737</v>
      </c>
      <c r="AM83" t="s">
        <v>382</v>
      </c>
      <c r="AN83" t="s">
        <v>582</v>
      </c>
      <c r="AO83">
        <v>948.46600000000001</v>
      </c>
      <c r="AR83" t="s">
        <v>118</v>
      </c>
      <c r="AS83" t="s">
        <v>122</v>
      </c>
      <c r="AT83" t="s">
        <v>239</v>
      </c>
      <c r="AU83" t="s">
        <v>381</v>
      </c>
      <c r="AV83" t="s">
        <v>48</v>
      </c>
      <c r="AW83">
        <v>2</v>
      </c>
      <c r="BB83">
        <v>0.83139112987871555</v>
      </c>
      <c r="BC83" t="s">
        <v>67</v>
      </c>
      <c r="BF83" t="s">
        <v>118</v>
      </c>
      <c r="BG83" t="s">
        <v>122</v>
      </c>
      <c r="BH83" t="s">
        <v>381</v>
      </c>
      <c r="BI83">
        <v>3653</v>
      </c>
      <c r="BJ83">
        <v>2</v>
      </c>
      <c r="BK83" t="s">
        <v>239</v>
      </c>
      <c r="BL83" t="s">
        <v>243</v>
      </c>
      <c r="BM83">
        <v>0.83139112987871555</v>
      </c>
      <c r="BN83" t="s">
        <v>67</v>
      </c>
      <c r="BO83" t="s">
        <v>179</v>
      </c>
      <c r="BP83">
        <v>1026.5640000000001</v>
      </c>
    </row>
    <row r="84" spans="1:68" ht="16.5" x14ac:dyDescent="0.25">
      <c r="A84" s="267" t="str">
        <f t="shared" si="35"/>
        <v>신동아교통</v>
      </c>
      <c r="B84" s="113" t="str">
        <f t="shared" si="51"/>
        <v>이찬호</v>
      </c>
      <c r="C84" s="114" t="str">
        <f t="shared" si="36"/>
        <v>D</v>
      </c>
      <c r="D84" s="115">
        <f t="shared" si="37"/>
        <v>0.82494341172721142</v>
      </c>
      <c r="E84" s="116">
        <f t="shared" si="38"/>
        <v>8035</v>
      </c>
      <c r="F84" s="117" t="str">
        <f t="shared" si="39"/>
        <v>1</v>
      </c>
      <c r="G84" s="118" t="str">
        <f t="shared" si="40"/>
        <v>70바2503</v>
      </c>
      <c r="H84" s="119">
        <f t="shared" si="41"/>
        <v>2</v>
      </c>
      <c r="I84" s="120">
        <f t="shared" si="42"/>
        <v>2615.788</v>
      </c>
      <c r="J84" s="121">
        <f t="shared" si="43"/>
        <v>2.5233999422696027E-2</v>
      </c>
      <c r="K84" s="121">
        <f t="shared" si="44"/>
        <v>0.31796256706294296</v>
      </c>
      <c r="L84" s="121">
        <f t="shared" si="45"/>
        <v>0.19917516251317002</v>
      </c>
      <c r="M84" s="122">
        <f t="shared" si="46"/>
        <v>10.039999999999999</v>
      </c>
      <c r="N84" s="123">
        <f t="shared" si="47"/>
        <v>0</v>
      </c>
      <c r="O84" s="123">
        <f t="shared" si="52"/>
        <v>1.1851113316522592</v>
      </c>
      <c r="P84" s="227">
        <f t="shared" si="48"/>
        <v>14</v>
      </c>
      <c r="Q84" s="228">
        <f t="shared" si="49"/>
        <v>0</v>
      </c>
      <c r="R84" s="228">
        <f t="shared" si="50"/>
        <v>31</v>
      </c>
      <c r="T84">
        <v>523</v>
      </c>
      <c r="U84">
        <v>8035</v>
      </c>
      <c r="V84" t="s">
        <v>383</v>
      </c>
      <c r="W84">
        <v>2615.788</v>
      </c>
      <c r="X84">
        <v>1381.2159999999999</v>
      </c>
      <c r="Y84">
        <v>1.8939999999999999</v>
      </c>
      <c r="Z84">
        <v>10.039999999999999</v>
      </c>
      <c r="AA84">
        <v>159.52774400000001</v>
      </c>
      <c r="AB84">
        <v>4.0255229999999997</v>
      </c>
      <c r="AC84">
        <v>50.723851000000003</v>
      </c>
      <c r="AD84" s="1">
        <v>521</v>
      </c>
      <c r="AE84">
        <v>0</v>
      </c>
      <c r="AF84">
        <v>31</v>
      </c>
      <c r="AG84">
        <v>78</v>
      </c>
      <c r="AH84">
        <v>16.397072000000001</v>
      </c>
      <c r="AI84">
        <v>1268.0999999999999</v>
      </c>
      <c r="AJ84">
        <v>0</v>
      </c>
      <c r="AK84">
        <v>14</v>
      </c>
      <c r="AL84">
        <v>3654</v>
      </c>
      <c r="AM84" t="s">
        <v>384</v>
      </c>
      <c r="AN84" t="s">
        <v>583</v>
      </c>
      <c r="AO84">
        <v>2509.6669999999999</v>
      </c>
      <c r="AR84" t="s">
        <v>118</v>
      </c>
      <c r="AS84" t="s">
        <v>120</v>
      </c>
      <c r="AT84" t="s">
        <v>201</v>
      </c>
      <c r="AU84" t="s">
        <v>383</v>
      </c>
      <c r="AV84" t="s">
        <v>48</v>
      </c>
      <c r="AW84">
        <v>2</v>
      </c>
      <c r="BB84">
        <v>0.82494341172721142</v>
      </c>
      <c r="BC84" t="s">
        <v>67</v>
      </c>
      <c r="BF84" t="s">
        <v>118</v>
      </c>
      <c r="BG84" t="s">
        <v>120</v>
      </c>
      <c r="BH84" t="s">
        <v>383</v>
      </c>
      <c r="BI84">
        <v>8035</v>
      </c>
      <c r="BJ84">
        <v>2</v>
      </c>
      <c r="BK84" t="s">
        <v>201</v>
      </c>
      <c r="BL84" t="s">
        <v>203</v>
      </c>
      <c r="BM84">
        <v>0.82494341172721142</v>
      </c>
      <c r="BN84" t="s">
        <v>67</v>
      </c>
      <c r="BO84" t="s">
        <v>179</v>
      </c>
      <c r="BP84">
        <v>2615.788</v>
      </c>
    </row>
    <row r="85" spans="1:68" ht="16.5" x14ac:dyDescent="0.25">
      <c r="A85" s="266" t="str">
        <f t="shared" si="35"/>
        <v>신동아교통</v>
      </c>
      <c r="B85" s="129" t="str">
        <f t="shared" si="51"/>
        <v>이철우</v>
      </c>
      <c r="C85" s="130" t="str">
        <f t="shared" si="36"/>
        <v>F</v>
      </c>
      <c r="D85" s="131">
        <f t="shared" si="37"/>
        <v>0.79614295583743278</v>
      </c>
      <c r="E85" s="132">
        <f t="shared" si="38"/>
        <v>7400</v>
      </c>
      <c r="F85" s="133" t="str">
        <f t="shared" si="39"/>
        <v>1</v>
      </c>
      <c r="G85" s="134" t="str">
        <f t="shared" si="40"/>
        <v>70바3703</v>
      </c>
      <c r="H85" s="135">
        <f t="shared" si="41"/>
        <v>5</v>
      </c>
      <c r="I85" s="136">
        <f t="shared" si="42"/>
        <v>1320.7860000000001</v>
      </c>
      <c r="J85" s="137">
        <f t="shared" si="43"/>
        <v>1.3304134248972596E-2</v>
      </c>
      <c r="K85" s="137">
        <f t="shared" si="44"/>
        <v>0.32994716915395406</v>
      </c>
      <c r="L85" s="137">
        <f t="shared" si="45"/>
        <v>0.12189711277981444</v>
      </c>
      <c r="M85" s="138">
        <f t="shared" si="46"/>
        <v>12.221</v>
      </c>
      <c r="N85" s="139">
        <f t="shared" si="47"/>
        <v>0</v>
      </c>
      <c r="O85" s="139">
        <f t="shared" si="52"/>
        <v>15.407789151008808</v>
      </c>
      <c r="P85" s="225">
        <f t="shared" si="48"/>
        <v>3</v>
      </c>
      <c r="Q85" s="226">
        <f t="shared" si="49"/>
        <v>0</v>
      </c>
      <c r="R85" s="226">
        <f t="shared" si="50"/>
        <v>210</v>
      </c>
      <c r="T85">
        <v>523</v>
      </c>
      <c r="U85">
        <v>7400</v>
      </c>
      <c r="V85" t="s">
        <v>435</v>
      </c>
      <c r="W85">
        <v>1362.9469999999999</v>
      </c>
      <c r="X85">
        <v>766.19899999999996</v>
      </c>
      <c r="Y85">
        <v>1.7789999999999999</v>
      </c>
      <c r="Z85">
        <v>12.221</v>
      </c>
      <c r="AA85">
        <v>80.779702</v>
      </c>
      <c r="AB85">
        <v>1.0747040000000001</v>
      </c>
      <c r="AC85">
        <v>26.653034000000002</v>
      </c>
      <c r="AD85" s="1">
        <v>161</v>
      </c>
      <c r="AE85">
        <v>0</v>
      </c>
      <c r="AF85">
        <v>210</v>
      </c>
      <c r="AG85">
        <v>83</v>
      </c>
      <c r="AH85">
        <v>16.872394</v>
      </c>
      <c r="AI85">
        <v>348.2</v>
      </c>
      <c r="AJ85">
        <v>0</v>
      </c>
      <c r="AK85">
        <v>3</v>
      </c>
      <c r="AL85">
        <v>374</v>
      </c>
      <c r="AM85" t="s">
        <v>436</v>
      </c>
      <c r="AN85" t="s">
        <v>584</v>
      </c>
      <c r="AO85">
        <v>443.52199999999999</v>
      </c>
      <c r="AR85" t="s">
        <v>118</v>
      </c>
      <c r="AS85" t="s">
        <v>120</v>
      </c>
      <c r="AT85" t="s">
        <v>217</v>
      </c>
      <c r="AU85" t="s">
        <v>435</v>
      </c>
      <c r="AV85" t="s">
        <v>48</v>
      </c>
      <c r="AW85">
        <v>5</v>
      </c>
      <c r="BB85">
        <v>0.79614295583743278</v>
      </c>
      <c r="BC85" t="s">
        <v>70</v>
      </c>
      <c r="BF85" t="s">
        <v>118</v>
      </c>
      <c r="BG85" t="s">
        <v>120</v>
      </c>
      <c r="BH85" t="s">
        <v>435</v>
      </c>
      <c r="BI85">
        <v>7400</v>
      </c>
      <c r="BJ85">
        <v>5</v>
      </c>
      <c r="BK85" t="s">
        <v>217</v>
      </c>
      <c r="BL85" t="s">
        <v>223</v>
      </c>
      <c r="BM85">
        <v>0.79614295583743278</v>
      </c>
      <c r="BN85" t="s">
        <v>70</v>
      </c>
      <c r="BO85" t="s">
        <v>185</v>
      </c>
      <c r="BP85">
        <v>1320.7860000000001</v>
      </c>
    </row>
    <row r="86" spans="1:68" ht="16.5" x14ac:dyDescent="0.25">
      <c r="A86" s="267" t="str">
        <f t="shared" si="35"/>
        <v>신동아교통</v>
      </c>
      <c r="B86" s="113" t="str">
        <f t="shared" si="51"/>
        <v>이춘학</v>
      </c>
      <c r="C86" s="114" t="str">
        <f t="shared" si="36"/>
        <v>B</v>
      </c>
      <c r="D86" s="115">
        <f t="shared" si="37"/>
        <v>0.93678742253683311</v>
      </c>
      <c r="E86" s="116">
        <f t="shared" si="38"/>
        <v>8014</v>
      </c>
      <c r="F86" s="117" t="str">
        <f t="shared" si="39"/>
        <v>518</v>
      </c>
      <c r="G86" s="118" t="str">
        <f t="shared" si="40"/>
        <v>71바6402</v>
      </c>
      <c r="H86" s="119">
        <f t="shared" si="41"/>
        <v>2</v>
      </c>
      <c r="I86" s="120">
        <f t="shared" si="42"/>
        <v>1794.163</v>
      </c>
      <c r="J86" s="121">
        <f t="shared" si="43"/>
        <v>1.3263185533657977E-2</v>
      </c>
      <c r="K86" s="121">
        <f t="shared" si="44"/>
        <v>0.36039520916032064</v>
      </c>
      <c r="L86" s="121">
        <f t="shared" si="45"/>
        <v>0.12094776227132094</v>
      </c>
      <c r="M86" s="122">
        <f t="shared" si="46"/>
        <v>9.8000000000000007</v>
      </c>
      <c r="N86" s="123">
        <f t="shared" si="47"/>
        <v>0</v>
      </c>
      <c r="O86" s="123">
        <f t="shared" si="52"/>
        <v>1.3934073994391813</v>
      </c>
      <c r="P86" s="227">
        <f t="shared" si="48"/>
        <v>1</v>
      </c>
      <c r="Q86" s="228">
        <f t="shared" si="49"/>
        <v>0</v>
      </c>
      <c r="R86" s="228">
        <f t="shared" si="50"/>
        <v>25</v>
      </c>
      <c r="T86">
        <v>523</v>
      </c>
      <c r="U86">
        <v>8014</v>
      </c>
      <c r="V86" t="s">
        <v>385</v>
      </c>
      <c r="W86">
        <v>1794.163</v>
      </c>
      <c r="X86">
        <v>912.01700000000005</v>
      </c>
      <c r="Y86">
        <v>1.9670000000000001</v>
      </c>
      <c r="Z86">
        <v>9.8000000000000007</v>
      </c>
      <c r="AA86">
        <v>145.61464100000001</v>
      </c>
      <c r="AB86">
        <v>1.931314</v>
      </c>
      <c r="AC86">
        <v>52.478819000000001</v>
      </c>
      <c r="AD86" s="1">
        <v>217</v>
      </c>
      <c r="AE86">
        <v>0</v>
      </c>
      <c r="AF86">
        <v>25</v>
      </c>
      <c r="AG86">
        <v>64</v>
      </c>
      <c r="AH86">
        <v>12.321308999999999</v>
      </c>
      <c r="AI86">
        <v>0</v>
      </c>
      <c r="AJ86">
        <v>0</v>
      </c>
      <c r="AK86">
        <v>1</v>
      </c>
      <c r="AL86">
        <v>166</v>
      </c>
      <c r="AM86" t="s">
        <v>386</v>
      </c>
      <c r="AN86" t="s">
        <v>585</v>
      </c>
      <c r="AO86">
        <v>1714.6869999999999</v>
      </c>
      <c r="AR86" t="s">
        <v>118</v>
      </c>
      <c r="AS86" t="s">
        <v>122</v>
      </c>
      <c r="AT86" t="s">
        <v>238</v>
      </c>
      <c r="AU86" t="s">
        <v>385</v>
      </c>
      <c r="AV86" t="s">
        <v>48</v>
      </c>
      <c r="AW86">
        <v>2</v>
      </c>
      <c r="BB86">
        <v>0.93678742253683311</v>
      </c>
      <c r="BC86" t="s">
        <v>68</v>
      </c>
      <c r="BF86" t="s">
        <v>118</v>
      </c>
      <c r="BG86" t="s">
        <v>122</v>
      </c>
      <c r="BH86" t="s">
        <v>385</v>
      </c>
      <c r="BI86">
        <v>8014</v>
      </c>
      <c r="BJ86">
        <v>2</v>
      </c>
      <c r="BK86" t="s">
        <v>238</v>
      </c>
      <c r="BL86" t="s">
        <v>244</v>
      </c>
      <c r="BM86">
        <v>0.93678742253683311</v>
      </c>
      <c r="BN86" t="s">
        <v>68</v>
      </c>
      <c r="BO86" t="s">
        <v>176</v>
      </c>
      <c r="BP86">
        <v>1794.163</v>
      </c>
    </row>
    <row r="87" spans="1:68" ht="16.5" x14ac:dyDescent="0.25">
      <c r="A87" s="266" t="str">
        <f t="shared" si="35"/>
        <v>신동아교통</v>
      </c>
      <c r="B87" s="129" t="str">
        <f t="shared" si="51"/>
        <v>이현규</v>
      </c>
      <c r="C87" s="130" t="str">
        <f t="shared" si="36"/>
        <v>D</v>
      </c>
      <c r="D87" s="131">
        <f t="shared" si="37"/>
        <v>0.83982478676918515</v>
      </c>
      <c r="E87" s="132">
        <f t="shared" si="38"/>
        <v>3670</v>
      </c>
      <c r="F87" s="133" t="str">
        <f t="shared" si="39"/>
        <v>1</v>
      </c>
      <c r="G87" s="134" t="str">
        <f t="shared" si="40"/>
        <v>70바3707</v>
      </c>
      <c r="H87" s="135">
        <f t="shared" si="41"/>
        <v>2</v>
      </c>
      <c r="I87" s="136">
        <f t="shared" si="42"/>
        <v>859.97800000000007</v>
      </c>
      <c r="J87" s="137">
        <f t="shared" si="43"/>
        <v>2.826841572182943E-3</v>
      </c>
      <c r="K87" s="137">
        <f t="shared" si="44"/>
        <v>0.3338541738369406</v>
      </c>
      <c r="L87" s="137">
        <f t="shared" si="45"/>
        <v>0.30117049505917592</v>
      </c>
      <c r="M87" s="138">
        <f t="shared" si="46"/>
        <v>17.844999999999999</v>
      </c>
      <c r="N87" s="139">
        <f t="shared" si="47"/>
        <v>0.8139743109707458</v>
      </c>
      <c r="O87" s="139">
        <f t="shared" si="52"/>
        <v>36.745126038107955</v>
      </c>
      <c r="P87" s="225">
        <f t="shared" si="48"/>
        <v>1</v>
      </c>
      <c r="Q87" s="226">
        <f t="shared" si="49"/>
        <v>7</v>
      </c>
      <c r="R87" s="226">
        <f t="shared" si="50"/>
        <v>316</v>
      </c>
      <c r="T87">
        <v>523</v>
      </c>
      <c r="U87">
        <v>3670</v>
      </c>
      <c r="V87" t="s">
        <v>387</v>
      </c>
      <c r="W87">
        <v>859.97799999999995</v>
      </c>
      <c r="X87">
        <v>470.48399999999998</v>
      </c>
      <c r="Y87">
        <v>1.8280000000000001</v>
      </c>
      <c r="Z87">
        <v>17.844999999999999</v>
      </c>
      <c r="AA87">
        <v>40.677199999999999</v>
      </c>
      <c r="AB87">
        <v>0.11498800000000001</v>
      </c>
      <c r="AC87">
        <v>13.580253000000001</v>
      </c>
      <c r="AD87" s="1">
        <v>259</v>
      </c>
      <c r="AE87">
        <v>7</v>
      </c>
      <c r="AF87">
        <v>316</v>
      </c>
      <c r="AG87">
        <v>72</v>
      </c>
      <c r="AH87">
        <v>21.141522999999999</v>
      </c>
      <c r="AI87">
        <v>270.7</v>
      </c>
      <c r="AJ87">
        <v>0</v>
      </c>
      <c r="AK87">
        <v>1</v>
      </c>
      <c r="AL87">
        <v>17</v>
      </c>
      <c r="AM87" t="s">
        <v>388</v>
      </c>
      <c r="AN87" t="s">
        <v>586</v>
      </c>
      <c r="AO87">
        <v>727.71500000000003</v>
      </c>
      <c r="AR87" t="s">
        <v>118</v>
      </c>
      <c r="AS87" t="s">
        <v>120</v>
      </c>
      <c r="AT87" t="s">
        <v>221</v>
      </c>
      <c r="AU87" t="s">
        <v>387</v>
      </c>
      <c r="AV87" t="s">
        <v>48</v>
      </c>
      <c r="AW87">
        <v>2</v>
      </c>
      <c r="BB87">
        <v>0.83982478676918515</v>
      </c>
      <c r="BC87" t="s">
        <v>67</v>
      </c>
      <c r="BF87" t="s">
        <v>118</v>
      </c>
      <c r="BG87" t="s">
        <v>120</v>
      </c>
      <c r="BH87" t="s">
        <v>387</v>
      </c>
      <c r="BI87">
        <v>3670</v>
      </c>
      <c r="BJ87">
        <v>2</v>
      </c>
      <c r="BK87" t="s">
        <v>221</v>
      </c>
      <c r="BL87" t="s">
        <v>252</v>
      </c>
      <c r="BM87">
        <v>0.83982478676918515</v>
      </c>
      <c r="BN87" t="s">
        <v>67</v>
      </c>
      <c r="BO87" t="s">
        <v>179</v>
      </c>
      <c r="BP87">
        <v>859.97800000000007</v>
      </c>
    </row>
    <row r="88" spans="1:68" ht="16.5" x14ac:dyDescent="0.25">
      <c r="A88" s="267" t="str">
        <f t="shared" si="35"/>
        <v>신동아교통</v>
      </c>
      <c r="B88" s="113" t="str">
        <f t="shared" si="51"/>
        <v>임상록</v>
      </c>
      <c r="C88" s="114" t="str">
        <f t="shared" si="36"/>
        <v>D</v>
      </c>
      <c r="D88" s="115">
        <f t="shared" si="37"/>
        <v>0.82933124318894924</v>
      </c>
      <c r="E88" s="116">
        <f t="shared" si="38"/>
        <v>7773</v>
      </c>
      <c r="F88" s="117" t="str">
        <f t="shared" si="39"/>
        <v>518</v>
      </c>
      <c r="G88" s="118" t="str">
        <f t="shared" si="40"/>
        <v>71바6410</v>
      </c>
      <c r="H88" s="119">
        <f t="shared" si="41"/>
        <v>2</v>
      </c>
      <c r="I88" s="120">
        <f t="shared" si="42"/>
        <v>410.17899999999997</v>
      </c>
      <c r="J88" s="121">
        <f t="shared" si="43"/>
        <v>8.9558633495156678E-3</v>
      </c>
      <c r="K88" s="121">
        <f t="shared" si="44"/>
        <v>0.3423896806531338</v>
      </c>
      <c r="L88" s="121">
        <f t="shared" si="45"/>
        <v>9.2642480478035208E-2</v>
      </c>
      <c r="M88" s="122">
        <f t="shared" si="46"/>
        <v>11.87</v>
      </c>
      <c r="N88" s="123">
        <f t="shared" si="47"/>
        <v>1.4627760075479244</v>
      </c>
      <c r="O88" s="123">
        <f t="shared" si="52"/>
        <v>10.483228054093457</v>
      </c>
      <c r="P88" s="227">
        <f t="shared" si="48"/>
        <v>0</v>
      </c>
      <c r="Q88" s="228">
        <f t="shared" si="49"/>
        <v>6</v>
      </c>
      <c r="R88" s="228">
        <f t="shared" si="50"/>
        <v>43</v>
      </c>
      <c r="T88">
        <v>523</v>
      </c>
      <c r="U88">
        <v>7773</v>
      </c>
      <c r="V88" t="s">
        <v>389</v>
      </c>
      <c r="W88">
        <v>410.17899999999997</v>
      </c>
      <c r="X88">
        <v>235.48699999999999</v>
      </c>
      <c r="Y88">
        <v>1.742</v>
      </c>
      <c r="Z88">
        <v>11.87</v>
      </c>
      <c r="AA88">
        <v>32.316929000000002</v>
      </c>
      <c r="AB88">
        <v>0.28942600000000002</v>
      </c>
      <c r="AC88">
        <v>11.064983</v>
      </c>
      <c r="AD88" s="1">
        <v>38</v>
      </c>
      <c r="AE88">
        <v>6</v>
      </c>
      <c r="AF88">
        <v>43</v>
      </c>
      <c r="AG88">
        <v>67</v>
      </c>
      <c r="AH88">
        <v>12.692387</v>
      </c>
      <c r="AI88">
        <v>20.5</v>
      </c>
      <c r="AJ88">
        <v>0</v>
      </c>
      <c r="AK88">
        <v>0</v>
      </c>
      <c r="AL88">
        <v>0</v>
      </c>
      <c r="AM88" t="s">
        <v>390</v>
      </c>
      <c r="AN88" t="s">
        <v>587</v>
      </c>
      <c r="AO88">
        <v>332.30399999999997</v>
      </c>
      <c r="AR88" t="s">
        <v>118</v>
      </c>
      <c r="AS88" t="s">
        <v>122</v>
      </c>
      <c r="AT88" t="s">
        <v>244</v>
      </c>
      <c r="AU88" t="s">
        <v>389</v>
      </c>
      <c r="AV88" t="s">
        <v>48</v>
      </c>
      <c r="AW88">
        <v>2</v>
      </c>
      <c r="BB88">
        <v>0.82933124318894924</v>
      </c>
      <c r="BC88" t="s">
        <v>67</v>
      </c>
      <c r="BF88" t="s">
        <v>118</v>
      </c>
      <c r="BG88" t="s">
        <v>122</v>
      </c>
      <c r="BH88" t="s">
        <v>389</v>
      </c>
      <c r="BI88">
        <v>7773</v>
      </c>
      <c r="BJ88">
        <v>2</v>
      </c>
      <c r="BK88" t="s">
        <v>244</v>
      </c>
      <c r="BL88" t="s">
        <v>239</v>
      </c>
      <c r="BM88">
        <v>0.82933124318894924</v>
      </c>
      <c r="BN88" t="s">
        <v>67</v>
      </c>
      <c r="BO88" t="s">
        <v>179</v>
      </c>
      <c r="BP88">
        <v>410.17899999999997</v>
      </c>
    </row>
    <row r="89" spans="1:68" ht="16.5" x14ac:dyDescent="0.25">
      <c r="A89" s="266" t="str">
        <f t="shared" si="35"/>
        <v>신동아교통</v>
      </c>
      <c r="B89" s="129" t="str">
        <f t="shared" si="51"/>
        <v>장경화</v>
      </c>
      <c r="C89" s="130" t="str">
        <f t="shared" si="36"/>
        <v>S</v>
      </c>
      <c r="D89" s="131">
        <f t="shared" si="37"/>
        <v>1.0298272499363155</v>
      </c>
      <c r="E89" s="132">
        <f t="shared" si="38"/>
        <v>6148</v>
      </c>
      <c r="F89" s="133" t="str">
        <f t="shared" si="39"/>
        <v>516</v>
      </c>
      <c r="G89" s="134" t="str">
        <f t="shared" si="40"/>
        <v>71바6415</v>
      </c>
      <c r="H89" s="135">
        <f t="shared" si="41"/>
        <v>2</v>
      </c>
      <c r="I89" s="136">
        <f t="shared" si="42"/>
        <v>1873.394</v>
      </c>
      <c r="J89" s="137">
        <f t="shared" si="43"/>
        <v>2.4187774687993071E-2</v>
      </c>
      <c r="K89" s="137">
        <f t="shared" si="44"/>
        <v>0.30151857467666854</v>
      </c>
      <c r="L89" s="137">
        <f t="shared" si="45"/>
        <v>0.29999028501212238</v>
      </c>
      <c r="M89" s="138">
        <f t="shared" si="46"/>
        <v>5.3920000000000003</v>
      </c>
      <c r="N89" s="139">
        <f t="shared" si="47"/>
        <v>5.3379054272619644E-2</v>
      </c>
      <c r="O89" s="139">
        <f t="shared" si="52"/>
        <v>2.0284040623595465</v>
      </c>
      <c r="P89" s="225">
        <f t="shared" si="48"/>
        <v>7</v>
      </c>
      <c r="Q89" s="226">
        <f t="shared" si="49"/>
        <v>1</v>
      </c>
      <c r="R89" s="226">
        <f t="shared" si="50"/>
        <v>38</v>
      </c>
      <c r="T89">
        <v>523</v>
      </c>
      <c r="U89">
        <v>6148</v>
      </c>
      <c r="V89" t="s">
        <v>391</v>
      </c>
      <c r="W89">
        <v>1873.394</v>
      </c>
      <c r="X89">
        <v>824.67899999999997</v>
      </c>
      <c r="Y89">
        <v>2.2719999999999998</v>
      </c>
      <c r="Z89">
        <v>5.3920000000000003</v>
      </c>
      <c r="AA89">
        <v>132.94993199999999</v>
      </c>
      <c r="AB89">
        <v>3.2157629999999999</v>
      </c>
      <c r="AC89">
        <v>40.086874000000002</v>
      </c>
      <c r="AD89" s="1">
        <v>562</v>
      </c>
      <c r="AE89">
        <v>1</v>
      </c>
      <c r="AF89">
        <v>38</v>
      </c>
      <c r="AG89">
        <v>67</v>
      </c>
      <c r="AH89">
        <v>14.090973</v>
      </c>
      <c r="AI89">
        <v>1</v>
      </c>
      <c r="AJ89">
        <v>0</v>
      </c>
      <c r="AK89">
        <v>7</v>
      </c>
      <c r="AL89">
        <v>2325</v>
      </c>
      <c r="AM89" t="s">
        <v>392</v>
      </c>
      <c r="AN89" t="s">
        <v>588</v>
      </c>
      <c r="AO89">
        <v>1724.7439999999999</v>
      </c>
      <c r="AR89" t="s">
        <v>118</v>
      </c>
      <c r="AS89" t="s">
        <v>121</v>
      </c>
      <c r="AT89" t="s">
        <v>233</v>
      </c>
      <c r="AU89" t="s">
        <v>391</v>
      </c>
      <c r="AV89" t="s">
        <v>229</v>
      </c>
      <c r="AW89">
        <v>2</v>
      </c>
      <c r="BB89">
        <v>1.0298272499363155</v>
      </c>
      <c r="BC89" t="s">
        <v>71</v>
      </c>
      <c r="BF89" t="s">
        <v>118</v>
      </c>
      <c r="BG89" t="s">
        <v>121</v>
      </c>
      <c r="BH89" t="s">
        <v>391</v>
      </c>
      <c r="BI89">
        <v>6148</v>
      </c>
      <c r="BJ89">
        <v>2</v>
      </c>
      <c r="BK89" t="s">
        <v>233</v>
      </c>
      <c r="BL89" t="s">
        <v>253</v>
      </c>
      <c r="BM89">
        <v>1.0298272499363155</v>
      </c>
      <c r="BN89" t="s">
        <v>71</v>
      </c>
      <c r="BO89" t="s">
        <v>177</v>
      </c>
      <c r="BP89">
        <v>1873.394</v>
      </c>
    </row>
    <row r="90" spans="1:68" ht="16.5" x14ac:dyDescent="0.25">
      <c r="A90" s="267" t="str">
        <f t="shared" si="35"/>
        <v>신동아교통</v>
      </c>
      <c r="B90" s="113" t="str">
        <f t="shared" si="51"/>
        <v>장귀덕</v>
      </c>
      <c r="C90" s="114" t="str">
        <f t="shared" si="36"/>
        <v>F</v>
      </c>
      <c r="D90" s="115">
        <f t="shared" si="37"/>
        <v>0.78136097427526163</v>
      </c>
      <c r="E90" s="116">
        <f t="shared" si="38"/>
        <v>6217</v>
      </c>
      <c r="F90" s="117" t="str">
        <f t="shared" si="39"/>
        <v>1</v>
      </c>
      <c r="G90" s="118" t="str">
        <f t="shared" si="40"/>
        <v>70바2535</v>
      </c>
      <c r="H90" s="119">
        <f t="shared" si="41"/>
        <v>2</v>
      </c>
      <c r="I90" s="120">
        <f t="shared" si="42"/>
        <v>2064.0929999999998</v>
      </c>
      <c r="J90" s="121">
        <f t="shared" si="43"/>
        <v>2.0887491421779227E-2</v>
      </c>
      <c r="K90" s="121">
        <f t="shared" si="44"/>
        <v>0.36965411998535491</v>
      </c>
      <c r="L90" s="121">
        <f t="shared" si="45"/>
        <v>0.15600072283564745</v>
      </c>
      <c r="M90" s="122">
        <f t="shared" si="46"/>
        <v>13.441000000000001</v>
      </c>
      <c r="N90" s="123">
        <f t="shared" si="47"/>
        <v>0</v>
      </c>
      <c r="O90" s="123">
        <f t="shared" si="52"/>
        <v>9.1081167369881104</v>
      </c>
      <c r="P90" s="227">
        <f t="shared" si="48"/>
        <v>34</v>
      </c>
      <c r="Q90" s="228">
        <f t="shared" si="49"/>
        <v>0</v>
      </c>
      <c r="R90" s="228">
        <f t="shared" si="50"/>
        <v>188</v>
      </c>
      <c r="T90">
        <v>523</v>
      </c>
      <c r="U90">
        <v>6217</v>
      </c>
      <c r="V90" t="s">
        <v>393</v>
      </c>
      <c r="W90">
        <v>2064.0929999999998</v>
      </c>
      <c r="X90">
        <v>1192.99</v>
      </c>
      <c r="Y90">
        <v>1.73</v>
      </c>
      <c r="Z90">
        <v>13.441000000000001</v>
      </c>
      <c r="AA90">
        <v>130.34025700000001</v>
      </c>
      <c r="AB90">
        <v>2.7224810000000002</v>
      </c>
      <c r="AC90">
        <v>48.180813000000001</v>
      </c>
      <c r="AD90" s="1">
        <v>322</v>
      </c>
      <c r="AE90">
        <v>0</v>
      </c>
      <c r="AF90">
        <v>188</v>
      </c>
      <c r="AG90">
        <v>68</v>
      </c>
      <c r="AH90">
        <v>15.836188999999999</v>
      </c>
      <c r="AI90">
        <v>520.5</v>
      </c>
      <c r="AJ90">
        <v>0</v>
      </c>
      <c r="AK90">
        <v>34</v>
      </c>
      <c r="AL90">
        <v>8953</v>
      </c>
      <c r="AM90" t="s">
        <v>394</v>
      </c>
      <c r="AN90" t="s">
        <v>589</v>
      </c>
      <c r="AO90">
        <v>1994.45</v>
      </c>
      <c r="AR90" t="s">
        <v>118</v>
      </c>
      <c r="AS90" t="s">
        <v>120</v>
      </c>
      <c r="AT90" t="s">
        <v>203</v>
      </c>
      <c r="AU90" t="s">
        <v>393</v>
      </c>
      <c r="AV90" t="s">
        <v>48</v>
      </c>
      <c r="AW90">
        <v>2</v>
      </c>
      <c r="BB90">
        <v>0.78136097427526163</v>
      </c>
      <c r="BC90" t="s">
        <v>70</v>
      </c>
      <c r="BF90" t="s">
        <v>118</v>
      </c>
      <c r="BG90" t="s">
        <v>120</v>
      </c>
      <c r="BH90" t="s">
        <v>393</v>
      </c>
      <c r="BI90">
        <v>6217</v>
      </c>
      <c r="BJ90">
        <v>2</v>
      </c>
      <c r="BK90" t="s">
        <v>203</v>
      </c>
      <c r="BL90" t="s">
        <v>252</v>
      </c>
      <c r="BM90">
        <v>0.78136097427526163</v>
      </c>
      <c r="BN90" t="s">
        <v>70</v>
      </c>
      <c r="BO90" t="s">
        <v>185</v>
      </c>
      <c r="BP90">
        <v>2064.0929999999998</v>
      </c>
    </row>
    <row r="91" spans="1:68" ht="16.5" x14ac:dyDescent="0.25">
      <c r="A91" s="266" t="str">
        <f t="shared" si="35"/>
        <v>신동아교통</v>
      </c>
      <c r="B91" s="129" t="str">
        <f t="shared" si="51"/>
        <v>전희재</v>
      </c>
      <c r="C91" s="130" t="str">
        <f t="shared" si="36"/>
        <v>B</v>
      </c>
      <c r="D91" s="131">
        <f t="shared" si="37"/>
        <v>0.94446722522320536</v>
      </c>
      <c r="E91" s="132">
        <f t="shared" si="38"/>
        <v>4152</v>
      </c>
      <c r="F91" s="133" t="str">
        <f t="shared" si="39"/>
        <v>520</v>
      </c>
      <c r="G91" s="134" t="str">
        <f t="shared" si="40"/>
        <v>71바6780</v>
      </c>
      <c r="H91" s="135">
        <f t="shared" si="41"/>
        <v>2</v>
      </c>
      <c r="I91" s="136">
        <f t="shared" si="42"/>
        <v>1464.278</v>
      </c>
      <c r="J91" s="137">
        <f t="shared" si="43"/>
        <v>6.2919325382878259E-3</v>
      </c>
      <c r="K91" s="137">
        <f t="shared" si="44"/>
        <v>0.26707122603104388</v>
      </c>
      <c r="L91" s="137">
        <f t="shared" si="45"/>
        <v>0.28341612726545096</v>
      </c>
      <c r="M91" s="138">
        <f t="shared" si="46"/>
        <v>5.141</v>
      </c>
      <c r="N91" s="139">
        <f t="shared" si="47"/>
        <v>0</v>
      </c>
      <c r="O91" s="139">
        <f t="shared" si="52"/>
        <v>0.88780955528936445</v>
      </c>
      <c r="P91" s="225">
        <f t="shared" si="48"/>
        <v>0</v>
      </c>
      <c r="Q91" s="226">
        <f t="shared" si="49"/>
        <v>0</v>
      </c>
      <c r="R91" s="226">
        <f t="shared" si="50"/>
        <v>13</v>
      </c>
      <c r="T91">
        <v>523</v>
      </c>
      <c r="U91">
        <v>4152</v>
      </c>
      <c r="V91" t="s">
        <v>395</v>
      </c>
      <c r="W91">
        <v>1464.278</v>
      </c>
      <c r="X91">
        <v>594.41499999999996</v>
      </c>
      <c r="Y91">
        <v>2.4630000000000001</v>
      </c>
      <c r="Z91">
        <v>5.141</v>
      </c>
      <c r="AA91">
        <v>121.26576300000001</v>
      </c>
      <c r="AB91">
        <v>0.76299600000000001</v>
      </c>
      <c r="AC91">
        <v>32.386595999999997</v>
      </c>
      <c r="AD91" s="1">
        <v>415</v>
      </c>
      <c r="AE91">
        <v>0</v>
      </c>
      <c r="AF91">
        <v>13</v>
      </c>
      <c r="AG91">
        <v>56</v>
      </c>
      <c r="AH91">
        <v>12.074949</v>
      </c>
      <c r="AI91">
        <v>0</v>
      </c>
      <c r="AJ91">
        <v>0</v>
      </c>
      <c r="AK91">
        <v>0</v>
      </c>
      <c r="AL91">
        <v>0</v>
      </c>
      <c r="AM91" t="s">
        <v>396</v>
      </c>
      <c r="AN91" t="s">
        <v>590</v>
      </c>
      <c r="AO91">
        <v>1369.008</v>
      </c>
      <c r="AR91" t="s">
        <v>118</v>
      </c>
      <c r="AS91" t="s">
        <v>123</v>
      </c>
      <c r="AT91" t="s">
        <v>250</v>
      </c>
      <c r="AU91" t="s">
        <v>395</v>
      </c>
      <c r="AV91" t="s">
        <v>48</v>
      </c>
      <c r="AW91">
        <v>2</v>
      </c>
      <c r="BB91">
        <v>0.94446722522320536</v>
      </c>
      <c r="BC91" t="s">
        <v>68</v>
      </c>
      <c r="BF91" t="s">
        <v>118</v>
      </c>
      <c r="BG91" t="s">
        <v>123</v>
      </c>
      <c r="BH91" t="s">
        <v>395</v>
      </c>
      <c r="BI91">
        <v>4152</v>
      </c>
      <c r="BJ91">
        <v>2</v>
      </c>
      <c r="BK91" t="s">
        <v>250</v>
      </c>
      <c r="BL91" t="s">
        <v>248</v>
      </c>
      <c r="BM91">
        <v>0.94446722522320536</v>
      </c>
      <c r="BN91" t="s">
        <v>68</v>
      </c>
      <c r="BO91" t="s">
        <v>176</v>
      </c>
      <c r="BP91">
        <v>1464.278</v>
      </c>
    </row>
    <row r="92" spans="1:68" ht="16.5" x14ac:dyDescent="0.25">
      <c r="A92" s="267" t="str">
        <f t="shared" si="35"/>
        <v>신동아교통</v>
      </c>
      <c r="B92" s="113" t="str">
        <f t="shared" si="51"/>
        <v>조완석</v>
      </c>
      <c r="C92" s="114" t="str">
        <f t="shared" si="36"/>
        <v>D</v>
      </c>
      <c r="D92" s="115">
        <f t="shared" si="37"/>
        <v>0.82590306162018212</v>
      </c>
      <c r="E92" s="116">
        <f t="shared" si="38"/>
        <v>1</v>
      </c>
      <c r="F92" s="117" t="str">
        <f t="shared" si="39"/>
        <v>1</v>
      </c>
      <c r="G92" s="118" t="str">
        <f t="shared" si="40"/>
        <v>70바2411</v>
      </c>
      <c r="H92" s="119">
        <f t="shared" si="41"/>
        <v>9</v>
      </c>
      <c r="I92" s="120">
        <f t="shared" si="42"/>
        <v>1472.154</v>
      </c>
      <c r="J92" s="121">
        <f t="shared" si="43"/>
        <v>1.6538826793685808E-2</v>
      </c>
      <c r="K92" s="121">
        <f t="shared" si="44"/>
        <v>0.28377836360361675</v>
      </c>
      <c r="L92" s="121">
        <f t="shared" si="45"/>
        <v>0.10868428167161859</v>
      </c>
      <c r="M92" s="122">
        <f t="shared" si="46"/>
        <v>11.045999999999999</v>
      </c>
      <c r="N92" s="123">
        <f t="shared" si="47"/>
        <v>6.7927676044761617E-2</v>
      </c>
      <c r="O92" s="123">
        <f t="shared" si="52"/>
        <v>20.378302813428487</v>
      </c>
      <c r="P92" s="227">
        <f t="shared" si="48"/>
        <v>4</v>
      </c>
      <c r="Q92" s="228">
        <f t="shared" si="49"/>
        <v>1</v>
      </c>
      <c r="R92" s="228">
        <f t="shared" si="50"/>
        <v>300</v>
      </c>
      <c r="T92">
        <v>523</v>
      </c>
      <c r="U92">
        <v>1</v>
      </c>
      <c r="V92" t="s">
        <v>397</v>
      </c>
      <c r="W92">
        <v>1472.154</v>
      </c>
      <c r="X92">
        <v>800.65300000000002</v>
      </c>
      <c r="Y92">
        <v>1.839</v>
      </c>
      <c r="Z92">
        <v>11.045999999999999</v>
      </c>
      <c r="AA92">
        <v>84.765806999999995</v>
      </c>
      <c r="AB92">
        <v>1.4019269999999999</v>
      </c>
      <c r="AC92">
        <v>24.054701999999999</v>
      </c>
      <c r="AD92" s="1">
        <v>160</v>
      </c>
      <c r="AE92">
        <v>1</v>
      </c>
      <c r="AF92">
        <v>300</v>
      </c>
      <c r="AG92">
        <v>82</v>
      </c>
      <c r="AH92">
        <v>17.367308999999999</v>
      </c>
      <c r="AI92">
        <v>561.4</v>
      </c>
      <c r="AJ92">
        <v>0</v>
      </c>
      <c r="AK92">
        <v>4</v>
      </c>
      <c r="AL92">
        <v>1422</v>
      </c>
      <c r="AM92" t="s">
        <v>398</v>
      </c>
      <c r="AN92" t="s">
        <v>591</v>
      </c>
      <c r="AO92">
        <v>303.17700000000002</v>
      </c>
      <c r="AR92" t="s">
        <v>118</v>
      </c>
      <c r="AS92" t="s">
        <v>120</v>
      </c>
      <c r="AT92" t="s">
        <v>193</v>
      </c>
      <c r="AU92" t="s">
        <v>397</v>
      </c>
      <c r="AV92" t="s">
        <v>48</v>
      </c>
      <c r="AW92">
        <v>9</v>
      </c>
      <c r="BB92">
        <v>0.82590306162018212</v>
      </c>
      <c r="BC92" t="s">
        <v>67</v>
      </c>
      <c r="BF92" t="s">
        <v>118</v>
      </c>
      <c r="BG92" t="s">
        <v>120</v>
      </c>
      <c r="BH92" t="s">
        <v>397</v>
      </c>
      <c r="BI92">
        <v>1</v>
      </c>
      <c r="BJ92">
        <v>9</v>
      </c>
      <c r="BK92" t="s">
        <v>193</v>
      </c>
      <c r="BL92" t="s">
        <v>222</v>
      </c>
      <c r="BM92">
        <v>0.82590306162018212</v>
      </c>
      <c r="BN92" t="s">
        <v>67</v>
      </c>
      <c r="BO92" t="s">
        <v>179</v>
      </c>
      <c r="BP92">
        <v>1472.154</v>
      </c>
    </row>
    <row r="93" spans="1:68" ht="16.5" x14ac:dyDescent="0.25">
      <c r="A93" s="266" t="str">
        <f t="shared" si="35"/>
        <v>신동아교통</v>
      </c>
      <c r="B93" s="129" t="str">
        <f t="shared" si="51"/>
        <v>조운제</v>
      </c>
      <c r="C93" s="130" t="str">
        <f t="shared" si="36"/>
        <v>D</v>
      </c>
      <c r="D93" s="131">
        <f t="shared" si="37"/>
        <v>0.84714285714285709</v>
      </c>
      <c r="E93" s="132">
        <f t="shared" si="38"/>
        <v>29</v>
      </c>
      <c r="F93" s="133" t="str">
        <f t="shared" si="39"/>
        <v>1</v>
      </c>
      <c r="G93" s="134" t="str">
        <f t="shared" si="40"/>
        <v>70바2542</v>
      </c>
      <c r="H93" s="135">
        <f t="shared" si="41"/>
        <v>1</v>
      </c>
      <c r="I93" s="136">
        <f t="shared" si="42"/>
        <v>1144.7860000000001</v>
      </c>
      <c r="J93" s="137">
        <f t="shared" si="43"/>
        <v>1.2055710239371534E-2</v>
      </c>
      <c r="K93" s="137">
        <f t="shared" si="44"/>
        <v>0.32512509079380864</v>
      </c>
      <c r="L93" s="137">
        <f t="shared" si="45"/>
        <v>0.23759899230074441</v>
      </c>
      <c r="M93" s="138">
        <f t="shared" si="46"/>
        <v>15.79</v>
      </c>
      <c r="N93" s="139">
        <f t="shared" si="47"/>
        <v>8.7352570698803089E-2</v>
      </c>
      <c r="O93" s="139">
        <f t="shared" si="52"/>
        <v>65.252370312005908</v>
      </c>
      <c r="P93" s="225">
        <f t="shared" si="48"/>
        <v>12</v>
      </c>
      <c r="Q93" s="226">
        <f t="shared" si="49"/>
        <v>1</v>
      </c>
      <c r="R93" s="226">
        <f t="shared" si="50"/>
        <v>747</v>
      </c>
      <c r="T93">
        <v>523</v>
      </c>
      <c r="U93">
        <v>29</v>
      </c>
      <c r="V93" t="s">
        <v>399</v>
      </c>
      <c r="W93">
        <v>1144.7860000000001</v>
      </c>
      <c r="X93">
        <v>643.47199999999998</v>
      </c>
      <c r="Y93">
        <v>1.7789999999999999</v>
      </c>
      <c r="Z93">
        <v>15.79</v>
      </c>
      <c r="AA93">
        <v>57.509428</v>
      </c>
      <c r="AB93">
        <v>0.69331699999999996</v>
      </c>
      <c r="AC93">
        <v>18.697758</v>
      </c>
      <c r="AD93" s="1">
        <v>272</v>
      </c>
      <c r="AE93">
        <v>1</v>
      </c>
      <c r="AF93">
        <v>747</v>
      </c>
      <c r="AG93">
        <v>74</v>
      </c>
      <c r="AH93">
        <v>19.906057000000001</v>
      </c>
      <c r="AI93">
        <v>2278.1</v>
      </c>
      <c r="AJ93">
        <v>0</v>
      </c>
      <c r="AK93">
        <v>12</v>
      </c>
      <c r="AL93">
        <v>2553</v>
      </c>
      <c r="AM93" t="s">
        <v>400</v>
      </c>
      <c r="AN93" t="s">
        <v>592</v>
      </c>
      <c r="AO93">
        <v>1144.7860000000001</v>
      </c>
      <c r="AR93" t="s">
        <v>118</v>
      </c>
      <c r="AS93" t="s">
        <v>120</v>
      </c>
      <c r="AT93" t="s">
        <v>213</v>
      </c>
      <c r="AU93" t="s">
        <v>399</v>
      </c>
      <c r="AV93" t="s">
        <v>48</v>
      </c>
      <c r="AW93">
        <v>1</v>
      </c>
      <c r="BB93">
        <v>0.84714285714285709</v>
      </c>
      <c r="BC93" t="s">
        <v>67</v>
      </c>
      <c r="BF93" t="s">
        <v>118</v>
      </c>
      <c r="BG93" t="s">
        <v>120</v>
      </c>
      <c r="BH93" t="s">
        <v>399</v>
      </c>
      <c r="BI93">
        <v>29</v>
      </c>
      <c r="BJ93">
        <v>1</v>
      </c>
      <c r="BK93" t="s">
        <v>213</v>
      </c>
      <c r="BL93" t="s">
        <v>175</v>
      </c>
      <c r="BM93">
        <v>0.84714285714285709</v>
      </c>
      <c r="BN93" t="s">
        <v>67</v>
      </c>
      <c r="BO93" t="s">
        <v>179</v>
      </c>
      <c r="BP93">
        <v>1144.7860000000001</v>
      </c>
    </row>
    <row r="94" spans="1:68" ht="16.5" x14ac:dyDescent="0.25">
      <c r="A94" s="267" t="str">
        <f t="shared" si="35"/>
        <v>신동아교통</v>
      </c>
      <c r="B94" s="113" t="str">
        <f t="shared" si="51"/>
        <v>조학철</v>
      </c>
      <c r="C94" s="114" t="str">
        <f t="shared" si="36"/>
        <v>F</v>
      </c>
      <c r="D94" s="115">
        <f t="shared" si="37"/>
        <v>0.75347826086956526</v>
      </c>
      <c r="E94" s="116">
        <f t="shared" si="38"/>
        <v>5002</v>
      </c>
      <c r="F94" s="117" t="str">
        <f t="shared" si="39"/>
        <v>1</v>
      </c>
      <c r="G94" s="118" t="str">
        <f t="shared" si="40"/>
        <v>70바2415</v>
      </c>
      <c r="H94" s="119">
        <f t="shared" si="41"/>
        <v>1</v>
      </c>
      <c r="I94" s="120">
        <f t="shared" si="42"/>
        <v>1822.6369999999999</v>
      </c>
      <c r="J94" s="121">
        <f t="shared" si="43"/>
        <v>2.2936987444685506E-2</v>
      </c>
      <c r="K94" s="121">
        <f t="shared" si="44"/>
        <v>0.33102778875699251</v>
      </c>
      <c r="L94" s="121">
        <f t="shared" si="45"/>
        <v>0.20355122824786284</v>
      </c>
      <c r="M94" s="122">
        <f t="shared" si="46"/>
        <v>13.475</v>
      </c>
      <c r="N94" s="123">
        <f t="shared" si="47"/>
        <v>0.27432780087313052</v>
      </c>
      <c r="O94" s="123">
        <f t="shared" si="52"/>
        <v>14.37477676575204</v>
      </c>
      <c r="P94" s="227">
        <f t="shared" si="48"/>
        <v>14</v>
      </c>
      <c r="Q94" s="228">
        <f t="shared" si="49"/>
        <v>5</v>
      </c>
      <c r="R94" s="228">
        <f t="shared" si="50"/>
        <v>262</v>
      </c>
      <c r="T94">
        <v>523</v>
      </c>
      <c r="U94">
        <v>5002</v>
      </c>
      <c r="V94" t="s">
        <v>401</v>
      </c>
      <c r="W94">
        <v>1822.6369999999999</v>
      </c>
      <c r="X94">
        <v>1051.595</v>
      </c>
      <c r="Y94">
        <v>1.7330000000000001</v>
      </c>
      <c r="Z94">
        <v>13.475</v>
      </c>
      <c r="AA94">
        <v>104.948307</v>
      </c>
      <c r="AB94">
        <v>2.4071980000000002</v>
      </c>
      <c r="AC94">
        <v>34.740805999999999</v>
      </c>
      <c r="AD94" s="1">
        <v>371</v>
      </c>
      <c r="AE94">
        <v>5</v>
      </c>
      <c r="AF94">
        <v>262</v>
      </c>
      <c r="AG94">
        <v>71</v>
      </c>
      <c r="AH94">
        <v>17.366997000000001</v>
      </c>
      <c r="AI94">
        <v>1170.7</v>
      </c>
      <c r="AJ94">
        <v>0</v>
      </c>
      <c r="AK94">
        <v>14</v>
      </c>
      <c r="AL94">
        <v>3314</v>
      </c>
      <c r="AM94" t="s">
        <v>402</v>
      </c>
      <c r="AN94" t="s">
        <v>593</v>
      </c>
      <c r="AO94">
        <v>1822.6369999999999</v>
      </c>
      <c r="AR94" t="s">
        <v>118</v>
      </c>
      <c r="AS94" t="s">
        <v>120</v>
      </c>
      <c r="AT94" t="s">
        <v>195</v>
      </c>
      <c r="AU94" t="s">
        <v>401</v>
      </c>
      <c r="AV94" t="s">
        <v>48</v>
      </c>
      <c r="AW94">
        <v>1</v>
      </c>
      <c r="BB94">
        <v>0.75347826086956526</v>
      </c>
      <c r="BC94" t="s">
        <v>70</v>
      </c>
      <c r="BF94" t="s">
        <v>118</v>
      </c>
      <c r="BG94" t="s">
        <v>120</v>
      </c>
      <c r="BH94" t="s">
        <v>401</v>
      </c>
      <c r="BI94">
        <v>5002</v>
      </c>
      <c r="BJ94">
        <v>1</v>
      </c>
      <c r="BK94" t="s">
        <v>195</v>
      </c>
      <c r="BL94" t="s">
        <v>175</v>
      </c>
      <c r="BM94">
        <v>0.75347826086956526</v>
      </c>
      <c r="BN94" t="s">
        <v>70</v>
      </c>
      <c r="BO94" t="s">
        <v>185</v>
      </c>
      <c r="BP94">
        <v>1822.6369999999999</v>
      </c>
    </row>
    <row r="95" spans="1:68" ht="16.5" x14ac:dyDescent="0.25">
      <c r="A95" s="266" t="str">
        <f t="shared" si="35"/>
        <v>신동아교통</v>
      </c>
      <c r="B95" s="129" t="str">
        <f t="shared" si="51"/>
        <v>최상락</v>
      </c>
      <c r="C95" s="130" t="str">
        <f t="shared" si="36"/>
        <v>F</v>
      </c>
      <c r="D95" s="131">
        <f t="shared" si="37"/>
        <v>0.76652173913043475</v>
      </c>
      <c r="E95" s="132">
        <f t="shared" si="38"/>
        <v>1065</v>
      </c>
      <c r="F95" s="133" t="str">
        <f t="shared" si="39"/>
        <v>1</v>
      </c>
      <c r="G95" s="134" t="str">
        <f t="shared" si="40"/>
        <v>70바3728</v>
      </c>
      <c r="H95" s="135">
        <f t="shared" si="41"/>
        <v>1</v>
      </c>
      <c r="I95" s="136">
        <f t="shared" si="42"/>
        <v>1993.702</v>
      </c>
      <c r="J95" s="137">
        <f t="shared" si="43"/>
        <v>8.279016393774416E-3</v>
      </c>
      <c r="K95" s="137">
        <f t="shared" si="44"/>
        <v>0.317531423009006</v>
      </c>
      <c r="L95" s="137">
        <f t="shared" si="45"/>
        <v>0.13091224265211149</v>
      </c>
      <c r="M95" s="138">
        <f t="shared" si="46"/>
        <v>12.148</v>
      </c>
      <c r="N95" s="139">
        <f t="shared" si="47"/>
        <v>0</v>
      </c>
      <c r="O95" s="139">
        <f t="shared" si="52"/>
        <v>8.0252715802060681</v>
      </c>
      <c r="P95" s="225">
        <f t="shared" si="48"/>
        <v>3</v>
      </c>
      <c r="Q95" s="226">
        <f t="shared" si="49"/>
        <v>0</v>
      </c>
      <c r="R95" s="226">
        <f t="shared" si="50"/>
        <v>160</v>
      </c>
      <c r="T95">
        <v>523</v>
      </c>
      <c r="U95">
        <v>1065</v>
      </c>
      <c r="V95" t="s">
        <v>403</v>
      </c>
      <c r="W95">
        <v>1993.702</v>
      </c>
      <c r="X95">
        <v>1130.8109999999999</v>
      </c>
      <c r="Y95">
        <v>1.7629999999999999</v>
      </c>
      <c r="Z95">
        <v>12.148</v>
      </c>
      <c r="AA95">
        <v>115.61663299999999</v>
      </c>
      <c r="AB95">
        <v>0.95719200000000004</v>
      </c>
      <c r="AC95">
        <v>36.711914</v>
      </c>
      <c r="AD95" s="1">
        <v>261</v>
      </c>
      <c r="AE95">
        <v>0</v>
      </c>
      <c r="AF95">
        <v>160</v>
      </c>
      <c r="AG95">
        <v>84</v>
      </c>
      <c r="AH95">
        <v>17.244074999999999</v>
      </c>
      <c r="AI95">
        <v>249.1</v>
      </c>
      <c r="AJ95">
        <v>0</v>
      </c>
      <c r="AK95">
        <v>3</v>
      </c>
      <c r="AL95">
        <v>298</v>
      </c>
      <c r="AM95" t="s">
        <v>404</v>
      </c>
      <c r="AN95" t="s">
        <v>594</v>
      </c>
      <c r="AO95">
        <v>1993.702</v>
      </c>
      <c r="AR95" t="s">
        <v>118</v>
      </c>
      <c r="AS95" t="s">
        <v>120</v>
      </c>
      <c r="AT95" t="s">
        <v>225</v>
      </c>
      <c r="AU95" t="s">
        <v>403</v>
      </c>
      <c r="AV95" t="s">
        <v>48</v>
      </c>
      <c r="AW95">
        <v>1</v>
      </c>
      <c r="BB95">
        <v>0.76652173913043475</v>
      </c>
      <c r="BC95" t="s">
        <v>70</v>
      </c>
      <c r="BF95" t="s">
        <v>118</v>
      </c>
      <c r="BG95" t="s">
        <v>120</v>
      </c>
      <c r="BH95" t="s">
        <v>403</v>
      </c>
      <c r="BI95">
        <v>1065</v>
      </c>
      <c r="BJ95">
        <v>1</v>
      </c>
      <c r="BK95" t="s">
        <v>225</v>
      </c>
      <c r="BL95" t="s">
        <v>175</v>
      </c>
      <c r="BM95">
        <v>0.76652173913043475</v>
      </c>
      <c r="BN95" t="s">
        <v>70</v>
      </c>
      <c r="BO95" t="s">
        <v>185</v>
      </c>
      <c r="BP95">
        <v>1993.702</v>
      </c>
    </row>
    <row r="96" spans="1:68" ht="16.5" x14ac:dyDescent="0.25">
      <c r="A96" s="267" t="str">
        <f t="shared" si="35"/>
        <v>신동아교통</v>
      </c>
      <c r="B96" s="113" t="str">
        <f t="shared" si="51"/>
        <v>추현식</v>
      </c>
      <c r="C96" s="114" t="str">
        <f t="shared" si="36"/>
        <v>C</v>
      </c>
      <c r="D96" s="115">
        <f t="shared" si="37"/>
        <v>0.88904761904761898</v>
      </c>
      <c r="E96" s="116">
        <f t="shared" si="38"/>
        <v>6976</v>
      </c>
      <c r="F96" s="117" t="str">
        <f t="shared" si="39"/>
        <v>1</v>
      </c>
      <c r="G96" s="118" t="str">
        <f t="shared" si="40"/>
        <v>70바2542</v>
      </c>
      <c r="H96" s="119">
        <f t="shared" si="41"/>
        <v>1</v>
      </c>
      <c r="I96" s="120">
        <f t="shared" si="42"/>
        <v>1612.83</v>
      </c>
      <c r="J96" s="121">
        <f t="shared" si="43"/>
        <v>1.8313195900141577E-2</v>
      </c>
      <c r="K96" s="121">
        <f t="shared" si="44"/>
        <v>0.34312780823484273</v>
      </c>
      <c r="L96" s="121">
        <f t="shared" si="45"/>
        <v>0.22569024633718371</v>
      </c>
      <c r="M96" s="122">
        <f t="shared" si="46"/>
        <v>12.666</v>
      </c>
      <c r="N96" s="123">
        <f t="shared" si="47"/>
        <v>0</v>
      </c>
      <c r="O96" s="123">
        <f t="shared" si="52"/>
        <v>10.788489797436805</v>
      </c>
      <c r="P96" s="227">
        <f t="shared" si="48"/>
        <v>14</v>
      </c>
      <c r="Q96" s="228">
        <f t="shared" si="49"/>
        <v>0</v>
      </c>
      <c r="R96" s="228">
        <f t="shared" si="50"/>
        <v>174</v>
      </c>
      <c r="T96">
        <v>523</v>
      </c>
      <c r="U96">
        <v>6976</v>
      </c>
      <c r="V96" t="s">
        <v>405</v>
      </c>
      <c r="W96">
        <v>1612.83</v>
      </c>
      <c r="X96">
        <v>863.947</v>
      </c>
      <c r="Y96">
        <v>1.867</v>
      </c>
      <c r="Z96">
        <v>12.666</v>
      </c>
      <c r="AA96">
        <v>92.888865999999993</v>
      </c>
      <c r="AB96">
        <v>1.701092</v>
      </c>
      <c r="AC96">
        <v>31.872752999999999</v>
      </c>
      <c r="AD96" s="1">
        <v>364</v>
      </c>
      <c r="AE96">
        <v>0</v>
      </c>
      <c r="AF96">
        <v>174</v>
      </c>
      <c r="AG96">
        <v>86</v>
      </c>
      <c r="AH96">
        <v>17.363005999999999</v>
      </c>
      <c r="AI96">
        <v>432.3</v>
      </c>
      <c r="AJ96">
        <v>24</v>
      </c>
      <c r="AK96">
        <v>14</v>
      </c>
      <c r="AL96">
        <v>2688</v>
      </c>
      <c r="AM96" t="s">
        <v>406</v>
      </c>
      <c r="AN96" t="s">
        <v>595</v>
      </c>
      <c r="AO96">
        <v>1612.83</v>
      </c>
      <c r="AR96" t="s">
        <v>118</v>
      </c>
      <c r="AS96" t="s">
        <v>120</v>
      </c>
      <c r="AT96" t="s">
        <v>213</v>
      </c>
      <c r="AU96" t="s">
        <v>405</v>
      </c>
      <c r="AV96" t="s">
        <v>48</v>
      </c>
      <c r="AW96">
        <v>1</v>
      </c>
      <c r="BB96">
        <v>0.88904761904761898</v>
      </c>
      <c r="BC96" t="s">
        <v>69</v>
      </c>
      <c r="BF96" t="s">
        <v>118</v>
      </c>
      <c r="BG96" t="s">
        <v>120</v>
      </c>
      <c r="BH96" t="s">
        <v>405</v>
      </c>
      <c r="BI96">
        <v>6976</v>
      </c>
      <c r="BJ96">
        <v>1</v>
      </c>
      <c r="BK96" t="s">
        <v>213</v>
      </c>
      <c r="BL96" t="s">
        <v>175</v>
      </c>
      <c r="BM96">
        <v>0.88904761904761898</v>
      </c>
      <c r="BN96" t="s">
        <v>69</v>
      </c>
      <c r="BO96" t="s">
        <v>178</v>
      </c>
      <c r="BP96">
        <v>1612.83</v>
      </c>
    </row>
    <row r="97" spans="1:68" ht="16.5" x14ac:dyDescent="0.25">
      <c r="A97" s="266" t="str">
        <f t="shared" si="35"/>
        <v>신동아교통</v>
      </c>
      <c r="B97" s="129" t="str">
        <f t="shared" si="51"/>
        <v>한상준</v>
      </c>
      <c r="C97" s="130" t="str">
        <f t="shared" si="36"/>
        <v>C</v>
      </c>
      <c r="D97" s="131">
        <f t="shared" si="37"/>
        <v>0.8796144213708903</v>
      </c>
      <c r="E97" s="132">
        <f t="shared" si="38"/>
        <v>8222</v>
      </c>
      <c r="F97" s="133" t="str">
        <f t="shared" si="39"/>
        <v>516</v>
      </c>
      <c r="G97" s="134" t="str">
        <f t="shared" si="40"/>
        <v>71바6415</v>
      </c>
      <c r="H97" s="135">
        <f t="shared" si="41"/>
        <v>2</v>
      </c>
      <c r="I97" s="136">
        <f t="shared" si="42"/>
        <v>1655.6190000000001</v>
      </c>
      <c r="J97" s="137">
        <f t="shared" si="43"/>
        <v>2.106854245531679E-2</v>
      </c>
      <c r="K97" s="137">
        <f t="shared" si="44"/>
        <v>0.38097991488152216</v>
      </c>
      <c r="L97" s="137">
        <f t="shared" si="45"/>
        <v>8.5164521547529945E-2</v>
      </c>
      <c r="M97" s="138">
        <f t="shared" si="46"/>
        <v>8.1739999999999995</v>
      </c>
      <c r="N97" s="139">
        <f t="shared" si="47"/>
        <v>0.12080073978373045</v>
      </c>
      <c r="O97" s="139">
        <f t="shared" si="52"/>
        <v>3.8052233031875091</v>
      </c>
      <c r="P97" s="225">
        <f t="shared" si="48"/>
        <v>1</v>
      </c>
      <c r="Q97" s="226">
        <f t="shared" si="49"/>
        <v>2</v>
      </c>
      <c r="R97" s="226">
        <f t="shared" si="50"/>
        <v>63</v>
      </c>
      <c r="T97">
        <v>523</v>
      </c>
      <c r="U97">
        <v>8222</v>
      </c>
      <c r="V97" t="s">
        <v>407</v>
      </c>
      <c r="W97">
        <v>1655.6189999999999</v>
      </c>
      <c r="X97">
        <v>850.79300000000001</v>
      </c>
      <c r="Y97">
        <v>1.946</v>
      </c>
      <c r="Z97">
        <v>8.1739999999999995</v>
      </c>
      <c r="AA97">
        <v>128.37494599999999</v>
      </c>
      <c r="AB97">
        <v>2.7046730000000001</v>
      </c>
      <c r="AC97">
        <v>48.908276000000001</v>
      </c>
      <c r="AD97" s="1">
        <v>141</v>
      </c>
      <c r="AE97">
        <v>2</v>
      </c>
      <c r="AF97">
        <v>63</v>
      </c>
      <c r="AG97">
        <v>75</v>
      </c>
      <c r="AH97">
        <v>12.896744999999999</v>
      </c>
      <c r="AI97">
        <v>74.8</v>
      </c>
      <c r="AJ97">
        <v>0</v>
      </c>
      <c r="AK97">
        <v>1</v>
      </c>
      <c r="AL97">
        <v>717</v>
      </c>
      <c r="AM97" t="s">
        <v>408</v>
      </c>
      <c r="AN97" t="s">
        <v>596</v>
      </c>
      <c r="AO97">
        <v>1447.259</v>
      </c>
      <c r="AR97" t="s">
        <v>118</v>
      </c>
      <c r="AS97" t="s">
        <v>121</v>
      </c>
      <c r="AT97" t="s">
        <v>233</v>
      </c>
      <c r="AU97" t="s">
        <v>407</v>
      </c>
      <c r="AV97" t="s">
        <v>229</v>
      </c>
      <c r="AW97">
        <v>2</v>
      </c>
      <c r="BB97">
        <v>0.8796144213708903</v>
      </c>
      <c r="BC97" t="s">
        <v>69</v>
      </c>
      <c r="BF97" t="s">
        <v>118</v>
      </c>
      <c r="BG97" t="s">
        <v>121</v>
      </c>
      <c r="BH97" t="s">
        <v>407</v>
      </c>
      <c r="BI97">
        <v>8222</v>
      </c>
      <c r="BJ97">
        <v>2</v>
      </c>
      <c r="BK97" t="s">
        <v>233</v>
      </c>
      <c r="BL97" t="s">
        <v>253</v>
      </c>
      <c r="BM97">
        <v>0.8796144213708903</v>
      </c>
      <c r="BN97" t="s">
        <v>69</v>
      </c>
      <c r="BO97" t="s">
        <v>178</v>
      </c>
      <c r="BP97">
        <v>1655.6190000000001</v>
      </c>
    </row>
    <row r="98" spans="1:68" ht="16.5" x14ac:dyDescent="0.25">
      <c r="A98" s="267" t="str">
        <f t="shared" si="35"/>
        <v>신동아교통</v>
      </c>
      <c r="B98" s="113" t="str">
        <f t="shared" si="51"/>
        <v>허상근</v>
      </c>
      <c r="C98" s="114" t="str">
        <f t="shared" si="36"/>
        <v>D</v>
      </c>
      <c r="D98" s="115">
        <f t="shared" si="37"/>
        <v>0.84538461538461529</v>
      </c>
      <c r="E98" s="116">
        <f t="shared" si="38"/>
        <v>3608</v>
      </c>
      <c r="F98" s="117" t="str">
        <f t="shared" si="39"/>
        <v>520</v>
      </c>
      <c r="G98" s="118" t="str">
        <f t="shared" si="40"/>
        <v>71바6780</v>
      </c>
      <c r="H98" s="119">
        <f t="shared" si="41"/>
        <v>1</v>
      </c>
      <c r="I98" s="120">
        <f t="shared" si="42"/>
        <v>1741.425</v>
      </c>
      <c r="J98" s="121">
        <f t="shared" si="43"/>
        <v>2.1238947015668003E-2</v>
      </c>
      <c r="K98" s="121">
        <f t="shared" si="44"/>
        <v>0.28568831029372388</v>
      </c>
      <c r="L98" s="121">
        <f t="shared" si="45"/>
        <v>0.18433179723502305</v>
      </c>
      <c r="M98" s="122">
        <f t="shared" si="46"/>
        <v>6.8369999999999997</v>
      </c>
      <c r="N98" s="123">
        <f t="shared" si="47"/>
        <v>5.7424235898761077E-2</v>
      </c>
      <c r="O98" s="123">
        <f t="shared" si="52"/>
        <v>1.0336362461776993</v>
      </c>
      <c r="P98" s="227">
        <f t="shared" si="48"/>
        <v>0</v>
      </c>
      <c r="Q98" s="228">
        <f t="shared" si="49"/>
        <v>1</v>
      </c>
      <c r="R98" s="228">
        <f t="shared" si="50"/>
        <v>18</v>
      </c>
      <c r="T98">
        <v>523</v>
      </c>
      <c r="U98">
        <v>3608</v>
      </c>
      <c r="V98" t="s">
        <v>409</v>
      </c>
      <c r="W98">
        <v>1741.425</v>
      </c>
      <c r="X98">
        <v>792.25400000000002</v>
      </c>
      <c r="Y98">
        <v>2.198</v>
      </c>
      <c r="Z98">
        <v>6.8369999999999997</v>
      </c>
      <c r="AA98">
        <v>148.70101600000001</v>
      </c>
      <c r="AB98">
        <v>3.1582530000000002</v>
      </c>
      <c r="AC98">
        <v>42.482142000000003</v>
      </c>
      <c r="AD98" s="1">
        <v>321</v>
      </c>
      <c r="AE98">
        <v>1</v>
      </c>
      <c r="AF98">
        <v>18</v>
      </c>
      <c r="AG98">
        <v>82</v>
      </c>
      <c r="AH98">
        <v>11.710915</v>
      </c>
      <c r="AI98">
        <v>1.2</v>
      </c>
      <c r="AJ98">
        <v>0</v>
      </c>
      <c r="AK98">
        <v>0</v>
      </c>
      <c r="AL98">
        <v>0</v>
      </c>
      <c r="AM98" t="s">
        <v>410</v>
      </c>
      <c r="AN98" t="s">
        <v>597</v>
      </c>
      <c r="AO98">
        <v>1741.425</v>
      </c>
      <c r="AR98" t="s">
        <v>118</v>
      </c>
      <c r="AS98" t="s">
        <v>123</v>
      </c>
      <c r="AT98" t="s">
        <v>250</v>
      </c>
      <c r="AU98" t="s">
        <v>409</v>
      </c>
      <c r="AV98" t="s">
        <v>48</v>
      </c>
      <c r="AW98">
        <v>1</v>
      </c>
      <c r="BB98">
        <v>0.84538461538461529</v>
      </c>
      <c r="BC98" t="s">
        <v>67</v>
      </c>
      <c r="BF98" t="s">
        <v>118</v>
      </c>
      <c r="BG98" t="s">
        <v>123</v>
      </c>
      <c r="BH98" t="s">
        <v>409</v>
      </c>
      <c r="BI98">
        <v>3608</v>
      </c>
      <c r="BJ98">
        <v>1</v>
      </c>
      <c r="BK98" t="s">
        <v>250</v>
      </c>
      <c r="BL98" t="s">
        <v>175</v>
      </c>
      <c r="BM98">
        <v>0.84538461538461529</v>
      </c>
      <c r="BN98" t="s">
        <v>67</v>
      </c>
      <c r="BO98" t="s">
        <v>179</v>
      </c>
      <c r="BP98">
        <v>1741.425</v>
      </c>
    </row>
    <row r="99" spans="1:68" ht="16.5" x14ac:dyDescent="0.25">
      <c r="A99" s="266" t="str">
        <f t="shared" si="35"/>
        <v>신동아교통</v>
      </c>
      <c r="B99" s="129" t="str">
        <f t="shared" si="51"/>
        <v>허행기</v>
      </c>
      <c r="C99" s="130" t="str">
        <f t="shared" si="36"/>
        <v>F</v>
      </c>
      <c r="D99" s="131">
        <f t="shared" si="37"/>
        <v>0.77609844382206017</v>
      </c>
      <c r="E99" s="132">
        <f t="shared" si="38"/>
        <v>5700</v>
      </c>
      <c r="F99" s="133" t="str">
        <f t="shared" si="39"/>
        <v>1</v>
      </c>
      <c r="G99" s="134" t="str">
        <f t="shared" si="40"/>
        <v>70바2539</v>
      </c>
      <c r="H99" s="135">
        <f t="shared" si="41"/>
        <v>5</v>
      </c>
      <c r="I99" s="136">
        <f t="shared" si="42"/>
        <v>1227.8710000000001</v>
      </c>
      <c r="J99" s="137">
        <f t="shared" si="43"/>
        <v>1.7622566633434145E-2</v>
      </c>
      <c r="K99" s="137">
        <f t="shared" si="44"/>
        <v>0.37868595806646566</v>
      </c>
      <c r="L99" s="137">
        <f t="shared" si="45"/>
        <v>5.61948282840787E-2</v>
      </c>
      <c r="M99" s="138">
        <f t="shared" si="46"/>
        <v>15.875</v>
      </c>
      <c r="N99" s="139">
        <f t="shared" si="47"/>
        <v>0</v>
      </c>
      <c r="O99" s="139">
        <f t="shared" si="52"/>
        <v>50.412461895427121</v>
      </c>
      <c r="P99" s="225">
        <f t="shared" si="48"/>
        <v>23</v>
      </c>
      <c r="Q99" s="226">
        <f t="shared" si="49"/>
        <v>0</v>
      </c>
      <c r="R99" s="226">
        <f t="shared" si="50"/>
        <v>619</v>
      </c>
      <c r="T99">
        <v>523</v>
      </c>
      <c r="U99">
        <v>5700</v>
      </c>
      <c r="V99" t="s">
        <v>411</v>
      </c>
      <c r="W99">
        <v>1227.8710000000001</v>
      </c>
      <c r="X99">
        <v>686.2</v>
      </c>
      <c r="Y99">
        <v>1.7889999999999999</v>
      </c>
      <c r="Z99">
        <v>15.875</v>
      </c>
      <c r="AA99">
        <v>70.347755000000006</v>
      </c>
      <c r="AB99">
        <v>1.239708</v>
      </c>
      <c r="AC99">
        <v>26.639707000000001</v>
      </c>
      <c r="AD99" s="1">
        <v>69</v>
      </c>
      <c r="AE99">
        <v>0</v>
      </c>
      <c r="AF99">
        <v>619</v>
      </c>
      <c r="AG99">
        <v>88</v>
      </c>
      <c r="AH99">
        <v>17.454301999999998</v>
      </c>
      <c r="AI99">
        <v>1061.5999999999999</v>
      </c>
      <c r="AJ99">
        <v>32.5</v>
      </c>
      <c r="AK99">
        <v>23</v>
      </c>
      <c r="AL99">
        <v>3383</v>
      </c>
      <c r="AM99" t="s">
        <v>412</v>
      </c>
      <c r="AN99" t="s">
        <v>598</v>
      </c>
      <c r="AO99">
        <v>659.6</v>
      </c>
      <c r="AR99" t="s">
        <v>118</v>
      </c>
      <c r="AS99" t="s">
        <v>120</v>
      </c>
      <c r="AT99" t="s">
        <v>210</v>
      </c>
      <c r="AU99" t="s">
        <v>411</v>
      </c>
      <c r="AV99" t="s">
        <v>48</v>
      </c>
      <c r="AW99">
        <v>5</v>
      </c>
      <c r="BB99">
        <v>0.77609844382206017</v>
      </c>
      <c r="BC99" t="s">
        <v>70</v>
      </c>
      <c r="BF99" t="s">
        <v>118</v>
      </c>
      <c r="BG99" t="s">
        <v>120</v>
      </c>
      <c r="BH99" t="s">
        <v>411</v>
      </c>
      <c r="BI99">
        <v>5700</v>
      </c>
      <c r="BJ99">
        <v>5</v>
      </c>
      <c r="BK99" t="s">
        <v>210</v>
      </c>
      <c r="BL99" t="s">
        <v>252</v>
      </c>
      <c r="BM99">
        <v>0.77609844382206017</v>
      </c>
      <c r="BN99" t="s">
        <v>70</v>
      </c>
      <c r="BO99" t="s">
        <v>185</v>
      </c>
      <c r="BP99">
        <v>1227.8710000000001</v>
      </c>
    </row>
    <row r="100" spans="1:68" ht="16.5" x14ac:dyDescent="0.25">
      <c r="A100" s="267" t="str">
        <f t="shared" ref="A100:A104" si="53">BF100</f>
        <v>신동아교통</v>
      </c>
      <c r="B100" s="113" t="str">
        <f t="shared" si="51"/>
        <v>홍기경</v>
      </c>
      <c r="C100" s="114" t="str">
        <f t="shared" ref="C100:C104" si="54">BN100</f>
        <v>D</v>
      </c>
      <c r="D100" s="115">
        <f t="shared" ref="D100:D104" si="55">BM100</f>
        <v>0.84500000000000008</v>
      </c>
      <c r="E100" s="116">
        <f t="shared" ref="E100:E104" si="56">U100</f>
        <v>2123</v>
      </c>
      <c r="F100" s="117" t="str">
        <f t="shared" ref="F100:F104" si="57">BG100</f>
        <v>520</v>
      </c>
      <c r="G100" s="118" t="str">
        <f t="shared" ref="G100:G104" si="58">BK100</f>
        <v>70바3723</v>
      </c>
      <c r="H100" s="119">
        <f t="shared" ref="H100:H104" si="59">BJ100</f>
        <v>1</v>
      </c>
      <c r="I100" s="120">
        <f t="shared" ref="I100:I104" si="60">BP100</f>
        <v>1806.4010000000001</v>
      </c>
      <c r="J100" s="121">
        <f t="shared" ref="J100:J104" si="61">AB100/AA100</f>
        <v>2.6976037330468342E-2</v>
      </c>
      <c r="K100" s="121">
        <f t="shared" ref="K100:K104" si="62">AC100/AA100</f>
        <v>0.30838653592594517</v>
      </c>
      <c r="L100" s="121">
        <f t="shared" ref="L100:L104" si="63">AD100/I100</f>
        <v>0.20814868902309067</v>
      </c>
      <c r="M100" s="122">
        <f t="shared" ref="M100:M104" si="64">Z100</f>
        <v>6.3390000000000004</v>
      </c>
      <c r="N100" s="123">
        <f t="shared" ref="N100:N104" si="65">AE100*100/W100</f>
        <v>0.11071738777823971</v>
      </c>
      <c r="O100" s="123">
        <f t="shared" ref="O100:O104" si="66">AF100*100/W100</f>
        <v>1.1071738777823972</v>
      </c>
      <c r="P100" s="227">
        <f t="shared" ref="P100:P104" si="67">AK100</f>
        <v>4</v>
      </c>
      <c r="Q100" s="228">
        <f t="shared" ref="Q100:Q104" si="68">AE100</f>
        <v>2</v>
      </c>
      <c r="R100" s="228">
        <f t="shared" ref="R100:R104" si="69">AF100</f>
        <v>20</v>
      </c>
      <c r="T100">
        <v>523</v>
      </c>
      <c r="U100">
        <v>2123</v>
      </c>
      <c r="V100" t="s">
        <v>413</v>
      </c>
      <c r="W100">
        <v>1806.4010000000001</v>
      </c>
      <c r="X100">
        <v>763.38699999999994</v>
      </c>
      <c r="Y100">
        <v>2.3660000000000001</v>
      </c>
      <c r="Z100">
        <v>6.3390000000000004</v>
      </c>
      <c r="AA100">
        <v>154.99103700000001</v>
      </c>
      <c r="AB100">
        <v>4.181044</v>
      </c>
      <c r="AC100">
        <v>47.797148999999997</v>
      </c>
      <c r="AD100" s="1">
        <v>376</v>
      </c>
      <c r="AE100">
        <v>2</v>
      </c>
      <c r="AF100">
        <v>20</v>
      </c>
      <c r="AG100">
        <v>70</v>
      </c>
      <c r="AH100">
        <v>11.654873</v>
      </c>
      <c r="AI100">
        <v>2.7</v>
      </c>
      <c r="AJ100">
        <v>0</v>
      </c>
      <c r="AK100">
        <v>4</v>
      </c>
      <c r="AL100">
        <v>325</v>
      </c>
      <c r="AM100" t="s">
        <v>414</v>
      </c>
      <c r="AN100" t="s">
        <v>599</v>
      </c>
      <c r="AO100">
        <v>1806.4010000000001</v>
      </c>
      <c r="AR100" t="s">
        <v>118</v>
      </c>
      <c r="AS100" t="s">
        <v>123</v>
      </c>
      <c r="AT100" t="s">
        <v>245</v>
      </c>
      <c r="AU100" t="s">
        <v>413</v>
      </c>
      <c r="AV100" t="s">
        <v>48</v>
      </c>
      <c r="AW100">
        <v>1</v>
      </c>
      <c r="BB100">
        <v>0.84500000000000008</v>
      </c>
      <c r="BC100" t="s">
        <v>67</v>
      </c>
      <c r="BF100" t="s">
        <v>118</v>
      </c>
      <c r="BG100" t="s">
        <v>123</v>
      </c>
      <c r="BH100" t="s">
        <v>413</v>
      </c>
      <c r="BI100">
        <v>2123</v>
      </c>
      <c r="BJ100">
        <v>1</v>
      </c>
      <c r="BK100" t="s">
        <v>245</v>
      </c>
      <c r="BL100" t="s">
        <v>175</v>
      </c>
      <c r="BM100">
        <v>0.84500000000000008</v>
      </c>
      <c r="BN100" t="s">
        <v>67</v>
      </c>
      <c r="BO100" t="s">
        <v>179</v>
      </c>
      <c r="BP100">
        <v>1806.4010000000001</v>
      </c>
    </row>
    <row r="101" spans="1:68" ht="16.5" x14ac:dyDescent="0.25">
      <c r="A101" s="266" t="str">
        <f t="shared" si="53"/>
        <v>신동아교통</v>
      </c>
      <c r="B101" s="129" t="str">
        <f t="shared" si="51"/>
        <v>홍용현</v>
      </c>
      <c r="C101" s="130" t="str">
        <f t="shared" si="54"/>
        <v>F</v>
      </c>
      <c r="D101" s="131">
        <f t="shared" si="55"/>
        <v>0.75857142857142867</v>
      </c>
      <c r="E101" s="132">
        <f t="shared" si="56"/>
        <v>3894</v>
      </c>
      <c r="F101" s="133" t="str">
        <f t="shared" si="57"/>
        <v>520</v>
      </c>
      <c r="G101" s="134" t="str">
        <f t="shared" si="58"/>
        <v>70바3723</v>
      </c>
      <c r="H101" s="135">
        <f t="shared" si="59"/>
        <v>1</v>
      </c>
      <c r="I101" s="136">
        <f t="shared" si="60"/>
        <v>1471.2</v>
      </c>
      <c r="J101" s="137">
        <f t="shared" si="61"/>
        <v>2.5472722031977895E-3</v>
      </c>
      <c r="K101" s="137">
        <f t="shared" si="62"/>
        <v>0.31669308607915631</v>
      </c>
      <c r="L101" s="137">
        <f t="shared" si="63"/>
        <v>7.2050027188689497E-2</v>
      </c>
      <c r="M101" s="138">
        <f t="shared" si="64"/>
        <v>7.4649999999999999</v>
      </c>
      <c r="N101" s="139">
        <f t="shared" si="65"/>
        <v>1.6313213703099509</v>
      </c>
      <c r="O101" s="139">
        <f t="shared" si="66"/>
        <v>2.5149537792278411</v>
      </c>
      <c r="P101" s="225">
        <f t="shared" si="67"/>
        <v>3</v>
      </c>
      <c r="Q101" s="226">
        <f t="shared" si="68"/>
        <v>24</v>
      </c>
      <c r="R101" s="226">
        <f t="shared" si="69"/>
        <v>37</v>
      </c>
      <c r="T101">
        <v>523</v>
      </c>
      <c r="U101">
        <v>3894</v>
      </c>
      <c r="V101" t="s">
        <v>415</v>
      </c>
      <c r="W101">
        <v>1471.2</v>
      </c>
      <c r="X101">
        <v>692.51499999999999</v>
      </c>
      <c r="Y101">
        <v>2.1240000000000001</v>
      </c>
      <c r="Z101">
        <v>7.4649999999999999</v>
      </c>
      <c r="AA101">
        <v>126.59188899999999</v>
      </c>
      <c r="AB101">
        <v>0.32246399999999997</v>
      </c>
      <c r="AC101">
        <v>40.090775999999998</v>
      </c>
      <c r="AD101" s="1">
        <v>106</v>
      </c>
      <c r="AE101">
        <v>24</v>
      </c>
      <c r="AF101">
        <v>37</v>
      </c>
      <c r="AG101">
        <v>71</v>
      </c>
      <c r="AH101">
        <v>11.621597</v>
      </c>
      <c r="AI101">
        <v>72.099999999999994</v>
      </c>
      <c r="AJ101">
        <v>0</v>
      </c>
      <c r="AK101">
        <v>3</v>
      </c>
      <c r="AL101">
        <v>937</v>
      </c>
      <c r="AM101" t="s">
        <v>416</v>
      </c>
      <c r="AN101" t="s">
        <v>600</v>
      </c>
      <c r="AO101">
        <v>1471.2</v>
      </c>
      <c r="AR101" t="s">
        <v>118</v>
      </c>
      <c r="AS101" t="s">
        <v>123</v>
      </c>
      <c r="AT101" t="s">
        <v>245</v>
      </c>
      <c r="AU101" t="s">
        <v>415</v>
      </c>
      <c r="AV101" t="s">
        <v>48</v>
      </c>
      <c r="AW101">
        <v>1</v>
      </c>
      <c r="BB101">
        <v>0.75857142857142867</v>
      </c>
      <c r="BC101" t="s">
        <v>70</v>
      </c>
      <c r="BF101" t="s">
        <v>118</v>
      </c>
      <c r="BG101" t="s">
        <v>123</v>
      </c>
      <c r="BH101" t="s">
        <v>415</v>
      </c>
      <c r="BI101">
        <v>3894</v>
      </c>
      <c r="BJ101">
        <v>1</v>
      </c>
      <c r="BK101" t="s">
        <v>245</v>
      </c>
      <c r="BL101" t="s">
        <v>175</v>
      </c>
      <c r="BM101">
        <v>0.75857142857142867</v>
      </c>
      <c r="BN101" t="s">
        <v>70</v>
      </c>
      <c r="BO101" t="s">
        <v>185</v>
      </c>
      <c r="BP101">
        <v>1471.2</v>
      </c>
    </row>
    <row r="102" spans="1:68" ht="16.5" x14ac:dyDescent="0.25">
      <c r="A102" s="267" t="str">
        <f t="shared" si="53"/>
        <v>신동아교통</v>
      </c>
      <c r="B102" s="113" t="str">
        <f t="shared" si="51"/>
        <v>홍종완</v>
      </c>
      <c r="C102" s="114" t="str">
        <f t="shared" si="54"/>
        <v>D</v>
      </c>
      <c r="D102" s="115">
        <f t="shared" si="55"/>
        <v>0.8264799922859849</v>
      </c>
      <c r="E102" s="116">
        <f t="shared" si="56"/>
        <v>3261</v>
      </c>
      <c r="F102" s="117" t="str">
        <f t="shared" si="57"/>
        <v>516</v>
      </c>
      <c r="G102" s="118" t="str">
        <f t="shared" si="58"/>
        <v>71바6783</v>
      </c>
      <c r="H102" s="119">
        <f t="shared" si="59"/>
        <v>2</v>
      </c>
      <c r="I102" s="120">
        <f t="shared" si="60"/>
        <v>782.68299999999999</v>
      </c>
      <c r="J102" s="121">
        <f t="shared" si="61"/>
        <v>7.0267407026433654E-3</v>
      </c>
      <c r="K102" s="121">
        <f t="shared" si="62"/>
        <v>0.34914562891612927</v>
      </c>
      <c r="L102" s="121">
        <f t="shared" si="63"/>
        <v>0.12137736478242149</v>
      </c>
      <c r="M102" s="122">
        <f t="shared" si="64"/>
        <v>11.984</v>
      </c>
      <c r="N102" s="123">
        <f t="shared" si="65"/>
        <v>0.38329694141817311</v>
      </c>
      <c r="O102" s="123">
        <f t="shared" si="66"/>
        <v>6.3882823569695519</v>
      </c>
      <c r="P102" s="227">
        <f t="shared" si="67"/>
        <v>4</v>
      </c>
      <c r="Q102" s="228">
        <f t="shared" si="68"/>
        <v>3</v>
      </c>
      <c r="R102" s="228">
        <f t="shared" si="69"/>
        <v>50</v>
      </c>
      <c r="T102">
        <v>523</v>
      </c>
      <c r="U102">
        <v>3261</v>
      </c>
      <c r="V102" t="s">
        <v>417</v>
      </c>
      <c r="W102">
        <v>782.68299999999999</v>
      </c>
      <c r="X102">
        <v>429.06599999999997</v>
      </c>
      <c r="Y102">
        <v>1.8240000000000001</v>
      </c>
      <c r="Z102">
        <v>11.984</v>
      </c>
      <c r="AA102">
        <v>59.926361</v>
      </c>
      <c r="AB102">
        <v>0.42108699999999999</v>
      </c>
      <c r="AC102">
        <v>20.923027000000001</v>
      </c>
      <c r="AD102" s="1">
        <v>95</v>
      </c>
      <c r="AE102">
        <v>3</v>
      </c>
      <c r="AF102">
        <v>50</v>
      </c>
      <c r="AG102">
        <v>88</v>
      </c>
      <c r="AH102">
        <v>13.060746</v>
      </c>
      <c r="AI102">
        <v>29.7</v>
      </c>
      <c r="AJ102">
        <v>0</v>
      </c>
      <c r="AK102">
        <v>4</v>
      </c>
      <c r="AL102">
        <v>1345</v>
      </c>
      <c r="AM102" t="s">
        <v>418</v>
      </c>
      <c r="AN102" t="s">
        <v>601</v>
      </c>
      <c r="AO102">
        <v>692.24199999999996</v>
      </c>
      <c r="AR102" t="s">
        <v>118</v>
      </c>
      <c r="AS102" t="s">
        <v>121</v>
      </c>
      <c r="AT102" t="s">
        <v>234</v>
      </c>
      <c r="AU102" t="s">
        <v>417</v>
      </c>
      <c r="AV102" t="s">
        <v>48</v>
      </c>
      <c r="AW102">
        <v>2</v>
      </c>
      <c r="BB102">
        <v>0.8264799922859849</v>
      </c>
      <c r="BC102" t="s">
        <v>67</v>
      </c>
      <c r="BF102" t="s">
        <v>118</v>
      </c>
      <c r="BG102" t="s">
        <v>121</v>
      </c>
      <c r="BH102" t="s">
        <v>417</v>
      </c>
      <c r="BI102">
        <v>3261</v>
      </c>
      <c r="BJ102">
        <v>2</v>
      </c>
      <c r="BK102" t="s">
        <v>234</v>
      </c>
      <c r="BL102" t="s">
        <v>253</v>
      </c>
      <c r="BM102">
        <v>0.8264799922859849</v>
      </c>
      <c r="BN102" t="s">
        <v>67</v>
      </c>
      <c r="BO102" t="s">
        <v>179</v>
      </c>
      <c r="BP102">
        <v>782.68299999999999</v>
      </c>
    </row>
    <row r="103" spans="1:68" ht="16.5" x14ac:dyDescent="0.25">
      <c r="A103" s="266" t="str">
        <f t="shared" si="53"/>
        <v>신동아교통</v>
      </c>
      <c r="B103" s="129" t="str">
        <f t="shared" si="51"/>
        <v>황병성</v>
      </c>
      <c r="C103" s="130" t="str">
        <f t="shared" si="54"/>
        <v>C</v>
      </c>
      <c r="D103" s="131">
        <f t="shared" si="55"/>
        <v>0.89341836347459558</v>
      </c>
      <c r="E103" s="132">
        <f t="shared" si="56"/>
        <v>4641</v>
      </c>
      <c r="F103" s="133" t="str">
        <f t="shared" si="57"/>
        <v>1</v>
      </c>
      <c r="G103" s="134" t="str">
        <f t="shared" si="58"/>
        <v>70바3727</v>
      </c>
      <c r="H103" s="135">
        <f t="shared" si="59"/>
        <v>2</v>
      </c>
      <c r="I103" s="136">
        <f t="shared" si="60"/>
        <v>2426.6</v>
      </c>
      <c r="J103" s="137">
        <f t="shared" si="61"/>
        <v>2.100566265846901E-2</v>
      </c>
      <c r="K103" s="137">
        <f t="shared" si="62"/>
        <v>0.29880105108253746</v>
      </c>
      <c r="L103" s="137">
        <f t="shared" si="63"/>
        <v>0.15907030412923431</v>
      </c>
      <c r="M103" s="138">
        <f t="shared" si="64"/>
        <v>12.035</v>
      </c>
      <c r="N103" s="139">
        <f t="shared" si="65"/>
        <v>0.24725954009725543</v>
      </c>
      <c r="O103" s="139">
        <f t="shared" si="66"/>
        <v>25.055633396521884</v>
      </c>
      <c r="P103" s="225">
        <f t="shared" si="67"/>
        <v>6</v>
      </c>
      <c r="Q103" s="226">
        <f t="shared" si="68"/>
        <v>6</v>
      </c>
      <c r="R103" s="226">
        <f t="shared" si="69"/>
        <v>608</v>
      </c>
      <c r="T103">
        <v>523</v>
      </c>
      <c r="U103">
        <v>4641</v>
      </c>
      <c r="V103" t="s">
        <v>419</v>
      </c>
      <c r="W103">
        <v>2426.6</v>
      </c>
      <c r="X103">
        <v>1287.7670000000001</v>
      </c>
      <c r="Y103">
        <v>1.8839999999999999</v>
      </c>
      <c r="Z103">
        <v>12.035</v>
      </c>
      <c r="AA103">
        <v>134.28745599999999</v>
      </c>
      <c r="AB103">
        <v>2.8207970000000002</v>
      </c>
      <c r="AC103">
        <v>40.125233000000001</v>
      </c>
      <c r="AD103" s="1">
        <v>386</v>
      </c>
      <c r="AE103">
        <v>6</v>
      </c>
      <c r="AF103">
        <v>608</v>
      </c>
      <c r="AG103">
        <v>84</v>
      </c>
      <c r="AH103">
        <v>18.070191000000001</v>
      </c>
      <c r="AI103">
        <v>266.7</v>
      </c>
      <c r="AJ103">
        <v>2.4</v>
      </c>
      <c r="AK103">
        <v>6</v>
      </c>
      <c r="AL103">
        <v>1585</v>
      </c>
      <c r="AM103" t="s">
        <v>420</v>
      </c>
      <c r="AN103" t="s">
        <v>602</v>
      </c>
      <c r="AO103">
        <v>2308.1089999999999</v>
      </c>
      <c r="AR103" t="s">
        <v>118</v>
      </c>
      <c r="AS103" t="s">
        <v>120</v>
      </c>
      <c r="AT103" t="s">
        <v>223</v>
      </c>
      <c r="AU103" t="s">
        <v>419</v>
      </c>
      <c r="AV103" t="s">
        <v>48</v>
      </c>
      <c r="AW103">
        <v>2</v>
      </c>
      <c r="BB103">
        <v>0.89341836347459558</v>
      </c>
      <c r="BC103" t="s">
        <v>69</v>
      </c>
      <c r="BF103" t="s">
        <v>118</v>
      </c>
      <c r="BG103" t="s">
        <v>120</v>
      </c>
      <c r="BH103" t="s">
        <v>419</v>
      </c>
      <c r="BI103">
        <v>4641</v>
      </c>
      <c r="BJ103">
        <v>2</v>
      </c>
      <c r="BK103" t="s">
        <v>223</v>
      </c>
      <c r="BL103" t="s">
        <v>222</v>
      </c>
      <c r="BM103">
        <v>0.89341836347459558</v>
      </c>
      <c r="BN103" t="s">
        <v>69</v>
      </c>
      <c r="BO103" t="s">
        <v>178</v>
      </c>
      <c r="BP103">
        <v>2426.6</v>
      </c>
    </row>
    <row r="104" spans="1:68" ht="16.5" x14ac:dyDescent="0.25">
      <c r="A104" s="267" t="str">
        <f t="shared" si="53"/>
        <v>신동아교통</v>
      </c>
      <c r="B104" s="113" t="str">
        <f t="shared" si="51"/>
        <v>황태범</v>
      </c>
      <c r="C104" s="114" t="str">
        <f t="shared" si="54"/>
        <v>D</v>
      </c>
      <c r="D104" s="115">
        <f t="shared" si="55"/>
        <v>0.80708335666169495</v>
      </c>
      <c r="E104" s="116">
        <f t="shared" si="56"/>
        <v>5557</v>
      </c>
      <c r="F104" s="117" t="str">
        <f t="shared" si="57"/>
        <v>520</v>
      </c>
      <c r="G104" s="118" t="str">
        <f t="shared" si="58"/>
        <v>71바6401</v>
      </c>
      <c r="H104" s="119">
        <f t="shared" si="59"/>
        <v>6</v>
      </c>
      <c r="I104" s="120">
        <f t="shared" si="60"/>
        <v>1636.972</v>
      </c>
      <c r="J104" s="121">
        <f t="shared" si="61"/>
        <v>8.8705855486286116E-3</v>
      </c>
      <c r="K104" s="121">
        <f t="shared" si="62"/>
        <v>0.34345832508154089</v>
      </c>
      <c r="L104" s="121">
        <f t="shared" si="63"/>
        <v>0.2816175230853063</v>
      </c>
      <c r="M104" s="122">
        <f t="shared" si="64"/>
        <v>8.7289999999999992</v>
      </c>
      <c r="N104" s="123">
        <f t="shared" si="65"/>
        <v>6.1088399801584876E-2</v>
      </c>
      <c r="O104" s="123">
        <f t="shared" si="66"/>
        <v>4.8870719841267904</v>
      </c>
      <c r="P104" s="227">
        <f t="shared" si="67"/>
        <v>4</v>
      </c>
      <c r="Q104" s="228">
        <f t="shared" si="68"/>
        <v>1</v>
      </c>
      <c r="R104" s="228">
        <f t="shared" si="69"/>
        <v>80</v>
      </c>
      <c r="T104">
        <v>523</v>
      </c>
      <c r="U104">
        <v>5557</v>
      </c>
      <c r="V104" t="s">
        <v>421</v>
      </c>
      <c r="W104">
        <v>1636.972</v>
      </c>
      <c r="X104">
        <v>758.10900000000004</v>
      </c>
      <c r="Y104">
        <v>2.1589999999999998</v>
      </c>
      <c r="Z104">
        <v>8.7289999999999992</v>
      </c>
      <c r="AA104">
        <v>134.58187100000001</v>
      </c>
      <c r="AB104">
        <v>1.1938200000000001</v>
      </c>
      <c r="AC104">
        <v>46.223264</v>
      </c>
      <c r="AD104" s="1">
        <v>461</v>
      </c>
      <c r="AE104">
        <v>1</v>
      </c>
      <c r="AF104">
        <v>80</v>
      </c>
      <c r="AG104">
        <v>78</v>
      </c>
      <c r="AH104">
        <v>12.163391000000001</v>
      </c>
      <c r="AI104">
        <v>115</v>
      </c>
      <c r="AJ104">
        <v>0</v>
      </c>
      <c r="AK104">
        <v>4</v>
      </c>
      <c r="AL104">
        <v>761</v>
      </c>
      <c r="AM104" t="s">
        <v>422</v>
      </c>
      <c r="AN104" t="s">
        <v>603</v>
      </c>
      <c r="AO104">
        <v>899.99199999999996</v>
      </c>
      <c r="AR104" t="s">
        <v>118</v>
      </c>
      <c r="AS104" t="s">
        <v>123</v>
      </c>
      <c r="AT104" t="s">
        <v>246</v>
      </c>
      <c r="AU104" t="s">
        <v>421</v>
      </c>
      <c r="AV104" t="s">
        <v>48</v>
      </c>
      <c r="AW104">
        <v>6</v>
      </c>
      <c r="BB104">
        <v>0.80708335666169495</v>
      </c>
      <c r="BC104" t="s">
        <v>67</v>
      </c>
      <c r="BF104" t="s">
        <v>118</v>
      </c>
      <c r="BG104" t="s">
        <v>123</v>
      </c>
      <c r="BH104" t="s">
        <v>421</v>
      </c>
      <c r="BI104">
        <v>5557</v>
      </c>
      <c r="BJ104">
        <v>6</v>
      </c>
      <c r="BK104" t="s">
        <v>246</v>
      </c>
      <c r="BL104" t="s">
        <v>245</v>
      </c>
      <c r="BM104">
        <v>0.80708335666169495</v>
      </c>
      <c r="BN104" t="s">
        <v>67</v>
      </c>
      <c r="BO104" t="s">
        <v>179</v>
      </c>
      <c r="BP104">
        <v>1636.972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4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1"/>
  <sheetViews>
    <sheetView showGridLines="0" workbookViewId="0"/>
  </sheetViews>
  <sheetFormatPr defaultRowHeight="13.5" outlineLevelCol="1" x14ac:dyDescent="0.25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0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10" t="s">
        <v>453</v>
      </c>
      <c r="B2" s="35"/>
      <c r="C2" s="104"/>
      <c r="D2" s="111"/>
      <c r="E2" s="10"/>
      <c r="F2" s="38"/>
      <c r="G2" s="10"/>
      <c r="H2" s="10"/>
      <c r="I2" s="10"/>
      <c r="J2" s="10"/>
    </row>
    <row r="4" spans="1:18" ht="26.25" x14ac:dyDescent="0.25">
      <c r="A4" s="229" t="s">
        <v>454</v>
      </c>
      <c r="B4" s="36"/>
      <c r="C4" s="106"/>
      <c r="D4" s="110"/>
      <c r="E4" s="11"/>
      <c r="F4" s="8"/>
      <c r="H4" s="11"/>
    </row>
    <row r="5" spans="1:18" ht="26.25" x14ac:dyDescent="0.25">
      <c r="A5" s="174" t="s">
        <v>455</v>
      </c>
    </row>
    <row r="6" spans="1:18" ht="17.25" x14ac:dyDescent="0.25">
      <c r="A6" s="175" t="s">
        <v>456</v>
      </c>
    </row>
    <row r="7" spans="1:18" ht="17.25" x14ac:dyDescent="0.25">
      <c r="A7" s="175"/>
    </row>
    <row r="8" spans="1:18" ht="17.25" x14ac:dyDescent="0.25">
      <c r="A8" s="177" t="s">
        <v>189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</row>
    <row r="9" spans="1:18" x14ac:dyDescent="0.25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</row>
    <row r="10" spans="1:18" x14ac:dyDescent="0.25">
      <c r="A10" s="178" t="s">
        <v>457</v>
      </c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</row>
    <row r="11" spans="1:18" x14ac:dyDescent="0.25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</row>
    <row r="13" spans="1:18" ht="37.5" customHeight="1" x14ac:dyDescent="0.25">
      <c r="A13" s="253" t="s">
        <v>0</v>
      </c>
      <c r="B13" s="254" t="s">
        <v>74</v>
      </c>
      <c r="C13" s="246" t="s">
        <v>65</v>
      </c>
      <c r="D13" s="246" t="s">
        <v>159</v>
      </c>
      <c r="E13" s="255" t="s">
        <v>145</v>
      </c>
      <c r="F13" s="254" t="s">
        <v>150</v>
      </c>
      <c r="G13" s="255" t="s">
        <v>148</v>
      </c>
      <c r="H13" s="255" t="s">
        <v>152</v>
      </c>
      <c r="I13" s="247" t="s">
        <v>154</v>
      </c>
      <c r="J13" s="255" t="s">
        <v>11</v>
      </c>
      <c r="K13" s="255" t="s">
        <v>12</v>
      </c>
      <c r="L13" s="255" t="s">
        <v>13</v>
      </c>
      <c r="M13" s="255" t="s">
        <v>106</v>
      </c>
      <c r="N13" s="255" t="s">
        <v>6</v>
      </c>
      <c r="O13" s="255" t="s">
        <v>7</v>
      </c>
      <c r="P13" s="255" t="s">
        <v>180</v>
      </c>
      <c r="Q13" s="256" t="s">
        <v>182</v>
      </c>
      <c r="R13" s="256" t="s">
        <v>183</v>
      </c>
    </row>
    <row r="14" spans="1:18" ht="16.5" x14ac:dyDescent="0.25">
      <c r="A14" s="257" t="s">
        <v>118</v>
      </c>
      <c r="B14" s="258">
        <v>2063</v>
      </c>
      <c r="C14" s="248" t="s">
        <v>67</v>
      </c>
      <c r="D14" s="249">
        <v>0.82498006772947052</v>
      </c>
      <c r="E14" s="259">
        <v>2063</v>
      </c>
      <c r="F14" s="250" t="s">
        <v>122</v>
      </c>
      <c r="G14" s="260" t="s">
        <v>236</v>
      </c>
      <c r="H14" s="261">
        <v>6</v>
      </c>
      <c r="I14" s="251">
        <v>397.19900000000001</v>
      </c>
      <c r="J14" s="252">
        <v>1.6815922109774024E-2</v>
      </c>
      <c r="K14" s="252">
        <v>0.36958789462169928</v>
      </c>
      <c r="L14" s="252">
        <v>8.2486183564252982E-2</v>
      </c>
      <c r="M14" s="262">
        <v>11.968</v>
      </c>
      <c r="N14" s="263">
        <v>0.25176297019881722</v>
      </c>
      <c r="O14" s="263">
        <v>10.322281778151506</v>
      </c>
      <c r="P14" s="264">
        <v>2</v>
      </c>
      <c r="Q14" s="265">
        <v>3</v>
      </c>
      <c r="R14" s="265">
        <v>41</v>
      </c>
    </row>
    <row r="15" spans="1:18" ht="16.5" x14ac:dyDescent="0.25">
      <c r="A15" s="257" t="s">
        <v>118</v>
      </c>
      <c r="B15" s="258">
        <v>4793</v>
      </c>
      <c r="C15" s="248" t="s">
        <v>67</v>
      </c>
      <c r="D15" s="249">
        <v>0.80558630186238145</v>
      </c>
      <c r="E15" s="259">
        <v>4793</v>
      </c>
      <c r="F15" s="250" t="s">
        <v>120</v>
      </c>
      <c r="G15" s="260" t="s">
        <v>193</v>
      </c>
      <c r="H15" s="261">
        <v>11</v>
      </c>
      <c r="I15" s="251">
        <v>2426.9259999999999</v>
      </c>
      <c r="J15" s="252">
        <v>1.4366508497372588E-2</v>
      </c>
      <c r="K15" s="252">
        <v>0.33719930298925271</v>
      </c>
      <c r="L15" s="252">
        <v>0.12031681229670786</v>
      </c>
      <c r="M15" s="262">
        <v>12.927</v>
      </c>
      <c r="N15" s="263">
        <v>0</v>
      </c>
      <c r="O15" s="263">
        <v>28.67825388990023</v>
      </c>
      <c r="P15" s="264">
        <v>8</v>
      </c>
      <c r="Q15" s="265">
        <v>0</v>
      </c>
      <c r="R15" s="265">
        <v>696</v>
      </c>
    </row>
    <row r="16" spans="1:18" ht="16.5" x14ac:dyDescent="0.25">
      <c r="A16" s="257" t="s">
        <v>118</v>
      </c>
      <c r="B16" s="258">
        <v>6424</v>
      </c>
      <c r="C16" s="248" t="s">
        <v>67</v>
      </c>
      <c r="D16" s="249">
        <v>0.81109186680611045</v>
      </c>
      <c r="E16" s="259">
        <v>6424</v>
      </c>
      <c r="F16" s="250" t="s">
        <v>121</v>
      </c>
      <c r="G16" s="260" t="s">
        <v>233</v>
      </c>
      <c r="H16" s="261">
        <v>4</v>
      </c>
      <c r="I16" s="251">
        <v>497.01800000000003</v>
      </c>
      <c r="J16" s="252">
        <v>2.6477165092328132E-2</v>
      </c>
      <c r="K16" s="252">
        <v>0.4293169537001767</v>
      </c>
      <c r="L16" s="252">
        <v>0.21277695804515642</v>
      </c>
      <c r="M16" s="262">
        <v>11.548999999999999</v>
      </c>
      <c r="N16" s="263">
        <v>3.4203992611937593</v>
      </c>
      <c r="O16" s="263">
        <v>15.492396653642322</v>
      </c>
      <c r="P16" s="264">
        <v>23</v>
      </c>
      <c r="Q16" s="265">
        <v>17</v>
      </c>
      <c r="R16" s="265">
        <v>77</v>
      </c>
    </row>
    <row r="17" spans="1:18" ht="16.5" x14ac:dyDescent="0.25">
      <c r="A17" s="257" t="s">
        <v>118</v>
      </c>
      <c r="B17" s="258">
        <v>6477</v>
      </c>
      <c r="C17" s="248" t="s">
        <v>67</v>
      </c>
      <c r="D17" s="249">
        <v>0.83754310252725461</v>
      </c>
      <c r="E17" s="259">
        <v>6477</v>
      </c>
      <c r="F17" s="250" t="s">
        <v>122</v>
      </c>
      <c r="G17" s="260" t="s">
        <v>240</v>
      </c>
      <c r="H17" s="261">
        <v>2</v>
      </c>
      <c r="I17" s="251">
        <v>3017.462</v>
      </c>
      <c r="J17" s="252">
        <v>2.1325028589912292E-2</v>
      </c>
      <c r="K17" s="252">
        <v>0.37815385586016942</v>
      </c>
      <c r="L17" s="252">
        <v>9.7101471368984935E-2</v>
      </c>
      <c r="M17" s="262">
        <v>12.551</v>
      </c>
      <c r="N17" s="263">
        <v>0.33140433914329326</v>
      </c>
      <c r="O17" s="263">
        <v>16.537076523250335</v>
      </c>
      <c r="P17" s="264">
        <v>32</v>
      </c>
      <c r="Q17" s="265">
        <v>10</v>
      </c>
      <c r="R17" s="265">
        <v>499</v>
      </c>
    </row>
    <row r="18" spans="1:18" ht="16.5" x14ac:dyDescent="0.25">
      <c r="A18" s="257" t="s">
        <v>118</v>
      </c>
      <c r="B18" s="258">
        <v>6640</v>
      </c>
      <c r="C18" s="248" t="s">
        <v>70</v>
      </c>
      <c r="D18" s="249">
        <v>0.79852224822090845</v>
      </c>
      <c r="E18" s="259">
        <v>6640</v>
      </c>
      <c r="F18" s="250" t="s">
        <v>122</v>
      </c>
      <c r="G18" s="260" t="s">
        <v>237</v>
      </c>
      <c r="H18" s="261">
        <v>5</v>
      </c>
      <c r="I18" s="251">
        <v>930.51099999999997</v>
      </c>
      <c r="J18" s="252">
        <v>1.8717113900071584E-2</v>
      </c>
      <c r="K18" s="252">
        <v>0.36087730428956788</v>
      </c>
      <c r="L18" s="252">
        <v>0.15367900003331503</v>
      </c>
      <c r="M18" s="262">
        <v>12.276</v>
      </c>
      <c r="N18" s="263">
        <v>0.10746783219112939</v>
      </c>
      <c r="O18" s="263">
        <v>7.8451517499524455</v>
      </c>
      <c r="P18" s="264">
        <v>1</v>
      </c>
      <c r="Q18" s="265">
        <v>1</v>
      </c>
      <c r="R18" s="265">
        <v>73</v>
      </c>
    </row>
    <row r="19" spans="1:18" ht="16.5" x14ac:dyDescent="0.25">
      <c r="A19" s="257" t="s">
        <v>118</v>
      </c>
      <c r="B19" s="258">
        <v>7000</v>
      </c>
      <c r="C19" s="248" t="s">
        <v>70</v>
      </c>
      <c r="D19" s="249">
        <v>0.68728047674913384</v>
      </c>
      <c r="E19" s="259">
        <v>7000</v>
      </c>
      <c r="F19" s="250" t="s">
        <v>123</v>
      </c>
      <c r="G19" s="260" t="s">
        <v>246</v>
      </c>
      <c r="H19" s="261">
        <v>6</v>
      </c>
      <c r="I19" s="251">
        <v>1747.2629999999999</v>
      </c>
      <c r="J19" s="252">
        <v>2.0237892147680524E-2</v>
      </c>
      <c r="K19" s="252">
        <v>0.36708246994907262</v>
      </c>
      <c r="L19" s="252">
        <v>9.6150379193057953E-2</v>
      </c>
      <c r="M19" s="262">
        <v>11.496</v>
      </c>
      <c r="N19" s="263">
        <v>0.1716971057018892</v>
      </c>
      <c r="O19" s="263">
        <v>5.4943073824604545</v>
      </c>
      <c r="P19" s="264">
        <v>25</v>
      </c>
      <c r="Q19" s="265">
        <v>3</v>
      </c>
      <c r="R19" s="265">
        <v>96</v>
      </c>
    </row>
    <row r="20" spans="1:18" ht="16.5" x14ac:dyDescent="0.25">
      <c r="A20" s="257" t="s">
        <v>118</v>
      </c>
      <c r="B20" s="258">
        <v>7280</v>
      </c>
      <c r="C20" s="248" t="s">
        <v>70</v>
      </c>
      <c r="D20" s="249">
        <v>0.7587564391128685</v>
      </c>
      <c r="E20" s="259">
        <v>7280</v>
      </c>
      <c r="F20" s="250" t="s">
        <v>123</v>
      </c>
      <c r="G20" s="260" t="s">
        <v>248</v>
      </c>
      <c r="H20" s="261">
        <v>7</v>
      </c>
      <c r="I20" s="251">
        <v>1689.6530000000002</v>
      </c>
      <c r="J20" s="252">
        <v>2.3588327754926197E-2</v>
      </c>
      <c r="K20" s="252">
        <v>0.285323328854861</v>
      </c>
      <c r="L20" s="252">
        <v>0.21010231094786919</v>
      </c>
      <c r="M20" s="262">
        <v>7.94</v>
      </c>
      <c r="N20" s="263">
        <v>0.11836749912556008</v>
      </c>
      <c r="O20" s="263">
        <v>4.0836787198318225</v>
      </c>
      <c r="P20" s="264">
        <v>4</v>
      </c>
      <c r="Q20" s="265">
        <v>2</v>
      </c>
      <c r="R20" s="265">
        <v>69</v>
      </c>
    </row>
    <row r="21" spans="1:18" ht="16.5" x14ac:dyDescent="0.25">
      <c r="A21" s="257" t="s">
        <v>118</v>
      </c>
      <c r="B21" s="258" t="s">
        <v>255</v>
      </c>
      <c r="C21" s="248" t="s">
        <v>70</v>
      </c>
      <c r="D21" s="249">
        <v>0.78565217391304354</v>
      </c>
      <c r="E21" s="259">
        <v>2834</v>
      </c>
      <c r="F21" s="250" t="s">
        <v>120</v>
      </c>
      <c r="G21" s="260" t="s">
        <v>222</v>
      </c>
      <c r="H21" s="261">
        <v>1</v>
      </c>
      <c r="I21" s="251">
        <v>2277.9650000000001</v>
      </c>
      <c r="J21" s="252">
        <v>9.3198414311041582E-3</v>
      </c>
      <c r="K21" s="252">
        <v>0.30944495359222657</v>
      </c>
      <c r="L21" s="252">
        <v>9.1309567969657127E-2</v>
      </c>
      <c r="M21" s="262">
        <v>11.683</v>
      </c>
      <c r="N21" s="263">
        <v>0</v>
      </c>
      <c r="O21" s="263">
        <v>14.750007133559997</v>
      </c>
      <c r="P21" s="264">
        <v>2</v>
      </c>
      <c r="Q21" s="265">
        <v>0</v>
      </c>
      <c r="R21" s="265">
        <v>336</v>
      </c>
    </row>
    <row r="22" spans="1:18" ht="16.5" x14ac:dyDescent="0.25">
      <c r="A22" s="257" t="s">
        <v>118</v>
      </c>
      <c r="B22" s="258" t="s">
        <v>257</v>
      </c>
      <c r="C22" s="248" t="s">
        <v>67</v>
      </c>
      <c r="D22" s="249">
        <v>0.81409090909090898</v>
      </c>
      <c r="E22" s="259">
        <v>8960</v>
      </c>
      <c r="F22" s="250" t="s">
        <v>122</v>
      </c>
      <c r="G22" s="260" t="s">
        <v>237</v>
      </c>
      <c r="H22" s="261">
        <v>1</v>
      </c>
      <c r="I22" s="251">
        <v>1508.337</v>
      </c>
      <c r="J22" s="252">
        <v>1.0168554325984278E-2</v>
      </c>
      <c r="K22" s="252">
        <v>0.33746134774774222</v>
      </c>
      <c r="L22" s="252">
        <v>0.11138094470930568</v>
      </c>
      <c r="M22" s="262">
        <v>11.16</v>
      </c>
      <c r="N22" s="263">
        <v>0.26519272549834688</v>
      </c>
      <c r="O22" s="263">
        <v>9.9447272061880074</v>
      </c>
      <c r="P22" s="264">
        <v>1</v>
      </c>
      <c r="Q22" s="265">
        <v>4</v>
      </c>
      <c r="R22" s="265">
        <v>150</v>
      </c>
    </row>
    <row r="23" spans="1:18" ht="16.5" x14ac:dyDescent="0.25">
      <c r="A23" s="257" t="s">
        <v>118</v>
      </c>
      <c r="B23" s="258" t="s">
        <v>259</v>
      </c>
      <c r="C23" s="248" t="s">
        <v>67</v>
      </c>
      <c r="D23" s="249">
        <v>0.81954545454545447</v>
      </c>
      <c r="E23" s="259">
        <v>1954</v>
      </c>
      <c r="F23" s="250" t="s">
        <v>121</v>
      </c>
      <c r="G23" s="260" t="s">
        <v>235</v>
      </c>
      <c r="H23" s="261">
        <v>1</v>
      </c>
      <c r="I23" s="251">
        <v>3805.4319999999998</v>
      </c>
      <c r="J23" s="252">
        <v>1.8969533831288066E-2</v>
      </c>
      <c r="K23" s="252">
        <v>0.37987875436555713</v>
      </c>
      <c r="L23" s="252">
        <v>0.17606411046104622</v>
      </c>
      <c r="M23" s="262">
        <v>12.691000000000001</v>
      </c>
      <c r="N23" s="263">
        <v>0.13139112720973598</v>
      </c>
      <c r="O23" s="263">
        <v>8.2250845633294727</v>
      </c>
      <c r="P23" s="264">
        <v>44</v>
      </c>
      <c r="Q23" s="265">
        <v>5</v>
      </c>
      <c r="R23" s="265">
        <v>313</v>
      </c>
    </row>
    <row r="24" spans="1:18" ht="16.5" x14ac:dyDescent="0.25">
      <c r="A24" s="257" t="s">
        <v>118</v>
      </c>
      <c r="B24" s="258" t="s">
        <v>261</v>
      </c>
      <c r="C24" s="248" t="s">
        <v>67</v>
      </c>
      <c r="D24" s="249">
        <v>0.84090909090909083</v>
      </c>
      <c r="E24" s="259">
        <v>1452</v>
      </c>
      <c r="F24" s="250" t="s">
        <v>122</v>
      </c>
      <c r="G24" s="260" t="s">
        <v>242</v>
      </c>
      <c r="H24" s="261">
        <v>1</v>
      </c>
      <c r="I24" s="251">
        <v>1446.645</v>
      </c>
      <c r="J24" s="252">
        <v>9.5112400227380083E-3</v>
      </c>
      <c r="K24" s="252">
        <v>0.35564530914379167</v>
      </c>
      <c r="L24" s="252">
        <v>5.2535349031725131E-2</v>
      </c>
      <c r="M24" s="262">
        <v>11.255000000000001</v>
      </c>
      <c r="N24" s="263">
        <v>0.34562729626134953</v>
      </c>
      <c r="O24" s="263">
        <v>24.124785279042197</v>
      </c>
      <c r="P24" s="264">
        <v>2</v>
      </c>
      <c r="Q24" s="265">
        <v>5</v>
      </c>
      <c r="R24" s="265">
        <v>349</v>
      </c>
    </row>
    <row r="25" spans="1:18" ht="16.5" x14ac:dyDescent="0.25">
      <c r="A25" s="257" t="s">
        <v>118</v>
      </c>
      <c r="B25" s="258" t="s">
        <v>263</v>
      </c>
      <c r="C25" s="248" t="s">
        <v>67</v>
      </c>
      <c r="D25" s="249">
        <v>0.80324272511431438</v>
      </c>
      <c r="E25" s="259">
        <v>2621</v>
      </c>
      <c r="F25" s="250" t="s">
        <v>120</v>
      </c>
      <c r="G25" s="260" t="s">
        <v>221</v>
      </c>
      <c r="H25" s="261">
        <v>2</v>
      </c>
      <c r="I25" s="251">
        <v>472.048</v>
      </c>
      <c r="J25" s="252">
        <v>5.0934053541775742E-2</v>
      </c>
      <c r="K25" s="252">
        <v>0.35403947300792604</v>
      </c>
      <c r="L25" s="252">
        <v>0.11439514625631292</v>
      </c>
      <c r="M25" s="262">
        <v>16.681000000000001</v>
      </c>
      <c r="N25" s="263">
        <v>0</v>
      </c>
      <c r="O25" s="263">
        <v>54.655458766905063</v>
      </c>
      <c r="P25" s="264">
        <v>9</v>
      </c>
      <c r="Q25" s="265">
        <v>0</v>
      </c>
      <c r="R25" s="265">
        <v>258</v>
      </c>
    </row>
    <row r="26" spans="1:18" ht="16.5" x14ac:dyDescent="0.25">
      <c r="A26" s="257" t="s">
        <v>118</v>
      </c>
      <c r="B26" s="258" t="s">
        <v>265</v>
      </c>
      <c r="C26" s="248" t="s">
        <v>67</v>
      </c>
      <c r="D26" s="249">
        <v>0.80695652173913057</v>
      </c>
      <c r="E26" s="259">
        <v>6680</v>
      </c>
      <c r="F26" s="250" t="s">
        <v>120</v>
      </c>
      <c r="G26" s="260" t="s">
        <v>193</v>
      </c>
      <c r="H26" s="261">
        <v>1</v>
      </c>
      <c r="I26" s="251">
        <v>2048.857</v>
      </c>
      <c r="J26" s="252">
        <v>6.3800020072440605E-3</v>
      </c>
      <c r="K26" s="252">
        <v>0.32861219875030562</v>
      </c>
      <c r="L26" s="252">
        <v>0.23964581227484397</v>
      </c>
      <c r="M26" s="262">
        <v>12.502000000000001</v>
      </c>
      <c r="N26" s="263">
        <v>0</v>
      </c>
      <c r="O26" s="263">
        <v>8.2485014815577671</v>
      </c>
      <c r="P26" s="264">
        <v>5</v>
      </c>
      <c r="Q26" s="265">
        <v>0</v>
      </c>
      <c r="R26" s="265">
        <v>169</v>
      </c>
    </row>
    <row r="27" spans="1:18" ht="16.5" x14ac:dyDescent="0.25">
      <c r="A27" s="257" t="s">
        <v>118</v>
      </c>
      <c r="B27" s="258" t="s">
        <v>267</v>
      </c>
      <c r="C27" s="248" t="s">
        <v>70</v>
      </c>
      <c r="D27" s="249">
        <v>0.70657530470802898</v>
      </c>
      <c r="E27" s="259">
        <v>8281</v>
      </c>
      <c r="F27" s="250" t="s">
        <v>123</v>
      </c>
      <c r="G27" s="260" t="s">
        <v>248</v>
      </c>
      <c r="H27" s="261">
        <v>3</v>
      </c>
      <c r="I27" s="251">
        <v>1604.7869999999998</v>
      </c>
      <c r="J27" s="252">
        <v>8.7755159879515272E-3</v>
      </c>
      <c r="K27" s="252">
        <v>0.41478836174132977</v>
      </c>
      <c r="L27" s="252">
        <v>0.20875044476307447</v>
      </c>
      <c r="M27" s="262">
        <v>10.3</v>
      </c>
      <c r="N27" s="263">
        <v>6.2313565600917761E-2</v>
      </c>
      <c r="O27" s="263">
        <v>11.278755373766115</v>
      </c>
      <c r="P27" s="264">
        <v>64</v>
      </c>
      <c r="Q27" s="265">
        <v>1</v>
      </c>
      <c r="R27" s="265">
        <v>181</v>
      </c>
    </row>
    <row r="28" spans="1:18" ht="16.5" x14ac:dyDescent="0.25">
      <c r="A28" s="257" t="s">
        <v>118</v>
      </c>
      <c r="B28" s="258" t="s">
        <v>269</v>
      </c>
      <c r="C28" s="248" t="s">
        <v>67</v>
      </c>
      <c r="D28" s="249">
        <v>0.81217384814638116</v>
      </c>
      <c r="E28" s="259">
        <v>6620</v>
      </c>
      <c r="F28" s="250" t="s">
        <v>120</v>
      </c>
      <c r="G28" s="260" t="s">
        <v>220</v>
      </c>
      <c r="H28" s="261">
        <v>2</v>
      </c>
      <c r="I28" s="251">
        <v>2137.2690000000002</v>
      </c>
      <c r="J28" s="252">
        <v>2.1300905745676162E-2</v>
      </c>
      <c r="K28" s="252">
        <v>0.35954045615393609</v>
      </c>
      <c r="L28" s="252">
        <v>0.14176970704202421</v>
      </c>
      <c r="M28" s="262">
        <v>13.377000000000001</v>
      </c>
      <c r="N28" s="263">
        <v>0</v>
      </c>
      <c r="O28" s="263">
        <v>53.105154288018959</v>
      </c>
      <c r="P28" s="264">
        <v>11</v>
      </c>
      <c r="Q28" s="265">
        <v>0</v>
      </c>
      <c r="R28" s="265">
        <v>1135</v>
      </c>
    </row>
    <row r="29" spans="1:18" ht="16.5" x14ac:dyDescent="0.25">
      <c r="A29" s="257" t="s">
        <v>118</v>
      </c>
      <c r="B29" s="258" t="s">
        <v>271</v>
      </c>
      <c r="C29" s="248" t="s">
        <v>70</v>
      </c>
      <c r="D29" s="249">
        <v>0.78608695652173921</v>
      </c>
      <c r="E29" s="259">
        <v>2636</v>
      </c>
      <c r="F29" s="250" t="s">
        <v>120</v>
      </c>
      <c r="G29" s="260" t="s">
        <v>195</v>
      </c>
      <c r="H29" s="261">
        <v>1</v>
      </c>
      <c r="I29" s="251">
        <v>2471.7060000000001</v>
      </c>
      <c r="J29" s="252">
        <v>1.9748045573978815E-2</v>
      </c>
      <c r="K29" s="252">
        <v>0.35021355757761363</v>
      </c>
      <c r="L29" s="252">
        <v>0.17154143737159677</v>
      </c>
      <c r="M29" s="262">
        <v>12.567</v>
      </c>
      <c r="N29" s="263">
        <v>0</v>
      </c>
      <c r="O29" s="263">
        <v>15.09079154235981</v>
      </c>
      <c r="P29" s="264">
        <v>23</v>
      </c>
      <c r="Q29" s="265">
        <v>0</v>
      </c>
      <c r="R29" s="265">
        <v>373</v>
      </c>
    </row>
    <row r="30" spans="1:18" ht="16.5" x14ac:dyDescent="0.25">
      <c r="A30" s="257" t="s">
        <v>118</v>
      </c>
      <c r="B30" s="258" t="s">
        <v>273</v>
      </c>
      <c r="C30" s="248" t="s">
        <v>67</v>
      </c>
      <c r="D30" s="249">
        <v>0.80181818181818176</v>
      </c>
      <c r="E30" s="259">
        <v>9997</v>
      </c>
      <c r="F30" s="250" t="s">
        <v>120</v>
      </c>
      <c r="G30" s="260" t="s">
        <v>203</v>
      </c>
      <c r="H30" s="261">
        <v>1</v>
      </c>
      <c r="I30" s="251">
        <v>916.30100000000004</v>
      </c>
      <c r="J30" s="252">
        <v>3.2435967752962661E-2</v>
      </c>
      <c r="K30" s="252">
        <v>0.31622305897328418</v>
      </c>
      <c r="L30" s="252">
        <v>0.17352376566215685</v>
      </c>
      <c r="M30" s="262">
        <v>15.186999999999999</v>
      </c>
      <c r="N30" s="263">
        <v>0.21826888762535454</v>
      </c>
      <c r="O30" s="263">
        <v>23.463905419725613</v>
      </c>
      <c r="P30" s="264">
        <v>11</v>
      </c>
      <c r="Q30" s="265">
        <v>2</v>
      </c>
      <c r="R30" s="265">
        <v>215</v>
      </c>
    </row>
    <row r="31" spans="1:18" ht="16.5" x14ac:dyDescent="0.25">
      <c r="A31" s="257" t="s">
        <v>118</v>
      </c>
      <c r="B31" s="258" t="s">
        <v>275</v>
      </c>
      <c r="C31" s="248" t="s">
        <v>67</v>
      </c>
      <c r="D31" s="249">
        <v>0.83854155013185538</v>
      </c>
      <c r="E31" s="259">
        <v>4000</v>
      </c>
      <c r="F31" s="250" t="s">
        <v>120</v>
      </c>
      <c r="G31" s="260" t="s">
        <v>218</v>
      </c>
      <c r="H31" s="261">
        <v>2</v>
      </c>
      <c r="I31" s="251">
        <v>1717.1470000000002</v>
      </c>
      <c r="J31" s="252">
        <v>1.6317012295466053E-2</v>
      </c>
      <c r="K31" s="252">
        <v>0.33125837586872753</v>
      </c>
      <c r="L31" s="252">
        <v>0.15665519608979314</v>
      </c>
      <c r="M31" s="262">
        <v>13.994</v>
      </c>
      <c r="N31" s="263">
        <v>0</v>
      </c>
      <c r="O31" s="263">
        <v>7.221280414548084</v>
      </c>
      <c r="P31" s="264">
        <v>14</v>
      </c>
      <c r="Q31" s="265">
        <v>0</v>
      </c>
      <c r="R31" s="265">
        <v>124</v>
      </c>
    </row>
    <row r="32" spans="1:18" ht="16.5" x14ac:dyDescent="0.25">
      <c r="A32" s="257" t="s">
        <v>118</v>
      </c>
      <c r="B32" s="258" t="s">
        <v>277</v>
      </c>
      <c r="C32" s="248" t="s">
        <v>67</v>
      </c>
      <c r="D32" s="249">
        <v>0.81952380952380954</v>
      </c>
      <c r="E32" s="259">
        <v>4692</v>
      </c>
      <c r="F32" s="250" t="s">
        <v>120</v>
      </c>
      <c r="G32" s="260" t="s">
        <v>199</v>
      </c>
      <c r="H32" s="261">
        <v>1</v>
      </c>
      <c r="I32" s="251">
        <v>2246.1329999999998</v>
      </c>
      <c r="J32" s="252">
        <v>2.9251828584460644E-2</v>
      </c>
      <c r="K32" s="252">
        <v>0.34396020196499344</v>
      </c>
      <c r="L32" s="252">
        <v>0.20746767889523907</v>
      </c>
      <c r="M32" s="262">
        <v>14.481999999999999</v>
      </c>
      <c r="N32" s="263">
        <v>0</v>
      </c>
      <c r="O32" s="263">
        <v>34.236619113828077</v>
      </c>
      <c r="P32" s="264">
        <v>18</v>
      </c>
      <c r="Q32" s="265">
        <v>0</v>
      </c>
      <c r="R32" s="265">
        <v>769</v>
      </c>
    </row>
    <row r="33" spans="1:18" ht="16.5" x14ac:dyDescent="0.25">
      <c r="A33" s="257" t="s">
        <v>118</v>
      </c>
      <c r="B33" s="258" t="s">
        <v>279</v>
      </c>
      <c r="C33" s="248" t="s">
        <v>70</v>
      </c>
      <c r="D33" s="249">
        <v>0.79909090909090907</v>
      </c>
      <c r="E33" s="259">
        <v>3855</v>
      </c>
      <c r="F33" s="250" t="s">
        <v>120</v>
      </c>
      <c r="G33" s="260" t="s">
        <v>226</v>
      </c>
      <c r="H33" s="261">
        <v>1</v>
      </c>
      <c r="I33" s="251">
        <v>2148.078</v>
      </c>
      <c r="J33" s="252">
        <v>3.1473135446681753E-2</v>
      </c>
      <c r="K33" s="252">
        <v>0.34158720551876098</v>
      </c>
      <c r="L33" s="252">
        <v>0.1866785098120273</v>
      </c>
      <c r="M33" s="262">
        <v>14.891</v>
      </c>
      <c r="N33" s="263">
        <v>0</v>
      </c>
      <c r="O33" s="263">
        <v>53.117251794394804</v>
      </c>
      <c r="P33" s="264">
        <v>17</v>
      </c>
      <c r="Q33" s="265">
        <v>0</v>
      </c>
      <c r="R33" s="265">
        <v>1141</v>
      </c>
    </row>
    <row r="34" spans="1:18" ht="16.5" x14ac:dyDescent="0.25">
      <c r="A34" s="257" t="s">
        <v>118</v>
      </c>
      <c r="B34" s="258" t="s">
        <v>281</v>
      </c>
      <c r="C34" s="248" t="s">
        <v>67</v>
      </c>
      <c r="D34" s="249">
        <v>0.84909090909090912</v>
      </c>
      <c r="E34" s="259">
        <v>5419</v>
      </c>
      <c r="F34" s="250" t="s">
        <v>120</v>
      </c>
      <c r="G34" s="260" t="s">
        <v>206</v>
      </c>
      <c r="H34" s="261">
        <v>1</v>
      </c>
      <c r="I34" s="251">
        <v>2544.7289999999998</v>
      </c>
      <c r="J34" s="252">
        <v>1.5196978714813243E-2</v>
      </c>
      <c r="K34" s="252">
        <v>0.36054660004996525</v>
      </c>
      <c r="L34" s="252">
        <v>0.17172751990487004</v>
      </c>
      <c r="M34" s="262">
        <v>12.076000000000001</v>
      </c>
      <c r="N34" s="263">
        <v>0</v>
      </c>
      <c r="O34" s="263">
        <v>38.393086257908017</v>
      </c>
      <c r="P34" s="264">
        <v>14</v>
      </c>
      <c r="Q34" s="265">
        <v>0</v>
      </c>
      <c r="R34" s="265">
        <v>977</v>
      </c>
    </row>
    <row r="35" spans="1:18" ht="16.5" x14ac:dyDescent="0.25">
      <c r="A35" s="257" t="s">
        <v>118</v>
      </c>
      <c r="B35" s="258" t="s">
        <v>283</v>
      </c>
      <c r="C35" s="248" t="s">
        <v>67</v>
      </c>
      <c r="D35" s="249">
        <v>0.81330064468125118</v>
      </c>
      <c r="E35" s="259">
        <v>4854</v>
      </c>
      <c r="F35" s="250" t="s">
        <v>120</v>
      </c>
      <c r="G35" s="260" t="s">
        <v>201</v>
      </c>
      <c r="H35" s="261">
        <v>2</v>
      </c>
      <c r="I35" s="251">
        <v>2645.346</v>
      </c>
      <c r="J35" s="252">
        <v>1.8307089714905574E-2</v>
      </c>
      <c r="K35" s="252">
        <v>0.32474518520121964</v>
      </c>
      <c r="L35" s="252">
        <v>0.21433869142259651</v>
      </c>
      <c r="M35" s="262">
        <v>10.879</v>
      </c>
      <c r="N35" s="263">
        <v>0</v>
      </c>
      <c r="O35" s="263">
        <v>4.1960484564212015</v>
      </c>
      <c r="P35" s="264">
        <v>5</v>
      </c>
      <c r="Q35" s="265">
        <v>0</v>
      </c>
      <c r="R35" s="265">
        <v>111</v>
      </c>
    </row>
    <row r="36" spans="1:18" ht="16.5" x14ac:dyDescent="0.25">
      <c r="A36" s="257" t="s">
        <v>118</v>
      </c>
      <c r="B36" s="258" t="s">
        <v>285</v>
      </c>
      <c r="C36" s="248" t="s">
        <v>67</v>
      </c>
      <c r="D36" s="249">
        <v>0.82558496265897618</v>
      </c>
      <c r="E36" s="259">
        <v>6095</v>
      </c>
      <c r="F36" s="250" t="s">
        <v>120</v>
      </c>
      <c r="G36" s="260" t="s">
        <v>210</v>
      </c>
      <c r="H36" s="261">
        <v>6</v>
      </c>
      <c r="I36" s="251">
        <v>2405.9560000000001</v>
      </c>
      <c r="J36" s="252">
        <v>8.4221232054934574E-3</v>
      </c>
      <c r="K36" s="252">
        <v>0.34173198916211189</v>
      </c>
      <c r="L36" s="252">
        <v>0.1953485433648828</v>
      </c>
      <c r="M36" s="262">
        <v>11.295</v>
      </c>
      <c r="N36" s="263">
        <v>4.1563519864868684E-2</v>
      </c>
      <c r="O36" s="263">
        <v>14.173160273920221</v>
      </c>
      <c r="P36" s="264">
        <v>0</v>
      </c>
      <c r="Q36" s="265">
        <v>1</v>
      </c>
      <c r="R36" s="265">
        <v>341</v>
      </c>
    </row>
    <row r="37" spans="1:18" ht="16.5" x14ac:dyDescent="0.25">
      <c r="A37" s="257" t="s">
        <v>118</v>
      </c>
      <c r="B37" s="258" t="s">
        <v>287</v>
      </c>
      <c r="C37" s="248" t="s">
        <v>67</v>
      </c>
      <c r="D37" s="249">
        <v>0.81031550613760084</v>
      </c>
      <c r="E37" s="259">
        <v>3898</v>
      </c>
      <c r="F37" s="250" t="s">
        <v>122</v>
      </c>
      <c r="G37" s="260" t="s">
        <v>243</v>
      </c>
      <c r="H37" s="261">
        <v>4</v>
      </c>
      <c r="I37" s="251">
        <v>2128.2460000000001</v>
      </c>
      <c r="J37" s="252">
        <v>2.0469095991274232E-2</v>
      </c>
      <c r="K37" s="252">
        <v>0.35899454451530188</v>
      </c>
      <c r="L37" s="252">
        <v>0.10957850293402031</v>
      </c>
      <c r="M37" s="262">
        <v>12.292999999999999</v>
      </c>
      <c r="N37" s="263">
        <v>0.14096114828830877</v>
      </c>
      <c r="O37" s="263">
        <v>15.082842866849038</v>
      </c>
      <c r="P37" s="264">
        <v>6</v>
      </c>
      <c r="Q37" s="265">
        <v>3</v>
      </c>
      <c r="R37" s="265">
        <v>331</v>
      </c>
    </row>
    <row r="38" spans="1:18" ht="16.5" x14ac:dyDescent="0.25">
      <c r="A38" s="257" t="s">
        <v>118</v>
      </c>
      <c r="B38" s="258" t="s">
        <v>289</v>
      </c>
      <c r="C38" s="248" t="s">
        <v>67</v>
      </c>
      <c r="D38" s="249">
        <v>0.84380952380952379</v>
      </c>
      <c r="E38" s="259">
        <v>1558</v>
      </c>
      <c r="F38" s="250" t="s">
        <v>120</v>
      </c>
      <c r="G38" s="260" t="s">
        <v>204</v>
      </c>
      <c r="H38" s="261">
        <v>1</v>
      </c>
      <c r="I38" s="251">
        <v>1676.7059999999999</v>
      </c>
      <c r="J38" s="252">
        <v>1.712878933958303E-2</v>
      </c>
      <c r="K38" s="252">
        <v>0.35132426204529621</v>
      </c>
      <c r="L38" s="252">
        <v>0.2182851376448823</v>
      </c>
      <c r="M38" s="262">
        <v>13.627000000000001</v>
      </c>
      <c r="N38" s="263">
        <v>0</v>
      </c>
      <c r="O38" s="263">
        <v>17.295816917217451</v>
      </c>
      <c r="P38" s="264">
        <v>6</v>
      </c>
      <c r="Q38" s="265">
        <v>0</v>
      </c>
      <c r="R38" s="265">
        <v>290</v>
      </c>
    </row>
    <row r="39" spans="1:18" ht="16.5" x14ac:dyDescent="0.25">
      <c r="A39" s="257" t="s">
        <v>118</v>
      </c>
      <c r="B39" s="258" t="s">
        <v>293</v>
      </c>
      <c r="C39" s="248" t="s">
        <v>67</v>
      </c>
      <c r="D39" s="249">
        <v>0.82295142833496082</v>
      </c>
      <c r="E39" s="259">
        <v>2503</v>
      </c>
      <c r="F39" s="250" t="s">
        <v>120</v>
      </c>
      <c r="G39" s="260" t="s">
        <v>206</v>
      </c>
      <c r="H39" s="261">
        <v>10</v>
      </c>
      <c r="I39" s="251">
        <v>1753.663</v>
      </c>
      <c r="J39" s="252">
        <v>2.1866419884321052E-2</v>
      </c>
      <c r="K39" s="252">
        <v>0.36213234253550436</v>
      </c>
      <c r="L39" s="252">
        <v>0.11646996184222203</v>
      </c>
      <c r="M39" s="262">
        <v>12.914</v>
      </c>
      <c r="N39" s="263">
        <v>5.702349881362611E-2</v>
      </c>
      <c r="O39" s="263">
        <v>73.503289970764058</v>
      </c>
      <c r="P39" s="264">
        <v>11</v>
      </c>
      <c r="Q39" s="265">
        <v>1</v>
      </c>
      <c r="R39" s="265">
        <v>1334</v>
      </c>
    </row>
    <row r="40" spans="1:18" ht="16.5" x14ac:dyDescent="0.25">
      <c r="A40" s="257" t="s">
        <v>118</v>
      </c>
      <c r="B40" s="258" t="s">
        <v>295</v>
      </c>
      <c r="C40" s="248" t="s">
        <v>67</v>
      </c>
      <c r="D40" s="249">
        <v>0.84619047619047616</v>
      </c>
      <c r="E40" s="259">
        <v>8414</v>
      </c>
      <c r="F40" s="250" t="s">
        <v>120</v>
      </c>
      <c r="G40" s="260" t="s">
        <v>204</v>
      </c>
      <c r="H40" s="261">
        <v>1</v>
      </c>
      <c r="I40" s="251">
        <v>1852.9780000000001</v>
      </c>
      <c r="J40" s="252">
        <v>1.0253377056686965E-2</v>
      </c>
      <c r="K40" s="252">
        <v>0.3469888926490014</v>
      </c>
      <c r="L40" s="252">
        <v>0.22720183402069533</v>
      </c>
      <c r="M40" s="262">
        <v>14.946</v>
      </c>
      <c r="N40" s="263">
        <v>0</v>
      </c>
      <c r="O40" s="263">
        <v>50.67518340746625</v>
      </c>
      <c r="P40" s="264">
        <v>2</v>
      </c>
      <c r="Q40" s="265">
        <v>0</v>
      </c>
      <c r="R40" s="265">
        <v>939</v>
      </c>
    </row>
    <row r="41" spans="1:18" ht="16.5" x14ac:dyDescent="0.25">
      <c r="A41" s="257" t="s">
        <v>118</v>
      </c>
      <c r="B41" s="258" t="s">
        <v>297</v>
      </c>
      <c r="C41" s="248" t="s">
        <v>70</v>
      </c>
      <c r="D41" s="249">
        <v>0.78999757600417542</v>
      </c>
      <c r="E41" s="259">
        <v>5062</v>
      </c>
      <c r="F41" s="250" t="s">
        <v>120</v>
      </c>
      <c r="G41" s="260" t="s">
        <v>206</v>
      </c>
      <c r="H41" s="261">
        <v>9</v>
      </c>
      <c r="I41" s="251">
        <v>1464.741</v>
      </c>
      <c r="J41" s="252">
        <v>1.007778020054028E-2</v>
      </c>
      <c r="K41" s="252">
        <v>0.37745128478194795</v>
      </c>
      <c r="L41" s="252">
        <v>0.25328709990366899</v>
      </c>
      <c r="M41" s="262">
        <v>13.772</v>
      </c>
      <c r="N41" s="263">
        <v>0.13654291099928248</v>
      </c>
      <c r="O41" s="263">
        <v>30.585612063839275</v>
      </c>
      <c r="P41" s="264">
        <v>18</v>
      </c>
      <c r="Q41" s="265">
        <v>2</v>
      </c>
      <c r="R41" s="265">
        <v>448</v>
      </c>
    </row>
    <row r="42" spans="1:18" ht="16.5" x14ac:dyDescent="0.25">
      <c r="A42" s="257" t="s">
        <v>118</v>
      </c>
      <c r="B42" s="258" t="s">
        <v>299</v>
      </c>
      <c r="C42" s="248" t="s">
        <v>67</v>
      </c>
      <c r="D42" s="249">
        <v>0.81181818181818177</v>
      </c>
      <c r="E42" s="259">
        <v>2003</v>
      </c>
      <c r="F42" s="250" t="s">
        <v>120</v>
      </c>
      <c r="G42" s="260" t="s">
        <v>211</v>
      </c>
      <c r="H42" s="261">
        <v>2</v>
      </c>
      <c r="I42" s="251">
        <v>2235.223</v>
      </c>
      <c r="J42" s="252">
        <v>3.5706028189160598E-2</v>
      </c>
      <c r="K42" s="252">
        <v>0.30323001151215634</v>
      </c>
      <c r="L42" s="252">
        <v>0.22503347540715177</v>
      </c>
      <c r="M42" s="262">
        <v>13.904</v>
      </c>
      <c r="N42" s="263">
        <v>0</v>
      </c>
      <c r="O42" s="263">
        <v>13.466217912038307</v>
      </c>
      <c r="P42" s="264">
        <v>13</v>
      </c>
      <c r="Q42" s="265">
        <v>0</v>
      </c>
      <c r="R42" s="265">
        <v>321</v>
      </c>
    </row>
    <row r="43" spans="1:18" ht="16.5" x14ac:dyDescent="0.25">
      <c r="A43" s="257" t="s">
        <v>118</v>
      </c>
      <c r="B43" s="258" t="s">
        <v>301</v>
      </c>
      <c r="C43" s="248" t="s">
        <v>67</v>
      </c>
      <c r="D43" s="249">
        <v>0.84761904761904761</v>
      </c>
      <c r="E43" s="259">
        <v>9005</v>
      </c>
      <c r="F43" s="250" t="s">
        <v>120</v>
      </c>
      <c r="G43" s="260" t="s">
        <v>218</v>
      </c>
      <c r="H43" s="261">
        <v>1</v>
      </c>
      <c r="I43" s="251">
        <v>2455.5720000000001</v>
      </c>
      <c r="J43" s="252">
        <v>2.203043825568228E-2</v>
      </c>
      <c r="K43" s="252">
        <v>0.36199666602237335</v>
      </c>
      <c r="L43" s="252">
        <v>0.17877708330279055</v>
      </c>
      <c r="M43" s="262">
        <v>12.913</v>
      </c>
      <c r="N43" s="263">
        <v>0</v>
      </c>
      <c r="O43" s="263">
        <v>4.6017791374066812</v>
      </c>
      <c r="P43" s="264">
        <v>18</v>
      </c>
      <c r="Q43" s="265">
        <v>0</v>
      </c>
      <c r="R43" s="265">
        <v>113</v>
      </c>
    </row>
    <row r="44" spans="1:18" ht="16.5" x14ac:dyDescent="0.25">
      <c r="A44" s="257" t="s">
        <v>118</v>
      </c>
      <c r="B44" s="258" t="s">
        <v>305</v>
      </c>
      <c r="C44" s="248" t="s">
        <v>67</v>
      </c>
      <c r="D44" s="249">
        <v>0.82961622345704489</v>
      </c>
      <c r="E44" s="259">
        <v>8528</v>
      </c>
      <c r="F44" s="250" t="s">
        <v>121</v>
      </c>
      <c r="G44" s="260" t="s">
        <v>234</v>
      </c>
      <c r="H44" s="261">
        <v>3</v>
      </c>
      <c r="I44" s="251">
        <v>547.27700000000004</v>
      </c>
      <c r="J44" s="252">
        <v>2.0459809711598304E-2</v>
      </c>
      <c r="K44" s="252">
        <v>0.40092760361848678</v>
      </c>
      <c r="L44" s="252">
        <v>0.1208292035429224</v>
      </c>
      <c r="M44" s="262">
        <v>14.342000000000001</v>
      </c>
      <c r="N44" s="263">
        <v>0</v>
      </c>
      <c r="O44" s="263">
        <v>9.6843097736612354</v>
      </c>
      <c r="P44" s="264">
        <v>12</v>
      </c>
      <c r="Q44" s="265">
        <v>0</v>
      </c>
      <c r="R44" s="265">
        <v>54</v>
      </c>
    </row>
    <row r="45" spans="1:18" ht="16.5" x14ac:dyDescent="0.25">
      <c r="A45" s="257" t="s">
        <v>118</v>
      </c>
      <c r="B45" s="258" t="s">
        <v>309</v>
      </c>
      <c r="C45" s="248" t="s">
        <v>70</v>
      </c>
      <c r="D45" s="249">
        <v>0.79619853084487069</v>
      </c>
      <c r="E45" s="259">
        <v>528</v>
      </c>
      <c r="F45" s="250" t="s">
        <v>122</v>
      </c>
      <c r="G45" s="260" t="s">
        <v>239</v>
      </c>
      <c r="H45" s="261">
        <v>2</v>
      </c>
      <c r="I45" s="251">
        <v>650.96400000000006</v>
      </c>
      <c r="J45" s="252">
        <v>1.8734252743349944E-2</v>
      </c>
      <c r="K45" s="252">
        <v>0.38567460473018556</v>
      </c>
      <c r="L45" s="252">
        <v>0.22755515626685421</v>
      </c>
      <c r="M45" s="262">
        <v>13.747999999999999</v>
      </c>
      <c r="N45" s="263">
        <v>0.30723665210364931</v>
      </c>
      <c r="O45" s="263">
        <v>14.286504322819694</v>
      </c>
      <c r="P45" s="264">
        <v>13</v>
      </c>
      <c r="Q45" s="265">
        <v>2</v>
      </c>
      <c r="R45" s="265">
        <v>97</v>
      </c>
    </row>
    <row r="46" spans="1:18" ht="16.5" x14ac:dyDescent="0.25">
      <c r="A46" s="257" t="s">
        <v>118</v>
      </c>
      <c r="B46" s="258" t="s">
        <v>311</v>
      </c>
      <c r="C46" s="248" t="s">
        <v>70</v>
      </c>
      <c r="D46" s="249">
        <v>0.68430328215828862</v>
      </c>
      <c r="E46" s="259">
        <v>4905</v>
      </c>
      <c r="F46" s="250" t="s">
        <v>123</v>
      </c>
      <c r="G46" s="260" t="s">
        <v>248</v>
      </c>
      <c r="H46" s="261">
        <v>6</v>
      </c>
      <c r="I46" s="251">
        <v>1272.9860000000001</v>
      </c>
      <c r="J46" s="252">
        <v>2.0857946260770591E-2</v>
      </c>
      <c r="K46" s="252">
        <v>0.40695617419070096</v>
      </c>
      <c r="L46" s="252">
        <v>0.16260980089333268</v>
      </c>
      <c r="M46" s="262">
        <v>12.054</v>
      </c>
      <c r="N46" s="263">
        <v>0.23566637810627925</v>
      </c>
      <c r="O46" s="263">
        <v>3.9277729684379872</v>
      </c>
      <c r="P46" s="264">
        <v>59</v>
      </c>
      <c r="Q46" s="265">
        <v>3</v>
      </c>
      <c r="R46" s="265">
        <v>50</v>
      </c>
    </row>
    <row r="47" spans="1:18" ht="16.5" x14ac:dyDescent="0.25">
      <c r="A47" s="257" t="s">
        <v>118</v>
      </c>
      <c r="B47" s="258" t="s">
        <v>458</v>
      </c>
      <c r="C47" s="248" t="s">
        <v>67</v>
      </c>
      <c r="D47" s="249">
        <v>0.80062392515195002</v>
      </c>
      <c r="E47" s="259">
        <v>5569</v>
      </c>
      <c r="F47" s="250" t="s">
        <v>120</v>
      </c>
      <c r="G47" s="260" t="s">
        <v>226</v>
      </c>
      <c r="H47" s="261">
        <v>7</v>
      </c>
      <c r="I47" s="251">
        <v>1295.0039999999999</v>
      </c>
      <c r="J47" s="252">
        <v>1.5298699289054425E-2</v>
      </c>
      <c r="K47" s="252">
        <v>0.35843880567526082</v>
      </c>
      <c r="L47" s="252">
        <v>0.15900742495540879</v>
      </c>
      <c r="M47" s="262">
        <v>13.813000000000001</v>
      </c>
      <c r="N47" s="263">
        <v>0</v>
      </c>
      <c r="O47" s="263">
        <v>9.4208203217905133</v>
      </c>
      <c r="P47" s="264">
        <v>10</v>
      </c>
      <c r="Q47" s="265">
        <v>0</v>
      </c>
      <c r="R47" s="265">
        <v>124</v>
      </c>
    </row>
    <row r="48" spans="1:18" ht="16.5" x14ac:dyDescent="0.25">
      <c r="A48" s="257" t="s">
        <v>118</v>
      </c>
      <c r="B48" s="258" t="s">
        <v>317</v>
      </c>
      <c r="C48" s="248" t="s">
        <v>70</v>
      </c>
      <c r="D48" s="249">
        <v>0.76565217391304352</v>
      </c>
      <c r="E48" s="259">
        <v>8729</v>
      </c>
      <c r="F48" s="250" t="s">
        <v>120</v>
      </c>
      <c r="G48" s="260" t="s">
        <v>222</v>
      </c>
      <c r="H48" s="261">
        <v>1</v>
      </c>
      <c r="I48" s="251">
        <v>1300.9059999999999</v>
      </c>
      <c r="J48" s="252">
        <v>2.063421556217199E-2</v>
      </c>
      <c r="K48" s="252">
        <v>0.30730678377854997</v>
      </c>
      <c r="L48" s="252">
        <v>0.23291459951756699</v>
      </c>
      <c r="M48" s="262">
        <v>14.125</v>
      </c>
      <c r="N48" s="263">
        <v>0</v>
      </c>
      <c r="O48" s="263">
        <v>52.732480286815502</v>
      </c>
      <c r="P48" s="264">
        <v>5</v>
      </c>
      <c r="Q48" s="265">
        <v>0</v>
      </c>
      <c r="R48" s="265">
        <v>686</v>
      </c>
    </row>
    <row r="49" spans="1:18" ht="16.5" x14ac:dyDescent="0.25">
      <c r="A49" s="257" t="s">
        <v>118</v>
      </c>
      <c r="B49" s="258" t="s">
        <v>321</v>
      </c>
      <c r="C49" s="248" t="s">
        <v>67</v>
      </c>
      <c r="D49" s="249">
        <v>0.83476190476190471</v>
      </c>
      <c r="E49" s="259">
        <v>1346</v>
      </c>
      <c r="F49" s="250" t="s">
        <v>120</v>
      </c>
      <c r="G49" s="260" t="s">
        <v>199</v>
      </c>
      <c r="H49" s="261">
        <v>1</v>
      </c>
      <c r="I49" s="251">
        <v>2135.7930000000001</v>
      </c>
      <c r="J49" s="252">
        <v>8.6774228944090839E-3</v>
      </c>
      <c r="K49" s="252">
        <v>0.3248493176897766</v>
      </c>
      <c r="L49" s="252">
        <v>0.18681585715469617</v>
      </c>
      <c r="M49" s="262">
        <v>12.576000000000001</v>
      </c>
      <c r="N49" s="263">
        <v>4.6821016830750919E-2</v>
      </c>
      <c r="O49" s="263">
        <v>7.6786467602431507</v>
      </c>
      <c r="P49" s="264">
        <v>1</v>
      </c>
      <c r="Q49" s="265">
        <v>1</v>
      </c>
      <c r="R49" s="265">
        <v>164</v>
      </c>
    </row>
    <row r="50" spans="1:18" ht="16.5" x14ac:dyDescent="0.25">
      <c r="A50" s="257" t="s">
        <v>118</v>
      </c>
      <c r="B50" s="258" t="s">
        <v>323</v>
      </c>
      <c r="C50" s="248" t="s">
        <v>67</v>
      </c>
      <c r="D50" s="249">
        <v>0.84190476190476182</v>
      </c>
      <c r="E50" s="259">
        <v>691</v>
      </c>
      <c r="F50" s="250" t="s">
        <v>122</v>
      </c>
      <c r="G50" s="260" t="s">
        <v>244</v>
      </c>
      <c r="H50" s="261">
        <v>1</v>
      </c>
      <c r="I50" s="251">
        <v>478.226</v>
      </c>
      <c r="J50" s="252">
        <v>1.4286065227174488E-2</v>
      </c>
      <c r="K50" s="252">
        <v>0.33940671255437821</v>
      </c>
      <c r="L50" s="252">
        <v>0.14980771391457412</v>
      </c>
      <c r="M50" s="262">
        <v>12.516</v>
      </c>
      <c r="N50" s="263">
        <v>0.20910615483056127</v>
      </c>
      <c r="O50" s="263">
        <v>13.382793909155922</v>
      </c>
      <c r="P50" s="264">
        <v>1</v>
      </c>
      <c r="Q50" s="265">
        <v>2</v>
      </c>
      <c r="R50" s="265">
        <v>65</v>
      </c>
    </row>
    <row r="51" spans="1:18" ht="16.5" x14ac:dyDescent="0.25">
      <c r="A51" s="257" t="s">
        <v>118</v>
      </c>
      <c r="B51" s="258" t="s">
        <v>325</v>
      </c>
      <c r="C51" s="248" t="s">
        <v>70</v>
      </c>
      <c r="D51" s="249">
        <v>0.79993990904613776</v>
      </c>
      <c r="E51" s="259">
        <v>5582</v>
      </c>
      <c r="F51" s="250" t="s">
        <v>123</v>
      </c>
      <c r="G51" s="260" t="s">
        <v>246</v>
      </c>
      <c r="H51" s="261">
        <v>5</v>
      </c>
      <c r="I51" s="251">
        <v>1162.7670000000001</v>
      </c>
      <c r="J51" s="252">
        <v>1.1469563162628815E-2</v>
      </c>
      <c r="K51" s="252">
        <v>0.29965237685005591</v>
      </c>
      <c r="L51" s="252">
        <v>0.15050306725251059</v>
      </c>
      <c r="M51" s="262">
        <v>8.1059999999999999</v>
      </c>
      <c r="N51" s="263">
        <v>8.6001752715720345E-2</v>
      </c>
      <c r="O51" s="263">
        <v>0.77401577444148306</v>
      </c>
      <c r="P51" s="264">
        <v>4</v>
      </c>
      <c r="Q51" s="265">
        <v>1</v>
      </c>
      <c r="R51" s="265">
        <v>9</v>
      </c>
    </row>
    <row r="52" spans="1:18" ht="16.5" x14ac:dyDescent="0.25">
      <c r="A52" s="257" t="s">
        <v>118</v>
      </c>
      <c r="B52" s="258" t="s">
        <v>327</v>
      </c>
      <c r="C52" s="248" t="s">
        <v>67</v>
      </c>
      <c r="D52" s="249">
        <v>0.81122953245606921</v>
      </c>
      <c r="E52" s="259">
        <v>7600</v>
      </c>
      <c r="F52" s="250" t="s">
        <v>120</v>
      </c>
      <c r="G52" s="260" t="s">
        <v>193</v>
      </c>
      <c r="H52" s="261">
        <v>7</v>
      </c>
      <c r="I52" s="251">
        <v>1099.0729999999999</v>
      </c>
      <c r="J52" s="252">
        <v>7.8429337837566619E-3</v>
      </c>
      <c r="K52" s="252">
        <v>0.31536223978650485</v>
      </c>
      <c r="L52" s="252">
        <v>0.19654936870634379</v>
      </c>
      <c r="M52" s="262">
        <v>13.528</v>
      </c>
      <c r="N52" s="263">
        <v>0</v>
      </c>
      <c r="O52" s="263">
        <v>29.661360073443714</v>
      </c>
      <c r="P52" s="264">
        <v>1</v>
      </c>
      <c r="Q52" s="265">
        <v>0</v>
      </c>
      <c r="R52" s="265">
        <v>336</v>
      </c>
    </row>
    <row r="53" spans="1:18" ht="16.5" x14ac:dyDescent="0.25">
      <c r="A53" s="257" t="s">
        <v>118</v>
      </c>
      <c r="B53" s="258" t="s">
        <v>329</v>
      </c>
      <c r="C53" s="248" t="s">
        <v>70</v>
      </c>
      <c r="D53" s="249">
        <v>0.77561642335021597</v>
      </c>
      <c r="E53" s="259">
        <v>2322</v>
      </c>
      <c r="F53" s="250" t="s">
        <v>91</v>
      </c>
      <c r="G53" s="260" t="s">
        <v>251</v>
      </c>
      <c r="H53" s="261">
        <v>7</v>
      </c>
      <c r="I53" s="251">
        <v>899.96399999999994</v>
      </c>
      <c r="J53" s="252">
        <v>1.826896962565816E-2</v>
      </c>
      <c r="K53" s="252">
        <v>0.342163649213168</v>
      </c>
      <c r="L53" s="252">
        <v>0.19562178874607411</v>
      </c>
      <c r="M53" s="262">
        <v>16.855</v>
      </c>
      <c r="N53" s="263">
        <v>0</v>
      </c>
      <c r="O53" s="263">
        <v>19.445222253334578</v>
      </c>
      <c r="P53" s="264">
        <v>7</v>
      </c>
      <c r="Q53" s="265">
        <v>0</v>
      </c>
      <c r="R53" s="265">
        <v>212</v>
      </c>
    </row>
    <row r="54" spans="1:18" ht="16.5" x14ac:dyDescent="0.25">
      <c r="A54" s="257" t="s">
        <v>118</v>
      </c>
      <c r="B54" s="258" t="s">
        <v>331</v>
      </c>
      <c r="C54" s="248" t="s">
        <v>67</v>
      </c>
      <c r="D54" s="249">
        <v>0.8065948125847523</v>
      </c>
      <c r="E54" s="259">
        <v>3323</v>
      </c>
      <c r="F54" s="250" t="s">
        <v>123</v>
      </c>
      <c r="G54" s="260" t="s">
        <v>248</v>
      </c>
      <c r="H54" s="261">
        <v>3</v>
      </c>
      <c r="I54" s="251">
        <v>1758.7809999999999</v>
      </c>
      <c r="J54" s="252">
        <v>1.8725777559030158E-2</v>
      </c>
      <c r="K54" s="252">
        <v>0.35152569554253749</v>
      </c>
      <c r="L54" s="252">
        <v>0.23254742915689902</v>
      </c>
      <c r="M54" s="262">
        <v>8.1539999999999999</v>
      </c>
      <c r="N54" s="263">
        <v>5.6857562141051102E-2</v>
      </c>
      <c r="O54" s="263">
        <v>3.4114537284630662</v>
      </c>
      <c r="P54" s="264">
        <v>5</v>
      </c>
      <c r="Q54" s="265">
        <v>1</v>
      </c>
      <c r="R54" s="265">
        <v>60</v>
      </c>
    </row>
    <row r="55" spans="1:18" ht="16.5" x14ac:dyDescent="0.25">
      <c r="A55" s="257" t="s">
        <v>118</v>
      </c>
      <c r="B55" s="258" t="s">
        <v>333</v>
      </c>
      <c r="C55" s="248" t="s">
        <v>70</v>
      </c>
      <c r="D55" s="249">
        <v>0.79863636363636348</v>
      </c>
      <c r="E55" s="259">
        <v>1580</v>
      </c>
      <c r="F55" s="250" t="s">
        <v>120</v>
      </c>
      <c r="G55" s="260" t="s">
        <v>197</v>
      </c>
      <c r="H55" s="261">
        <v>1</v>
      </c>
      <c r="I55" s="251">
        <v>2387.627</v>
      </c>
      <c r="J55" s="252">
        <v>2.7278398975388782E-2</v>
      </c>
      <c r="K55" s="252">
        <v>0.34400971590047619</v>
      </c>
      <c r="L55" s="252">
        <v>0.14114432446944183</v>
      </c>
      <c r="M55" s="262">
        <v>13.672000000000001</v>
      </c>
      <c r="N55" s="263">
        <v>4.188258886333586E-2</v>
      </c>
      <c r="O55" s="263">
        <v>19.936112298947869</v>
      </c>
      <c r="P55" s="264">
        <v>10</v>
      </c>
      <c r="Q55" s="265">
        <v>1</v>
      </c>
      <c r="R55" s="265">
        <v>476</v>
      </c>
    </row>
    <row r="56" spans="1:18" ht="16.5" x14ac:dyDescent="0.25">
      <c r="A56" s="257" t="s">
        <v>118</v>
      </c>
      <c r="B56" s="258" t="s">
        <v>335</v>
      </c>
      <c r="C56" s="248" t="s">
        <v>67</v>
      </c>
      <c r="D56" s="249">
        <v>0.81181818181818177</v>
      </c>
      <c r="E56" s="259">
        <v>931</v>
      </c>
      <c r="F56" s="250" t="s">
        <v>120</v>
      </c>
      <c r="G56" s="260" t="s">
        <v>211</v>
      </c>
      <c r="H56" s="261">
        <v>1</v>
      </c>
      <c r="I56" s="251">
        <v>1399.528</v>
      </c>
      <c r="J56" s="252">
        <v>5.0030739316487195E-2</v>
      </c>
      <c r="K56" s="252">
        <v>0.33595194947099116</v>
      </c>
      <c r="L56" s="252">
        <v>0.17005733361533318</v>
      </c>
      <c r="M56" s="262">
        <v>15.512</v>
      </c>
      <c r="N56" s="263">
        <v>0</v>
      </c>
      <c r="O56" s="263">
        <v>20.006745131215666</v>
      </c>
      <c r="P56" s="264">
        <v>12</v>
      </c>
      <c r="Q56" s="265">
        <v>0</v>
      </c>
      <c r="R56" s="265">
        <v>280</v>
      </c>
    </row>
    <row r="57" spans="1:18" ht="16.5" x14ac:dyDescent="0.25">
      <c r="A57" s="257" t="s">
        <v>118</v>
      </c>
      <c r="B57" s="258" t="s">
        <v>337</v>
      </c>
      <c r="C57" s="248" t="s">
        <v>67</v>
      </c>
      <c r="D57" s="249">
        <v>0.81090909090909091</v>
      </c>
      <c r="E57" s="259">
        <v>245</v>
      </c>
      <c r="F57" s="250" t="s">
        <v>120</v>
      </c>
      <c r="G57" s="260" t="s">
        <v>215</v>
      </c>
      <c r="H57" s="261">
        <v>1</v>
      </c>
      <c r="I57" s="251">
        <v>1868.3230000000001</v>
      </c>
      <c r="J57" s="252">
        <v>1.7392719650368847E-2</v>
      </c>
      <c r="K57" s="252">
        <v>0.33743052066417067</v>
      </c>
      <c r="L57" s="252">
        <v>0.22185229274595697</v>
      </c>
      <c r="M57" s="262">
        <v>13.032999999999999</v>
      </c>
      <c r="N57" s="263">
        <v>0.10704787127279383</v>
      </c>
      <c r="O57" s="263">
        <v>12.899268488371657</v>
      </c>
      <c r="P57" s="264">
        <v>4</v>
      </c>
      <c r="Q57" s="265">
        <v>2</v>
      </c>
      <c r="R57" s="265">
        <v>241</v>
      </c>
    </row>
    <row r="58" spans="1:18" ht="16.5" x14ac:dyDescent="0.25">
      <c r="A58" s="257" t="s">
        <v>118</v>
      </c>
      <c r="B58" s="258" t="s">
        <v>427</v>
      </c>
      <c r="C58" s="248" t="s">
        <v>67</v>
      </c>
      <c r="D58" s="249">
        <v>0.84832444228114667</v>
      </c>
      <c r="E58" s="259">
        <v>3165</v>
      </c>
      <c r="F58" s="250" t="s">
        <v>120</v>
      </c>
      <c r="G58" s="260" t="s">
        <v>193</v>
      </c>
      <c r="H58" s="261">
        <v>15</v>
      </c>
      <c r="I58" s="251">
        <v>2764.3150000000001</v>
      </c>
      <c r="J58" s="252">
        <v>1.5402544424949562E-2</v>
      </c>
      <c r="K58" s="252">
        <v>0.32760698912320524</v>
      </c>
      <c r="L58" s="252">
        <v>0.18557942926186052</v>
      </c>
      <c r="M58" s="262">
        <v>12.244</v>
      </c>
      <c r="N58" s="263">
        <v>0</v>
      </c>
      <c r="O58" s="263">
        <v>12.552838587498169</v>
      </c>
      <c r="P58" s="264">
        <v>18</v>
      </c>
      <c r="Q58" s="265">
        <v>0</v>
      </c>
      <c r="R58" s="265">
        <v>347</v>
      </c>
    </row>
    <row r="59" spans="1:18" ht="16.5" x14ac:dyDescent="0.25">
      <c r="A59" s="257" t="s">
        <v>118</v>
      </c>
      <c r="B59" s="258" t="s">
        <v>339</v>
      </c>
      <c r="C59" s="248" t="s">
        <v>67</v>
      </c>
      <c r="D59" s="249">
        <v>0.84336934140625763</v>
      </c>
      <c r="E59" s="259">
        <v>9715</v>
      </c>
      <c r="F59" s="250" t="s">
        <v>120</v>
      </c>
      <c r="G59" s="260" t="s">
        <v>215</v>
      </c>
      <c r="H59" s="261">
        <v>2</v>
      </c>
      <c r="I59" s="251">
        <v>2086.931</v>
      </c>
      <c r="J59" s="252">
        <v>1.9303002336546766E-2</v>
      </c>
      <c r="K59" s="252">
        <v>0.33798088098260815</v>
      </c>
      <c r="L59" s="252">
        <v>3.5937939491051694E-2</v>
      </c>
      <c r="M59" s="262">
        <v>12.613</v>
      </c>
      <c r="N59" s="263">
        <v>0.19166901061894237</v>
      </c>
      <c r="O59" s="263">
        <v>20.173163367643681</v>
      </c>
      <c r="P59" s="264">
        <v>12</v>
      </c>
      <c r="Q59" s="265">
        <v>4</v>
      </c>
      <c r="R59" s="265">
        <v>421</v>
      </c>
    </row>
    <row r="60" spans="1:18" ht="16.5" x14ac:dyDescent="0.25">
      <c r="A60" s="257" t="s">
        <v>118</v>
      </c>
      <c r="B60" s="258" t="s">
        <v>341</v>
      </c>
      <c r="C60" s="248" t="s">
        <v>70</v>
      </c>
      <c r="D60" s="249">
        <v>0.79435858527319847</v>
      </c>
      <c r="E60" s="259">
        <v>9974</v>
      </c>
      <c r="F60" s="250" t="s">
        <v>120</v>
      </c>
      <c r="G60" s="260" t="s">
        <v>217</v>
      </c>
      <c r="H60" s="261">
        <v>9</v>
      </c>
      <c r="I60" s="251">
        <v>2340.7860000000005</v>
      </c>
      <c r="J60" s="252">
        <v>1.8685633051368257E-2</v>
      </c>
      <c r="K60" s="252">
        <v>0.35731999328399133</v>
      </c>
      <c r="L60" s="252">
        <v>0.2093313955227005</v>
      </c>
      <c r="M60" s="262">
        <v>13.706</v>
      </c>
      <c r="N60" s="263">
        <v>0</v>
      </c>
      <c r="O60" s="263">
        <v>19.56607737742792</v>
      </c>
      <c r="P60" s="264">
        <v>21</v>
      </c>
      <c r="Q60" s="265">
        <v>0</v>
      </c>
      <c r="R60" s="265">
        <v>458</v>
      </c>
    </row>
    <row r="61" spans="1:18" ht="16.5" x14ac:dyDescent="0.25">
      <c r="A61" s="257" t="s">
        <v>118</v>
      </c>
      <c r="B61" s="258" t="s">
        <v>343</v>
      </c>
      <c r="C61" s="248" t="s">
        <v>70</v>
      </c>
      <c r="D61" s="249">
        <v>0.79590909090909079</v>
      </c>
      <c r="E61" s="259">
        <v>1676</v>
      </c>
      <c r="F61" s="250" t="s">
        <v>120</v>
      </c>
      <c r="G61" s="260" t="s">
        <v>226</v>
      </c>
      <c r="H61" s="261">
        <v>1</v>
      </c>
      <c r="I61" s="251">
        <v>866.11300000000006</v>
      </c>
      <c r="J61" s="252">
        <v>3.06243551607276E-2</v>
      </c>
      <c r="K61" s="252">
        <v>0.35403132860557562</v>
      </c>
      <c r="L61" s="252">
        <v>0.15702339071229734</v>
      </c>
      <c r="M61" s="262">
        <v>13.647</v>
      </c>
      <c r="N61" s="263">
        <v>0</v>
      </c>
      <c r="O61" s="263">
        <v>34.868429408171913</v>
      </c>
      <c r="P61" s="264">
        <v>10</v>
      </c>
      <c r="Q61" s="265">
        <v>0</v>
      </c>
      <c r="R61" s="265">
        <v>302</v>
      </c>
    </row>
    <row r="62" spans="1:18" ht="16.5" x14ac:dyDescent="0.25">
      <c r="A62" s="257" t="s">
        <v>118</v>
      </c>
      <c r="B62" s="258" t="s">
        <v>347</v>
      </c>
      <c r="C62" s="248" t="s">
        <v>67</v>
      </c>
      <c r="D62" s="249">
        <v>0.84909090909090912</v>
      </c>
      <c r="E62" s="259">
        <v>1495</v>
      </c>
      <c r="F62" s="250" t="s">
        <v>122</v>
      </c>
      <c r="G62" s="260" t="s">
        <v>242</v>
      </c>
      <c r="H62" s="261">
        <v>1</v>
      </c>
      <c r="I62" s="251">
        <v>1665.5709999999999</v>
      </c>
      <c r="J62" s="252">
        <v>1.6485363402938116E-2</v>
      </c>
      <c r="K62" s="252">
        <v>0.37338656359232447</v>
      </c>
      <c r="L62" s="252">
        <v>5.343512825331373E-2</v>
      </c>
      <c r="M62" s="262">
        <v>11.606999999999999</v>
      </c>
      <c r="N62" s="263">
        <v>6.0039469947543521E-2</v>
      </c>
      <c r="O62" s="263">
        <v>5.7037496450166341</v>
      </c>
      <c r="P62" s="264">
        <v>0</v>
      </c>
      <c r="Q62" s="265">
        <v>1</v>
      </c>
      <c r="R62" s="265">
        <v>95</v>
      </c>
    </row>
    <row r="63" spans="1:18" ht="16.5" x14ac:dyDescent="0.25">
      <c r="A63" s="257" t="s">
        <v>118</v>
      </c>
      <c r="B63" s="258" t="s">
        <v>349</v>
      </c>
      <c r="C63" s="248" t="s">
        <v>67</v>
      </c>
      <c r="D63" s="249">
        <v>0.83521739130434791</v>
      </c>
      <c r="E63" s="259">
        <v>1902</v>
      </c>
      <c r="F63" s="250" t="s">
        <v>121</v>
      </c>
      <c r="G63" s="260" t="s">
        <v>231</v>
      </c>
      <c r="H63" s="261">
        <v>1</v>
      </c>
      <c r="I63" s="251">
        <v>1699.7249999999999</v>
      </c>
      <c r="J63" s="252">
        <v>1.8637748134078598E-2</v>
      </c>
      <c r="K63" s="252">
        <v>0.34624653958321894</v>
      </c>
      <c r="L63" s="252">
        <v>7.8836282339790259E-2</v>
      </c>
      <c r="M63" s="262">
        <v>10.628</v>
      </c>
      <c r="N63" s="263">
        <v>5.8833046522231543E-2</v>
      </c>
      <c r="O63" s="263">
        <v>3.3534836517671978</v>
      </c>
      <c r="P63" s="264">
        <v>3</v>
      </c>
      <c r="Q63" s="265">
        <v>1</v>
      </c>
      <c r="R63" s="265">
        <v>57</v>
      </c>
    </row>
    <row r="64" spans="1:18" ht="16.5" x14ac:dyDescent="0.25">
      <c r="A64" s="257" t="s">
        <v>118</v>
      </c>
      <c r="B64" s="258" t="s">
        <v>429</v>
      </c>
      <c r="C64" s="248" t="s">
        <v>70</v>
      </c>
      <c r="D64" s="249">
        <v>0.76608695652173919</v>
      </c>
      <c r="E64" s="259">
        <v>2426</v>
      </c>
      <c r="F64" s="250" t="s">
        <v>120</v>
      </c>
      <c r="G64" s="260" t="s">
        <v>225</v>
      </c>
      <c r="H64" s="261">
        <v>1</v>
      </c>
      <c r="I64" s="251">
        <v>1413.085</v>
      </c>
      <c r="J64" s="252">
        <v>4.7516180701081018E-2</v>
      </c>
      <c r="K64" s="252">
        <v>0.31944683300821347</v>
      </c>
      <c r="L64" s="252">
        <v>7.7136194921041554E-2</v>
      </c>
      <c r="M64" s="262">
        <v>14.912000000000001</v>
      </c>
      <c r="N64" s="263">
        <v>0</v>
      </c>
      <c r="O64" s="263">
        <v>34.463602684905723</v>
      </c>
      <c r="P64" s="264">
        <v>19</v>
      </c>
      <c r="Q64" s="265">
        <v>0</v>
      </c>
      <c r="R64" s="265">
        <v>487</v>
      </c>
    </row>
    <row r="65" spans="1:18" ht="16.5" x14ac:dyDescent="0.25">
      <c r="A65" s="257" t="s">
        <v>118</v>
      </c>
      <c r="B65" s="258" t="s">
        <v>353</v>
      </c>
      <c r="C65" s="248" t="s">
        <v>67</v>
      </c>
      <c r="D65" s="249">
        <v>0.84761904761904761</v>
      </c>
      <c r="E65" s="259">
        <v>5697</v>
      </c>
      <c r="F65" s="250" t="s">
        <v>120</v>
      </c>
      <c r="G65" s="260" t="s">
        <v>208</v>
      </c>
      <c r="H65" s="261">
        <v>1</v>
      </c>
      <c r="I65" s="251">
        <v>2340.6909999999998</v>
      </c>
      <c r="J65" s="252">
        <v>1.5637219363347971E-2</v>
      </c>
      <c r="K65" s="252">
        <v>0.33871626020718837</v>
      </c>
      <c r="L65" s="252">
        <v>0.23326445054046008</v>
      </c>
      <c r="M65" s="262">
        <v>13.596</v>
      </c>
      <c r="N65" s="263">
        <v>0</v>
      </c>
      <c r="O65" s="263">
        <v>20.976711577905842</v>
      </c>
      <c r="P65" s="264">
        <v>4</v>
      </c>
      <c r="Q65" s="265">
        <v>0</v>
      </c>
      <c r="R65" s="265">
        <v>491</v>
      </c>
    </row>
    <row r="66" spans="1:18" ht="16.5" x14ac:dyDescent="0.25">
      <c r="A66" s="257" t="s">
        <v>118</v>
      </c>
      <c r="B66" s="258" t="s">
        <v>355</v>
      </c>
      <c r="C66" s="248" t="s">
        <v>67</v>
      </c>
      <c r="D66" s="249">
        <v>0.83409090909090899</v>
      </c>
      <c r="E66" s="259">
        <v>8739</v>
      </c>
      <c r="F66" s="250" t="s">
        <v>120</v>
      </c>
      <c r="G66" s="260" t="s">
        <v>206</v>
      </c>
      <c r="H66" s="261">
        <v>1</v>
      </c>
      <c r="I66" s="251">
        <v>2310.2550000000001</v>
      </c>
      <c r="J66" s="252">
        <v>9.3616871511115456E-3</v>
      </c>
      <c r="K66" s="252">
        <v>0.33509713789051027</v>
      </c>
      <c r="L66" s="252">
        <v>8.7869088044393362E-2</v>
      </c>
      <c r="M66" s="262">
        <v>12.842000000000001</v>
      </c>
      <c r="N66" s="263">
        <v>4.3285265046499197E-2</v>
      </c>
      <c r="O66" s="263">
        <v>28.914557051061461</v>
      </c>
      <c r="P66" s="264">
        <v>0</v>
      </c>
      <c r="Q66" s="265">
        <v>1</v>
      </c>
      <c r="R66" s="265">
        <v>668</v>
      </c>
    </row>
    <row r="67" spans="1:18" ht="16.5" x14ac:dyDescent="0.25">
      <c r="A67" s="257" t="s">
        <v>118</v>
      </c>
      <c r="B67" s="258" t="s">
        <v>357</v>
      </c>
      <c r="C67" s="248" t="s">
        <v>67</v>
      </c>
      <c r="D67" s="249">
        <v>0.83817396113176124</v>
      </c>
      <c r="E67" s="259">
        <v>2981</v>
      </c>
      <c r="F67" s="250" t="s">
        <v>120</v>
      </c>
      <c r="G67" s="260" t="s">
        <v>220</v>
      </c>
      <c r="H67" s="261">
        <v>2</v>
      </c>
      <c r="I67" s="251">
        <v>2309.5509999999999</v>
      </c>
      <c r="J67" s="252">
        <v>1.6719053472380351E-2</v>
      </c>
      <c r="K67" s="252">
        <v>0.32989312393352549</v>
      </c>
      <c r="L67" s="252">
        <v>0.19830694364402432</v>
      </c>
      <c r="M67" s="262">
        <v>13.084</v>
      </c>
      <c r="N67" s="263">
        <v>0.38968613379830108</v>
      </c>
      <c r="O67" s="263">
        <v>16.236922241595877</v>
      </c>
      <c r="P67" s="264">
        <v>13</v>
      </c>
      <c r="Q67" s="265">
        <v>9</v>
      </c>
      <c r="R67" s="265">
        <v>375</v>
      </c>
    </row>
    <row r="68" spans="1:18" ht="16.5" x14ac:dyDescent="0.25">
      <c r="A68" s="257" t="s">
        <v>118</v>
      </c>
      <c r="B68" s="258" t="s">
        <v>359</v>
      </c>
      <c r="C68" s="248" t="s">
        <v>67</v>
      </c>
      <c r="D68" s="249">
        <v>0.81485063334882402</v>
      </c>
      <c r="E68" s="259">
        <v>278</v>
      </c>
      <c r="F68" s="250" t="s">
        <v>120</v>
      </c>
      <c r="G68" s="260" t="s">
        <v>197</v>
      </c>
      <c r="H68" s="261">
        <v>2</v>
      </c>
      <c r="I68" s="251">
        <v>2503.3669999999997</v>
      </c>
      <c r="J68" s="252">
        <v>3.6197667513855357E-2</v>
      </c>
      <c r="K68" s="252">
        <v>0.35563863497029841</v>
      </c>
      <c r="L68" s="252">
        <v>0.14740147968715733</v>
      </c>
      <c r="M68" s="262">
        <v>13.618</v>
      </c>
      <c r="N68" s="263">
        <v>0</v>
      </c>
      <c r="O68" s="263">
        <v>13.342030952712888</v>
      </c>
      <c r="P68" s="264">
        <v>8</v>
      </c>
      <c r="Q68" s="265">
        <v>0</v>
      </c>
      <c r="R68" s="265">
        <v>334</v>
      </c>
    </row>
    <row r="69" spans="1:18" ht="16.5" x14ac:dyDescent="0.25">
      <c r="A69" s="257" t="s">
        <v>118</v>
      </c>
      <c r="B69" s="258" t="s">
        <v>431</v>
      </c>
      <c r="C69" s="248" t="s">
        <v>67</v>
      </c>
      <c r="D69" s="249">
        <v>0.81076813224548394</v>
      </c>
      <c r="E69" s="259">
        <v>6828</v>
      </c>
      <c r="F69" s="250" t="s">
        <v>123</v>
      </c>
      <c r="G69" s="260" t="s">
        <v>249</v>
      </c>
      <c r="H69" s="261">
        <v>2</v>
      </c>
      <c r="I69" s="251">
        <v>1843.3829999999998</v>
      </c>
      <c r="J69" s="252">
        <v>2.2252623579188276E-2</v>
      </c>
      <c r="K69" s="252">
        <v>0.29622819806594158</v>
      </c>
      <c r="L69" s="252">
        <v>0.16057433533888507</v>
      </c>
      <c r="M69" s="262">
        <v>7.8940000000000001</v>
      </c>
      <c r="N69" s="263">
        <v>0.21699234505254744</v>
      </c>
      <c r="O69" s="263">
        <v>2.4954119681042957</v>
      </c>
      <c r="P69" s="264">
        <v>2</v>
      </c>
      <c r="Q69" s="265">
        <v>4</v>
      </c>
      <c r="R69" s="265">
        <v>46</v>
      </c>
    </row>
    <row r="70" spans="1:18" ht="16.5" x14ac:dyDescent="0.25">
      <c r="A70" s="257" t="s">
        <v>118</v>
      </c>
      <c r="B70" s="258" t="s">
        <v>367</v>
      </c>
      <c r="C70" s="248" t="s">
        <v>67</v>
      </c>
      <c r="D70" s="249">
        <v>0.82432150012260808</v>
      </c>
      <c r="E70" s="259">
        <v>8829</v>
      </c>
      <c r="F70" s="250" t="s">
        <v>120</v>
      </c>
      <c r="G70" s="260" t="s">
        <v>204</v>
      </c>
      <c r="H70" s="261">
        <v>11</v>
      </c>
      <c r="I70" s="251">
        <v>1650.808</v>
      </c>
      <c r="J70" s="252">
        <v>2.5062806788112256E-2</v>
      </c>
      <c r="K70" s="252">
        <v>0.32289469177893121</v>
      </c>
      <c r="L70" s="252">
        <v>0.21565197164055419</v>
      </c>
      <c r="M70" s="262">
        <v>13.475</v>
      </c>
      <c r="N70" s="263">
        <v>0.12115279305649113</v>
      </c>
      <c r="O70" s="263">
        <v>17.143120217493493</v>
      </c>
      <c r="P70" s="264">
        <v>2</v>
      </c>
      <c r="Q70" s="265">
        <v>2</v>
      </c>
      <c r="R70" s="265">
        <v>283</v>
      </c>
    </row>
    <row r="71" spans="1:18" ht="16.5" x14ac:dyDescent="0.25">
      <c r="A71" s="257" t="s">
        <v>118</v>
      </c>
      <c r="B71" s="258" t="s">
        <v>371</v>
      </c>
      <c r="C71" s="248" t="s">
        <v>70</v>
      </c>
      <c r="D71" s="249">
        <v>0.78086956521739137</v>
      </c>
      <c r="E71" s="259">
        <v>1071</v>
      </c>
      <c r="F71" s="250" t="s">
        <v>121</v>
      </c>
      <c r="G71" s="260" t="s">
        <v>231</v>
      </c>
      <c r="H71" s="261">
        <v>1</v>
      </c>
      <c r="I71" s="251">
        <v>1153.0340000000001</v>
      </c>
      <c r="J71" s="252">
        <v>8.3796982515316806E-3</v>
      </c>
      <c r="K71" s="252">
        <v>0.34070203509920766</v>
      </c>
      <c r="L71" s="252">
        <v>0.34430901430486871</v>
      </c>
      <c r="M71" s="262">
        <v>13.106</v>
      </c>
      <c r="N71" s="263">
        <v>8.6727711411805714E-2</v>
      </c>
      <c r="O71" s="263">
        <v>7.5453108928270973</v>
      </c>
      <c r="P71" s="264">
        <v>2</v>
      </c>
      <c r="Q71" s="265">
        <v>1</v>
      </c>
      <c r="R71" s="265">
        <v>87</v>
      </c>
    </row>
    <row r="72" spans="1:18" ht="16.5" x14ac:dyDescent="0.25">
      <c r="A72" s="257" t="s">
        <v>118</v>
      </c>
      <c r="B72" s="258" t="s">
        <v>373</v>
      </c>
      <c r="C72" s="248" t="s">
        <v>70</v>
      </c>
      <c r="D72" s="249">
        <v>0.75136964350496394</v>
      </c>
      <c r="E72" s="259">
        <v>5286</v>
      </c>
      <c r="F72" s="250" t="s">
        <v>123</v>
      </c>
      <c r="G72" s="260" t="s">
        <v>245</v>
      </c>
      <c r="H72" s="261">
        <v>8</v>
      </c>
      <c r="I72" s="251">
        <v>1616.1009999999999</v>
      </c>
      <c r="J72" s="252">
        <v>4.0064806683435122E-2</v>
      </c>
      <c r="K72" s="252">
        <v>0.33527693946142412</v>
      </c>
      <c r="L72" s="252">
        <v>0.21347675671260644</v>
      </c>
      <c r="M72" s="262">
        <v>9.984</v>
      </c>
      <c r="N72" s="263">
        <v>6.1877320786262742E-2</v>
      </c>
      <c r="O72" s="263">
        <v>6.1258547578400115</v>
      </c>
      <c r="P72" s="264">
        <v>21</v>
      </c>
      <c r="Q72" s="265">
        <v>1</v>
      </c>
      <c r="R72" s="265">
        <v>99</v>
      </c>
    </row>
    <row r="73" spans="1:18" ht="16.5" x14ac:dyDescent="0.25">
      <c r="A73" s="257" t="s">
        <v>118</v>
      </c>
      <c r="B73" s="258" t="s">
        <v>375</v>
      </c>
      <c r="C73" s="248" t="s">
        <v>67</v>
      </c>
      <c r="D73" s="249">
        <v>0.82280253910583878</v>
      </c>
      <c r="E73" s="259">
        <v>5581</v>
      </c>
      <c r="F73" s="250" t="s">
        <v>122</v>
      </c>
      <c r="G73" s="260" t="s">
        <v>239</v>
      </c>
      <c r="H73" s="261">
        <v>4</v>
      </c>
      <c r="I73" s="251">
        <v>620.33699999999999</v>
      </c>
      <c r="J73" s="252">
        <v>2.54027708303637E-2</v>
      </c>
      <c r="K73" s="252">
        <v>0.37526409010991624</v>
      </c>
      <c r="L73" s="252">
        <v>0.19319761834495056</v>
      </c>
      <c r="M73" s="262">
        <v>12.343</v>
      </c>
      <c r="N73" s="263">
        <v>0.16120270111245985</v>
      </c>
      <c r="O73" s="263">
        <v>9.5109593656351308</v>
      </c>
      <c r="P73" s="264">
        <v>9</v>
      </c>
      <c r="Q73" s="265">
        <v>1</v>
      </c>
      <c r="R73" s="265">
        <v>60</v>
      </c>
    </row>
    <row r="74" spans="1:18" ht="16.5" x14ac:dyDescent="0.25">
      <c r="A74" s="257" t="s">
        <v>118</v>
      </c>
      <c r="B74" s="258" t="s">
        <v>377</v>
      </c>
      <c r="C74" s="248" t="s">
        <v>70</v>
      </c>
      <c r="D74" s="249">
        <v>0.74210953090149467</v>
      </c>
      <c r="E74" s="259">
        <v>2433</v>
      </c>
      <c r="F74" s="250" t="s">
        <v>120</v>
      </c>
      <c r="G74" s="260" t="s">
        <v>217</v>
      </c>
      <c r="H74" s="261">
        <v>2</v>
      </c>
      <c r="I74" s="251">
        <v>2420.5680000000002</v>
      </c>
      <c r="J74" s="252">
        <v>2.0594854042975348E-2</v>
      </c>
      <c r="K74" s="252">
        <v>0.37609135145598838</v>
      </c>
      <c r="L74" s="252">
        <v>8.2625235068793768E-2</v>
      </c>
      <c r="M74" s="262">
        <v>13.67</v>
      </c>
      <c r="N74" s="263">
        <v>4.1312617534396884E-2</v>
      </c>
      <c r="O74" s="263">
        <v>22.598001791315095</v>
      </c>
      <c r="P74" s="264">
        <v>23</v>
      </c>
      <c r="Q74" s="265">
        <v>1</v>
      </c>
      <c r="R74" s="265">
        <v>547</v>
      </c>
    </row>
    <row r="75" spans="1:18" ht="16.5" x14ac:dyDescent="0.25">
      <c r="A75" s="257" t="s">
        <v>118</v>
      </c>
      <c r="B75" s="258" t="s">
        <v>379</v>
      </c>
      <c r="C75" s="248" t="s">
        <v>70</v>
      </c>
      <c r="D75" s="249">
        <v>0.74703124056865056</v>
      </c>
      <c r="E75" s="259">
        <v>8612</v>
      </c>
      <c r="F75" s="250" t="s">
        <v>120</v>
      </c>
      <c r="G75" s="260" t="s">
        <v>193</v>
      </c>
      <c r="H75" s="261">
        <v>3</v>
      </c>
      <c r="I75" s="251">
        <v>463.23299999999995</v>
      </c>
      <c r="J75" s="252">
        <v>2.5768070761136252E-2</v>
      </c>
      <c r="K75" s="252">
        <v>0.37137711545594743</v>
      </c>
      <c r="L75" s="252">
        <v>0.21804535343351417</v>
      </c>
      <c r="M75" s="262">
        <v>15.526</v>
      </c>
      <c r="N75" s="263">
        <v>0.21587408496372237</v>
      </c>
      <c r="O75" s="263">
        <v>48.355795031873811</v>
      </c>
      <c r="P75" s="264">
        <v>10</v>
      </c>
      <c r="Q75" s="265">
        <v>1</v>
      </c>
      <c r="R75" s="265">
        <v>244</v>
      </c>
    </row>
    <row r="76" spans="1:18" ht="16.5" x14ac:dyDescent="0.25">
      <c r="A76" s="257" t="s">
        <v>118</v>
      </c>
      <c r="B76" s="258" t="s">
        <v>381</v>
      </c>
      <c r="C76" s="248" t="s">
        <v>67</v>
      </c>
      <c r="D76" s="249">
        <v>0.83139112987871555</v>
      </c>
      <c r="E76" s="259">
        <v>3653</v>
      </c>
      <c r="F76" s="250" t="s">
        <v>122</v>
      </c>
      <c r="G76" s="260" t="s">
        <v>239</v>
      </c>
      <c r="H76" s="261">
        <v>2</v>
      </c>
      <c r="I76" s="251">
        <v>1026.5640000000001</v>
      </c>
      <c r="J76" s="252">
        <v>1.6294577439099026E-2</v>
      </c>
      <c r="K76" s="252">
        <v>0.34926281864675324</v>
      </c>
      <c r="L76" s="252">
        <v>0.15683386520470227</v>
      </c>
      <c r="M76" s="262">
        <v>12.507999999999999</v>
      </c>
      <c r="N76" s="263">
        <v>0</v>
      </c>
      <c r="O76" s="263">
        <v>4.0913182227313634</v>
      </c>
      <c r="P76" s="264">
        <v>2</v>
      </c>
      <c r="Q76" s="265">
        <v>0</v>
      </c>
      <c r="R76" s="265">
        <v>42</v>
      </c>
    </row>
    <row r="77" spans="1:18" ht="16.5" x14ac:dyDescent="0.25">
      <c r="A77" s="257" t="s">
        <v>118</v>
      </c>
      <c r="B77" s="258" t="s">
        <v>383</v>
      </c>
      <c r="C77" s="248" t="s">
        <v>67</v>
      </c>
      <c r="D77" s="249">
        <v>0.82494341172721142</v>
      </c>
      <c r="E77" s="259">
        <v>8035</v>
      </c>
      <c r="F77" s="250" t="s">
        <v>120</v>
      </c>
      <c r="G77" s="260" t="s">
        <v>201</v>
      </c>
      <c r="H77" s="261">
        <v>2</v>
      </c>
      <c r="I77" s="251">
        <v>2615.788</v>
      </c>
      <c r="J77" s="252">
        <v>2.5233999422696027E-2</v>
      </c>
      <c r="K77" s="252">
        <v>0.31796256706294296</v>
      </c>
      <c r="L77" s="252">
        <v>0.19917516251317002</v>
      </c>
      <c r="M77" s="262">
        <v>10.039999999999999</v>
      </c>
      <c r="N77" s="263">
        <v>0</v>
      </c>
      <c r="O77" s="263">
        <v>1.1851113316522592</v>
      </c>
      <c r="P77" s="264">
        <v>14</v>
      </c>
      <c r="Q77" s="265">
        <v>0</v>
      </c>
      <c r="R77" s="265">
        <v>31</v>
      </c>
    </row>
    <row r="78" spans="1:18" ht="16.5" x14ac:dyDescent="0.25">
      <c r="A78" s="257" t="s">
        <v>118</v>
      </c>
      <c r="B78" s="258" t="s">
        <v>435</v>
      </c>
      <c r="C78" s="248" t="s">
        <v>70</v>
      </c>
      <c r="D78" s="249">
        <v>0.79614295583743278</v>
      </c>
      <c r="E78" s="259">
        <v>7400</v>
      </c>
      <c r="F78" s="250" t="s">
        <v>120</v>
      </c>
      <c r="G78" s="260" t="s">
        <v>217</v>
      </c>
      <c r="H78" s="261">
        <v>5</v>
      </c>
      <c r="I78" s="251">
        <v>1320.7860000000001</v>
      </c>
      <c r="J78" s="252">
        <v>1.3304134248972596E-2</v>
      </c>
      <c r="K78" s="252">
        <v>0.32994716915395406</v>
      </c>
      <c r="L78" s="252">
        <v>0.11812638349106752</v>
      </c>
      <c r="M78" s="262">
        <v>12.221</v>
      </c>
      <c r="N78" s="263">
        <v>0</v>
      </c>
      <c r="O78" s="263">
        <v>15.293923466784172</v>
      </c>
      <c r="P78" s="264">
        <v>3</v>
      </c>
      <c r="Q78" s="265">
        <v>0</v>
      </c>
      <c r="R78" s="265">
        <v>210</v>
      </c>
    </row>
    <row r="79" spans="1:18" ht="16.5" x14ac:dyDescent="0.25">
      <c r="A79" s="257" t="s">
        <v>118</v>
      </c>
      <c r="B79" s="258" t="s">
        <v>387</v>
      </c>
      <c r="C79" s="248" t="s">
        <v>67</v>
      </c>
      <c r="D79" s="249">
        <v>0.83982478676918515</v>
      </c>
      <c r="E79" s="259">
        <v>3670</v>
      </c>
      <c r="F79" s="250" t="s">
        <v>120</v>
      </c>
      <c r="G79" s="260" t="s">
        <v>221</v>
      </c>
      <c r="H79" s="261">
        <v>2</v>
      </c>
      <c r="I79" s="251">
        <v>859.97800000000007</v>
      </c>
      <c r="J79" s="252">
        <v>2.826841572182943E-3</v>
      </c>
      <c r="K79" s="252">
        <v>0.3338541738369406</v>
      </c>
      <c r="L79" s="252">
        <v>0.30117049505917592</v>
      </c>
      <c r="M79" s="262">
        <v>17.844999999999999</v>
      </c>
      <c r="N79" s="263">
        <v>0.81397431097074568</v>
      </c>
      <c r="O79" s="263">
        <v>36.745126038107948</v>
      </c>
      <c r="P79" s="264">
        <v>1</v>
      </c>
      <c r="Q79" s="265">
        <v>7</v>
      </c>
      <c r="R79" s="265">
        <v>316</v>
      </c>
    </row>
    <row r="80" spans="1:18" ht="16.5" x14ac:dyDescent="0.25">
      <c r="A80" s="257" t="s">
        <v>118</v>
      </c>
      <c r="B80" s="258" t="s">
        <v>389</v>
      </c>
      <c r="C80" s="248" t="s">
        <v>67</v>
      </c>
      <c r="D80" s="249">
        <v>0.82933124318894924</v>
      </c>
      <c r="E80" s="259">
        <v>7773</v>
      </c>
      <c r="F80" s="250" t="s">
        <v>122</v>
      </c>
      <c r="G80" s="260" t="s">
        <v>244</v>
      </c>
      <c r="H80" s="261">
        <v>2</v>
      </c>
      <c r="I80" s="251">
        <v>410.17899999999997</v>
      </c>
      <c r="J80" s="252">
        <v>8.9558633495156678E-3</v>
      </c>
      <c r="K80" s="252">
        <v>0.3423896806531338</v>
      </c>
      <c r="L80" s="252">
        <v>9.2642480478035208E-2</v>
      </c>
      <c r="M80" s="262">
        <v>11.87</v>
      </c>
      <c r="N80" s="263">
        <v>1.4627760075479244</v>
      </c>
      <c r="O80" s="263">
        <v>10.483228054093457</v>
      </c>
      <c r="P80" s="264">
        <v>0</v>
      </c>
      <c r="Q80" s="265">
        <v>6</v>
      </c>
      <c r="R80" s="265">
        <v>43</v>
      </c>
    </row>
    <row r="81" spans="1:18" ht="16.5" x14ac:dyDescent="0.25">
      <c r="A81" s="257" t="s">
        <v>118</v>
      </c>
      <c r="B81" s="258" t="s">
        <v>393</v>
      </c>
      <c r="C81" s="248" t="s">
        <v>70</v>
      </c>
      <c r="D81" s="249">
        <v>0.78136097427526163</v>
      </c>
      <c r="E81" s="259">
        <v>6217</v>
      </c>
      <c r="F81" s="250" t="s">
        <v>120</v>
      </c>
      <c r="G81" s="260" t="s">
        <v>203</v>
      </c>
      <c r="H81" s="261">
        <v>2</v>
      </c>
      <c r="I81" s="251">
        <v>2064.0929999999998</v>
      </c>
      <c r="J81" s="252">
        <v>2.0887491421779227E-2</v>
      </c>
      <c r="K81" s="252">
        <v>0.36965411998535491</v>
      </c>
      <c r="L81" s="252">
        <v>0.15600072283564745</v>
      </c>
      <c r="M81" s="262">
        <v>13.441000000000001</v>
      </c>
      <c r="N81" s="263">
        <v>0</v>
      </c>
      <c r="O81" s="263">
        <v>9.1081167369881104</v>
      </c>
      <c r="P81" s="264">
        <v>34</v>
      </c>
      <c r="Q81" s="265">
        <v>0</v>
      </c>
      <c r="R81" s="265">
        <v>188</v>
      </c>
    </row>
    <row r="82" spans="1:18" ht="16.5" x14ac:dyDescent="0.25">
      <c r="A82" s="257" t="s">
        <v>118</v>
      </c>
      <c r="B82" s="258" t="s">
        <v>397</v>
      </c>
      <c r="C82" s="248" t="s">
        <v>67</v>
      </c>
      <c r="D82" s="249">
        <v>0.82590306162018212</v>
      </c>
      <c r="E82" s="259">
        <v>1</v>
      </c>
      <c r="F82" s="250" t="s">
        <v>120</v>
      </c>
      <c r="G82" s="260" t="s">
        <v>193</v>
      </c>
      <c r="H82" s="261">
        <v>9</v>
      </c>
      <c r="I82" s="251">
        <v>1472.154</v>
      </c>
      <c r="J82" s="252">
        <v>1.6538826793685808E-2</v>
      </c>
      <c r="K82" s="252">
        <v>0.28377836360361675</v>
      </c>
      <c r="L82" s="252">
        <v>0.10868428167161859</v>
      </c>
      <c r="M82" s="262">
        <v>11.045999999999999</v>
      </c>
      <c r="N82" s="263">
        <v>6.7927676044761617E-2</v>
      </c>
      <c r="O82" s="263">
        <v>20.378302813428487</v>
      </c>
      <c r="P82" s="264">
        <v>4</v>
      </c>
      <c r="Q82" s="265">
        <v>1</v>
      </c>
      <c r="R82" s="265">
        <v>300</v>
      </c>
    </row>
    <row r="83" spans="1:18" ht="16.5" x14ac:dyDescent="0.25">
      <c r="A83" s="257" t="s">
        <v>118</v>
      </c>
      <c r="B83" s="258" t="s">
        <v>399</v>
      </c>
      <c r="C83" s="248" t="s">
        <v>67</v>
      </c>
      <c r="D83" s="249">
        <v>0.84714285714285709</v>
      </c>
      <c r="E83" s="259">
        <v>29</v>
      </c>
      <c r="F83" s="250" t="s">
        <v>120</v>
      </c>
      <c r="G83" s="260" t="s">
        <v>213</v>
      </c>
      <c r="H83" s="261">
        <v>1</v>
      </c>
      <c r="I83" s="251">
        <v>1144.7860000000001</v>
      </c>
      <c r="J83" s="252">
        <v>1.2055710239371534E-2</v>
      </c>
      <c r="K83" s="252">
        <v>0.32512509079380864</v>
      </c>
      <c r="L83" s="252">
        <v>0.23759899230074441</v>
      </c>
      <c r="M83" s="262">
        <v>15.79</v>
      </c>
      <c r="N83" s="263">
        <v>8.7352570698803089E-2</v>
      </c>
      <c r="O83" s="263">
        <v>65.252370312005908</v>
      </c>
      <c r="P83" s="264">
        <v>12</v>
      </c>
      <c r="Q83" s="265">
        <v>1</v>
      </c>
      <c r="R83" s="265">
        <v>747</v>
      </c>
    </row>
    <row r="84" spans="1:18" ht="16.5" x14ac:dyDescent="0.25">
      <c r="A84" s="257" t="s">
        <v>118</v>
      </c>
      <c r="B84" s="258" t="s">
        <v>401</v>
      </c>
      <c r="C84" s="248" t="s">
        <v>70</v>
      </c>
      <c r="D84" s="249">
        <v>0.75347826086956526</v>
      </c>
      <c r="E84" s="259">
        <v>5002</v>
      </c>
      <c r="F84" s="250" t="s">
        <v>120</v>
      </c>
      <c r="G84" s="260" t="s">
        <v>195</v>
      </c>
      <c r="H84" s="261">
        <v>1</v>
      </c>
      <c r="I84" s="251">
        <v>1822.6369999999999</v>
      </c>
      <c r="J84" s="252">
        <v>2.2936987444685506E-2</v>
      </c>
      <c r="K84" s="252">
        <v>0.33102778875699251</v>
      </c>
      <c r="L84" s="252">
        <v>0.20355122824786284</v>
      </c>
      <c r="M84" s="262">
        <v>13.475</v>
      </c>
      <c r="N84" s="263">
        <v>0.27432780087313052</v>
      </c>
      <c r="O84" s="263">
        <v>14.37477676575204</v>
      </c>
      <c r="P84" s="264">
        <v>14</v>
      </c>
      <c r="Q84" s="265">
        <v>5</v>
      </c>
      <c r="R84" s="265">
        <v>262</v>
      </c>
    </row>
    <row r="85" spans="1:18" ht="16.5" x14ac:dyDescent="0.25">
      <c r="A85" s="257" t="s">
        <v>118</v>
      </c>
      <c r="B85" s="258" t="s">
        <v>403</v>
      </c>
      <c r="C85" s="248" t="s">
        <v>70</v>
      </c>
      <c r="D85" s="249">
        <v>0.76652173913043475</v>
      </c>
      <c r="E85" s="259">
        <v>1065</v>
      </c>
      <c r="F85" s="250" t="s">
        <v>120</v>
      </c>
      <c r="G85" s="260" t="s">
        <v>225</v>
      </c>
      <c r="H85" s="261">
        <v>1</v>
      </c>
      <c r="I85" s="251">
        <v>1993.702</v>
      </c>
      <c r="J85" s="252">
        <v>8.279016393774416E-3</v>
      </c>
      <c r="K85" s="252">
        <v>0.317531423009006</v>
      </c>
      <c r="L85" s="252">
        <v>0.13091224265211149</v>
      </c>
      <c r="M85" s="262">
        <v>12.148</v>
      </c>
      <c r="N85" s="263">
        <v>0</v>
      </c>
      <c r="O85" s="263">
        <v>8.0252715802060681</v>
      </c>
      <c r="P85" s="264">
        <v>3</v>
      </c>
      <c r="Q85" s="265">
        <v>0</v>
      </c>
      <c r="R85" s="265">
        <v>160</v>
      </c>
    </row>
    <row r="86" spans="1:18" ht="16.5" x14ac:dyDescent="0.25">
      <c r="A86" s="257" t="s">
        <v>118</v>
      </c>
      <c r="B86" s="258" t="s">
        <v>409</v>
      </c>
      <c r="C86" s="248" t="s">
        <v>67</v>
      </c>
      <c r="D86" s="249">
        <v>0.84538461538461529</v>
      </c>
      <c r="E86" s="259">
        <v>3608</v>
      </c>
      <c r="F86" s="250" t="s">
        <v>123</v>
      </c>
      <c r="G86" s="260" t="s">
        <v>250</v>
      </c>
      <c r="H86" s="261">
        <v>1</v>
      </c>
      <c r="I86" s="251">
        <v>1741.425</v>
      </c>
      <c r="J86" s="252">
        <v>2.1238947015668003E-2</v>
      </c>
      <c r="K86" s="252">
        <v>0.28568831029372388</v>
      </c>
      <c r="L86" s="252">
        <v>0.18433179723502305</v>
      </c>
      <c r="M86" s="262">
        <v>6.8369999999999997</v>
      </c>
      <c r="N86" s="263">
        <v>5.7424235898761077E-2</v>
      </c>
      <c r="O86" s="263">
        <v>1.0336362461776993</v>
      </c>
      <c r="P86" s="264">
        <v>0</v>
      </c>
      <c r="Q86" s="265">
        <v>1</v>
      </c>
      <c r="R86" s="265">
        <v>18</v>
      </c>
    </row>
    <row r="87" spans="1:18" ht="16.5" x14ac:dyDescent="0.25">
      <c r="A87" s="257" t="s">
        <v>118</v>
      </c>
      <c r="B87" s="258" t="s">
        <v>411</v>
      </c>
      <c r="C87" s="248" t="s">
        <v>70</v>
      </c>
      <c r="D87" s="249">
        <v>0.77609844382206017</v>
      </c>
      <c r="E87" s="259">
        <v>5700</v>
      </c>
      <c r="F87" s="250" t="s">
        <v>120</v>
      </c>
      <c r="G87" s="260" t="s">
        <v>210</v>
      </c>
      <c r="H87" s="261">
        <v>5</v>
      </c>
      <c r="I87" s="251">
        <v>1227.8710000000001</v>
      </c>
      <c r="J87" s="252">
        <v>1.7622566633434145E-2</v>
      </c>
      <c r="K87" s="252">
        <v>0.37868595806646566</v>
      </c>
      <c r="L87" s="252">
        <v>5.61948282840787E-2</v>
      </c>
      <c r="M87" s="262">
        <v>15.875</v>
      </c>
      <c r="N87" s="263">
        <v>0</v>
      </c>
      <c r="O87" s="263">
        <v>34.857081892153161</v>
      </c>
      <c r="P87" s="264">
        <v>23</v>
      </c>
      <c r="Q87" s="265">
        <v>0</v>
      </c>
      <c r="R87" s="265">
        <v>619</v>
      </c>
    </row>
    <row r="88" spans="1:18" ht="16.5" x14ac:dyDescent="0.25">
      <c r="A88" s="257" t="s">
        <v>118</v>
      </c>
      <c r="B88" s="258" t="s">
        <v>413</v>
      </c>
      <c r="C88" s="248" t="s">
        <v>67</v>
      </c>
      <c r="D88" s="249">
        <v>0.84500000000000008</v>
      </c>
      <c r="E88" s="259">
        <v>2123</v>
      </c>
      <c r="F88" s="250" t="s">
        <v>123</v>
      </c>
      <c r="G88" s="260" t="s">
        <v>245</v>
      </c>
      <c r="H88" s="261">
        <v>1</v>
      </c>
      <c r="I88" s="251">
        <v>1806.4010000000001</v>
      </c>
      <c r="J88" s="252">
        <v>2.6976037330468342E-2</v>
      </c>
      <c r="K88" s="252">
        <v>0.30838653592594517</v>
      </c>
      <c r="L88" s="252">
        <v>0.20814868902309067</v>
      </c>
      <c r="M88" s="262">
        <v>6.3390000000000004</v>
      </c>
      <c r="N88" s="263">
        <v>0.11071738777823971</v>
      </c>
      <c r="O88" s="263">
        <v>1.1071738777823972</v>
      </c>
      <c r="P88" s="264">
        <v>4</v>
      </c>
      <c r="Q88" s="265">
        <v>2</v>
      </c>
      <c r="R88" s="265">
        <v>20</v>
      </c>
    </row>
    <row r="89" spans="1:18" ht="16.5" x14ac:dyDescent="0.25">
      <c r="A89" s="257" t="s">
        <v>118</v>
      </c>
      <c r="B89" s="258" t="s">
        <v>415</v>
      </c>
      <c r="C89" s="248" t="s">
        <v>70</v>
      </c>
      <c r="D89" s="249">
        <v>0.75857142857142867</v>
      </c>
      <c r="E89" s="259">
        <v>3894</v>
      </c>
      <c r="F89" s="250" t="s">
        <v>123</v>
      </c>
      <c r="G89" s="260" t="s">
        <v>245</v>
      </c>
      <c r="H89" s="261">
        <v>1</v>
      </c>
      <c r="I89" s="251">
        <v>1471.2</v>
      </c>
      <c r="J89" s="252">
        <v>2.5472722031977895E-3</v>
      </c>
      <c r="K89" s="252">
        <v>0.31669308607915631</v>
      </c>
      <c r="L89" s="252">
        <v>7.2050027188689497E-2</v>
      </c>
      <c r="M89" s="262">
        <v>7.4649999999999999</v>
      </c>
      <c r="N89" s="263">
        <v>1.6313213703099509</v>
      </c>
      <c r="O89" s="263">
        <v>2.5149537792278411</v>
      </c>
      <c r="P89" s="264">
        <v>3</v>
      </c>
      <c r="Q89" s="265">
        <v>24</v>
      </c>
      <c r="R89" s="265">
        <v>37</v>
      </c>
    </row>
    <row r="90" spans="1:18" ht="16.5" x14ac:dyDescent="0.25">
      <c r="A90" s="257" t="s">
        <v>118</v>
      </c>
      <c r="B90" s="258" t="s">
        <v>417</v>
      </c>
      <c r="C90" s="248" t="s">
        <v>67</v>
      </c>
      <c r="D90" s="249">
        <v>0.8264799922859849</v>
      </c>
      <c r="E90" s="259">
        <v>3261</v>
      </c>
      <c r="F90" s="250" t="s">
        <v>121</v>
      </c>
      <c r="G90" s="260" t="s">
        <v>234</v>
      </c>
      <c r="H90" s="261">
        <v>2</v>
      </c>
      <c r="I90" s="251">
        <v>782.68299999999999</v>
      </c>
      <c r="J90" s="252">
        <v>7.0267407026433654E-3</v>
      </c>
      <c r="K90" s="252">
        <v>0.34914562891612927</v>
      </c>
      <c r="L90" s="252">
        <v>0.12137736478242149</v>
      </c>
      <c r="M90" s="262">
        <v>11.984</v>
      </c>
      <c r="N90" s="263">
        <v>0.38329694141817311</v>
      </c>
      <c r="O90" s="263">
        <v>6.3882823569695519</v>
      </c>
      <c r="P90" s="264">
        <v>4</v>
      </c>
      <c r="Q90" s="265">
        <v>3</v>
      </c>
      <c r="R90" s="265">
        <v>50</v>
      </c>
    </row>
    <row r="91" spans="1:18" ht="16.5" x14ac:dyDescent="0.25">
      <c r="A91" s="257" t="s">
        <v>118</v>
      </c>
      <c r="B91" s="258" t="s">
        <v>421</v>
      </c>
      <c r="C91" s="248" t="s">
        <v>67</v>
      </c>
      <c r="D91" s="249">
        <v>0.80708335666169495</v>
      </c>
      <c r="E91" s="259">
        <v>5557</v>
      </c>
      <c r="F91" s="250" t="s">
        <v>123</v>
      </c>
      <c r="G91" s="260" t="s">
        <v>246</v>
      </c>
      <c r="H91" s="261">
        <v>6</v>
      </c>
      <c r="I91" s="251">
        <v>1636.972</v>
      </c>
      <c r="J91" s="252">
        <v>8.8705855486286116E-3</v>
      </c>
      <c r="K91" s="252">
        <v>0.34345832508154089</v>
      </c>
      <c r="L91" s="252">
        <v>0.2816175230853063</v>
      </c>
      <c r="M91" s="262">
        <v>8.7289999999999992</v>
      </c>
      <c r="N91" s="263">
        <v>6.1088399801584876E-2</v>
      </c>
      <c r="O91" s="263">
        <v>4.8870719841267904</v>
      </c>
      <c r="P91" s="264">
        <v>4</v>
      </c>
      <c r="Q91" s="265">
        <v>1</v>
      </c>
      <c r="R91" s="265">
        <v>80</v>
      </c>
    </row>
  </sheetData>
  <phoneticPr fontId="2" type="noConversion"/>
  <conditionalFormatting sqref="C14:D91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2024-08-30T02:27:19Z</dcterms:modified>
</cp:coreProperties>
</file>