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5B6D725D-FE49-4A28-864D-3E7A7566B64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명단'!$A$13:$R$64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운전자별!$A$1:$R$104</definedName>
    <definedName name="_xlnm.Print_Area" localSheetId="1">종합!$A$1:$L$117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5" i="7"/>
  <c r="A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2" i="60" l="1"/>
  <c r="F40" i="60"/>
  <c r="F41" i="60"/>
  <c r="F43" i="60"/>
  <c r="F39" i="60"/>
  <c r="F44" i="60"/>
  <c r="A27" i="60" l="1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F34" i="60" l="1"/>
  <c r="F38" i="60"/>
  <c r="F33" i="60"/>
  <c r="F32" i="60"/>
  <c r="F31" i="60"/>
  <c r="F36" i="60"/>
  <c r="F28" i="60"/>
  <c r="F35" i="60"/>
  <c r="F27" i="60"/>
  <c r="F30" i="60"/>
  <c r="F37" i="60"/>
  <c r="F29" i="60"/>
  <c r="J49" i="12" a="1"/>
  <c r="J49" i="12" l="1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6" i="12" l="1"/>
  <c r="B109" i="12" l="1"/>
  <c r="J109" i="12" s="1"/>
  <c r="B108" i="12"/>
  <c r="B107" i="12"/>
  <c r="B106" i="12"/>
  <c r="F108" i="12" l="1"/>
  <c r="G108" i="12"/>
  <c r="H108" i="12"/>
  <c r="E108" i="12"/>
  <c r="H106" i="12"/>
  <c r="I106" i="12"/>
  <c r="J106" i="12"/>
  <c r="D106" i="12"/>
  <c r="E106" i="12"/>
  <c r="D109" i="12"/>
  <c r="J10" i="12"/>
  <c r="J30" i="12" s="1"/>
  <c r="N24" i="12"/>
  <c r="K26" i="12"/>
  <c r="G107" i="12" l="1"/>
  <c r="I107" i="12"/>
  <c r="J108" i="12"/>
  <c r="J107" i="12"/>
  <c r="G109" i="12"/>
  <c r="G106" i="12"/>
  <c r="E107" i="12"/>
  <c r="I109" i="12"/>
  <c r="F106" i="12"/>
  <c r="H109" i="12"/>
  <c r="H107" i="12"/>
  <c r="F107" i="12"/>
  <c r="D108" i="12"/>
  <c r="E109" i="12"/>
  <c r="D107" i="12"/>
  <c r="F109" i="12"/>
  <c r="I108" i="12"/>
  <c r="D26" i="12"/>
  <c r="I49" i="12" a="1"/>
  <c r="F49" i="12" a="1"/>
  <c r="G49" i="12" a="1"/>
  <c r="D49" i="12" a="1"/>
  <c r="H49" i="12" a="1"/>
  <c r="E49" i="12" a="1"/>
  <c r="F49" i="12" l="1"/>
  <c r="E49" i="12"/>
  <c r="D49" i="12"/>
  <c r="I49" i="12"/>
  <c r="H49" i="12"/>
  <c r="G49" i="12"/>
  <c r="N49" i="12" a="1"/>
  <c r="N49" i="12" l="1"/>
  <c r="K49" i="12" s="1" a="1"/>
  <c r="K49" i="12" s="1"/>
  <c r="E26" i="12"/>
  <c r="F26" i="12" l="1"/>
  <c r="G26" i="12" l="1"/>
  <c r="H26" i="12" l="1"/>
  <c r="I26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<sst xmlns="http://schemas.openxmlformats.org/spreadsheetml/2006/main" count="2866" uniqueCount="604">
  <si>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</si>
  <si>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</si>
  <si>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</si>
  <si>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</si>
  <si>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</si>
  <si>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</si>
  <si>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</si>
  <si>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</si>
  <si>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</si>
  <si>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</si>
  <si>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</si>
  <si>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</si>
  <si>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</si>
  <si>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</si>
  <si>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</si>
  <si>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</si>
  <si>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</si>
  <si>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</si>
  <si>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</si>
  <si>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</si>
  <si>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</si>
  <si>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</si>
  <si>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</si>
  <si>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</si>
  <si>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</si>
  <si>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</si>
  <si>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</si>
  <si>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</si>
  <si>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</si>
  <si>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</si>
  <si>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</si>
  <si>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</si>
  <si>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</si>
  <si>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</si>
  <si>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</si>
  <si>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</si>
  <si>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</si>
  <si>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</si>
  <si>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</si>
  <si>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</si>
  <si>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</si>
  <si>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</si>
  <si>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</si>
  <si>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</si>
  <si>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</si>
  <si>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</si>
  <si>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</si>
  <si>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</si>
  <si>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</si>
  <si>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</si>
  <si>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</si>
  <si>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</si>
  <si>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</si>
  <si>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</si>
  <si>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</si>
  <si>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</si>
  <si>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</si>
  <si>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</si>
  <si>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</si>
  <si>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</si>
  <si>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</si>
  <si>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</si>
  <si>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</si>
  <si>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</si>
  <si>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</si>
  <si>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</si>
  <si>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</si>
  <si>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</si>
  <si>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</si>
  <si>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</si>
  <si>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</si>
  <si>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</si>
  <si>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</si>
  <si>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</si>
  <si>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</si>
  <si>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</si>
  <si>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</si>
  <si>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</si>
  <si>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</si>
  <si>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</si>
  <si>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</si>
  <si>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</si>
  <si>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</si>
  <si>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</si>
  <si>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</si>
  <si>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</si>
  <si>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</si>
  <si>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</si>
  <si>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</si>
  <si>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</si>
  <si>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</si>
  <si>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</si>
  <si>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</si>
  <si>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</si>
  <si>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</si>
  <si>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</si>
  <si>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</si>
  <si>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</si>
  <si>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</si>
  <si>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</si>
  <si>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</si>
  <si>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</si>
  <si>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</si>
  <si>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</si>
  <si>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</si>
  <si>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</si>
  <si>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</si>
  <si>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</si>
  <si>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</si>
  <si>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</si>
  <si>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</si>
  <si>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</si>
  <si>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</si>
  <si>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</si>
  <si>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</si>
  <si>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</si>
  <si>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신화여객</t>
  </si>
  <si>
    <t>34</t>
  </si>
  <si>
    <t>37</t>
  </si>
  <si>
    <t>526</t>
  </si>
  <si>
    <t>555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</si>
  <si>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</si>
  <si>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</si>
  <si>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</si>
  <si>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</si>
  <si>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</si>
  <si>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</si>
  <si>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</si>
  <si>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</si>
  <si>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</si>
  <si>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</si>
  <si>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</si>
  <si>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</si>
  <si>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</si>
  <si>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</si>
  <si>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</si>
  <si>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</si>
  <si>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</si>
  <si>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</si>
  <si>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</si>
  <si>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</si>
  <si>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</si>
  <si>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</si>
  <si>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</si>
  <si>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</si>
  <si>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</si>
  <si>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</si>
  <si>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</si>
  <si>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</si>
  <si>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</si>
  <si>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</si>
  <si>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</si>
  <si>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</si>
  <si>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</si>
  <si>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</si>
  <si>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</si>
  <si>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</si>
  <si>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</si>
  <si>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</si>
  <si>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</si>
  <si>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</si>
  <si>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</si>
  <si>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</si>
  <si>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</si>
  <si>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</si>
  <si>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</si>
  <si>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</si>
  <si>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</si>
  <si>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</si>
  <si>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</si>
  <si>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</si>
  <si>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</si>
  <si>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</si>
  <si>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</si>
  <si>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</si>
  <si>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</si>
  <si>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</si>
  <si>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</si>
  <si>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</si>
  <si>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</si>
  <si>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</si>
  <si>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</si>
  <si>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</si>
  <si>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</si>
  <si>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</si>
  <si>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</si>
  <si>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중형</t>
  </si>
  <si>
    <t>A</t>
    <phoneticPr fontId="2" type="noConversion"/>
  </si>
  <si>
    <t>대형</t>
  </si>
  <si>
    <t>신화여객</t>
    <phoneticPr fontId="2" type="noConversion"/>
  </si>
  <si>
    <t>71바1115</t>
  </si>
  <si>
    <t>3434</t>
  </si>
  <si>
    <t>71바5106</t>
  </si>
  <si>
    <t>71바6152</t>
  </si>
  <si>
    <t>71바6154</t>
  </si>
  <si>
    <t>71바6156</t>
  </si>
  <si>
    <t>71바6158</t>
  </si>
  <si>
    <t>71바6160</t>
  </si>
  <si>
    <t>72바1094</t>
  </si>
  <si>
    <t>72바1095</t>
  </si>
  <si>
    <t>72바1096</t>
  </si>
  <si>
    <t>신화여객34C1</t>
  </si>
  <si>
    <t>72바1097</t>
  </si>
  <si>
    <t>72바1100</t>
  </si>
  <si>
    <t>72바1108</t>
  </si>
  <si>
    <t>72바1110</t>
  </si>
  <si>
    <t>72바1113</t>
  </si>
  <si>
    <t>72바1114</t>
  </si>
  <si>
    <t>72바1472</t>
  </si>
  <si>
    <t>72바1473</t>
  </si>
  <si>
    <t>71바6165</t>
  </si>
  <si>
    <t>71바6167</t>
  </si>
  <si>
    <t>71바6168</t>
  </si>
  <si>
    <t>71바6169</t>
  </si>
  <si>
    <t>71바6171</t>
  </si>
  <si>
    <t>71바6172</t>
  </si>
  <si>
    <t>71바5101</t>
  </si>
  <si>
    <t>71바5105</t>
  </si>
  <si>
    <t>71바5107</t>
  </si>
  <si>
    <t>71바5108</t>
  </si>
  <si>
    <t>72바1102</t>
  </si>
  <si>
    <t>72바1109</t>
  </si>
  <si>
    <t>72바1112</t>
  </si>
  <si>
    <t>71바6151</t>
  </si>
  <si>
    <t>71바6153</t>
  </si>
  <si>
    <t>71바6157</t>
  </si>
  <si>
    <t>71바6159</t>
  </si>
  <si>
    <t>72바1104</t>
  </si>
  <si>
    <t>72바1105</t>
  </si>
  <si>
    <t>73아2101</t>
  </si>
  <si>
    <t>강상규</t>
  </si>
  <si>
    <t>5246572</t>
  </si>
  <si>
    <t>고성윤</t>
  </si>
  <si>
    <t>5242021</t>
  </si>
  <si>
    <t>곽태용</t>
  </si>
  <si>
    <t>5244181</t>
  </si>
  <si>
    <t>곽현용</t>
  </si>
  <si>
    <t>5243788</t>
  </si>
  <si>
    <t>권기홍</t>
  </si>
  <si>
    <t>524484</t>
  </si>
  <si>
    <t>김기홍</t>
  </si>
  <si>
    <t>5248820</t>
  </si>
  <si>
    <t>김대원</t>
  </si>
  <si>
    <t>5241321</t>
  </si>
  <si>
    <t>김동호</t>
  </si>
  <si>
    <t>524700</t>
  </si>
  <si>
    <t>김명규</t>
  </si>
  <si>
    <t>5249573</t>
  </si>
  <si>
    <t>김상식</t>
  </si>
  <si>
    <t>5245244</t>
  </si>
  <si>
    <t>김석호</t>
  </si>
  <si>
    <t>5249318</t>
  </si>
  <si>
    <t>김성윤</t>
  </si>
  <si>
    <t>5243596</t>
  </si>
  <si>
    <t>김성주</t>
  </si>
  <si>
    <t>5246098</t>
  </si>
  <si>
    <t>김순길</t>
  </si>
  <si>
    <t>5243718</t>
  </si>
  <si>
    <t>김정철</t>
  </si>
  <si>
    <t>5248220</t>
  </si>
  <si>
    <t>김지훈</t>
  </si>
  <si>
    <t>5247466</t>
  </si>
  <si>
    <t>김진수B</t>
  </si>
  <si>
    <t>5246853</t>
  </si>
  <si>
    <t>김창일</t>
  </si>
  <si>
    <t>5247670</t>
  </si>
  <si>
    <t>김철모</t>
  </si>
  <si>
    <t>5245539</t>
  </si>
  <si>
    <t>김춘길</t>
  </si>
  <si>
    <t>5243287</t>
  </si>
  <si>
    <t>김학광</t>
  </si>
  <si>
    <t>5249732</t>
  </si>
  <si>
    <t>김학순</t>
  </si>
  <si>
    <t>5246753</t>
  </si>
  <si>
    <t>김현배</t>
  </si>
  <si>
    <t>524715</t>
  </si>
  <si>
    <t>김형기</t>
  </si>
  <si>
    <t>5243435</t>
  </si>
  <si>
    <t>김형석</t>
  </si>
  <si>
    <t>5243437</t>
  </si>
  <si>
    <t>남윤기</t>
  </si>
  <si>
    <t>5245383</t>
  </si>
  <si>
    <t>모환경</t>
  </si>
  <si>
    <t>5242135</t>
  </si>
  <si>
    <t>박상기</t>
  </si>
  <si>
    <t>5243129</t>
  </si>
  <si>
    <t>박상수</t>
  </si>
  <si>
    <t>5241132</t>
  </si>
  <si>
    <t>박영석</t>
  </si>
  <si>
    <t>5248946</t>
  </si>
  <si>
    <t>박영일</t>
  </si>
  <si>
    <t>524621</t>
  </si>
  <si>
    <t>박준수</t>
  </si>
  <si>
    <t>5244764</t>
  </si>
  <si>
    <t>박창수</t>
  </si>
  <si>
    <t>5247268</t>
  </si>
  <si>
    <t>배수민</t>
  </si>
  <si>
    <t>5248503</t>
  </si>
  <si>
    <t>배태용</t>
  </si>
  <si>
    <t>5248596</t>
  </si>
  <si>
    <t>변장균</t>
  </si>
  <si>
    <t>5247114</t>
  </si>
  <si>
    <t>서낙준</t>
  </si>
  <si>
    <t>5241859</t>
  </si>
  <si>
    <t>서동욱</t>
  </si>
  <si>
    <t>5245217</t>
  </si>
  <si>
    <t>송동규</t>
  </si>
  <si>
    <t>5245612</t>
  </si>
  <si>
    <t>신종민</t>
  </si>
  <si>
    <t>524724</t>
  </si>
  <si>
    <t>엄인호</t>
  </si>
  <si>
    <t>5241313</t>
  </si>
  <si>
    <t>용일국</t>
  </si>
  <si>
    <t>5245527</t>
  </si>
  <si>
    <t>우영삼</t>
  </si>
  <si>
    <t>524939</t>
  </si>
  <si>
    <t>윤대영</t>
  </si>
  <si>
    <t>5241006</t>
  </si>
  <si>
    <t>윤영철</t>
  </si>
  <si>
    <t>5249971</t>
  </si>
  <si>
    <t>윤완수</t>
  </si>
  <si>
    <t>524487</t>
  </si>
  <si>
    <t>윤청락</t>
  </si>
  <si>
    <t>5243241</t>
  </si>
  <si>
    <t>윤택수</t>
  </si>
  <si>
    <t>5243873</t>
  </si>
  <si>
    <t>이강민</t>
  </si>
  <si>
    <t>5247118</t>
  </si>
  <si>
    <t>이경환</t>
  </si>
  <si>
    <t>5241016</t>
  </si>
  <si>
    <t>이기학</t>
  </si>
  <si>
    <t>5244500</t>
  </si>
  <si>
    <t>이득희</t>
  </si>
  <si>
    <t>5247040</t>
  </si>
  <si>
    <t>이성진</t>
  </si>
  <si>
    <t>5248309</t>
  </si>
  <si>
    <t>이영배</t>
  </si>
  <si>
    <t>5249914</t>
  </si>
  <si>
    <t>이우빈</t>
  </si>
  <si>
    <t>5244242</t>
  </si>
  <si>
    <t>이재선</t>
  </si>
  <si>
    <t>524435</t>
  </si>
  <si>
    <t>이재형</t>
  </si>
  <si>
    <t>5248439</t>
  </si>
  <si>
    <t>이정주</t>
  </si>
  <si>
    <t>5243430</t>
  </si>
  <si>
    <t>이주호</t>
  </si>
  <si>
    <t>5246611</t>
  </si>
  <si>
    <t>이진영</t>
  </si>
  <si>
    <t>5245352</t>
  </si>
  <si>
    <t>임종수</t>
  </si>
  <si>
    <t>5244430</t>
  </si>
  <si>
    <t>장문성</t>
  </si>
  <si>
    <t>5242502</t>
  </si>
  <si>
    <t>장병문</t>
  </si>
  <si>
    <t>5243330</t>
  </si>
  <si>
    <t>전영택</t>
  </si>
  <si>
    <t>524131</t>
  </si>
  <si>
    <t>조성근</t>
  </si>
  <si>
    <t>5247970</t>
  </si>
  <si>
    <t>주상건</t>
  </si>
  <si>
    <t>524517</t>
  </si>
  <si>
    <t>최동석</t>
  </si>
  <si>
    <t>5243626</t>
  </si>
  <si>
    <t>최용선</t>
  </si>
  <si>
    <t>5249291</t>
  </si>
  <si>
    <t>최중이</t>
  </si>
  <si>
    <t>524377</t>
  </si>
  <si>
    <t>최진혁</t>
  </si>
  <si>
    <t>5242756</t>
  </si>
  <si>
    <t>한상천</t>
  </si>
  <si>
    <t>52464</t>
  </si>
  <si>
    <t>한영남</t>
  </si>
  <si>
    <t>5243329</t>
  </si>
  <si>
    <t>한정규</t>
  </si>
  <si>
    <t>5248236</t>
  </si>
  <si>
    <t>한종현</t>
  </si>
  <si>
    <t>5241300</t>
  </si>
  <si>
    <t>홍천수</t>
  </si>
  <si>
    <t>5244871</t>
  </si>
  <si>
    <t>(경  고)</t>
  </si>
  <si>
    <t>박종진</t>
  </si>
  <si>
    <t>5248248</t>
  </si>
  <si>
    <t>이한남</t>
  </si>
  <si>
    <t>5248833</t>
  </si>
  <si>
    <t>장주현</t>
  </si>
  <si>
    <t>5244657</t>
  </si>
  <si>
    <t>전진호</t>
  </si>
  <si>
    <t>5247820</t>
  </si>
  <si>
    <t>신화여객34D1</t>
  </si>
  <si>
    <t>신화여객34D4</t>
  </si>
  <si>
    <t>신화여객34F1</t>
  </si>
  <si>
    <t>신화여객34D3</t>
  </si>
  <si>
    <t>신화여객34D6</t>
  </si>
  <si>
    <t>72바1098</t>
  </si>
  <si>
    <t>신화여객34F2</t>
  </si>
  <si>
    <t>신화여객34D7</t>
  </si>
  <si>
    <t>신화여객34D2</t>
  </si>
  <si>
    <t>김석준</t>
  </si>
  <si>
    <t>5244040</t>
  </si>
  <si>
    <t>박우열</t>
  </si>
  <si>
    <t>5249887</t>
  </si>
  <si>
    <t>정영환</t>
  </si>
  <si>
    <t>5244021</t>
  </si>
  <si>
    <t>=</t>
  </si>
  <si>
    <t>▽</t>
  </si>
  <si>
    <t>72바1111</t>
  </si>
  <si>
    <t>강천성</t>
  </si>
  <si>
    <t>5246074</t>
  </si>
  <si>
    <t>문태철</t>
  </si>
  <si>
    <t>5243411</t>
  </si>
  <si>
    <t>손철종</t>
  </si>
  <si>
    <t>5241035</t>
  </si>
  <si>
    <t>윤부수</t>
  </si>
  <si>
    <t>5245037</t>
  </si>
  <si>
    <t>이옥선</t>
  </si>
  <si>
    <t>5244922</t>
  </si>
  <si>
    <t>이일남</t>
  </si>
  <si>
    <t>5243898</t>
  </si>
  <si>
    <t>채건</t>
  </si>
  <si>
    <t>5246054</t>
  </si>
  <si>
    <t>최종만</t>
  </si>
  <si>
    <t>5247335</t>
  </si>
  <si>
    <t>0%(0명)</t>
  </si>
  <si>
    <t>14%(1명)</t>
  </si>
  <si>
    <t>5%(1명)</t>
  </si>
  <si>
    <t>29%(2명)</t>
  </si>
  <si>
    <t>57%(4명)</t>
  </si>
  <si>
    <t>인천전체</t>
  </si>
  <si>
    <t>신화여객34F4</t>
  </si>
  <si>
    <t>신화여객34F10</t>
  </si>
  <si>
    <t>신화여객34F6</t>
  </si>
  <si>
    <t>신화여객34D5</t>
  </si>
  <si>
    <t>신화여객34F5</t>
  </si>
  <si>
    <t>신화여객34F9</t>
  </si>
  <si>
    <t>신화여객34F3</t>
  </si>
  <si>
    <t>신화여객34F11</t>
  </si>
  <si>
    <t>신화여객34F8</t>
  </si>
  <si>
    <t>신화여객34F7</t>
  </si>
  <si>
    <t>3737</t>
  </si>
  <si>
    <t>신화여객37F1</t>
  </si>
  <si>
    <t>신화여객37D1</t>
  </si>
  <si>
    <t>신화여객37D2</t>
  </si>
  <si>
    <t>신화여객37D3</t>
  </si>
  <si>
    <t>신화여객37F2</t>
  </si>
  <si>
    <t>신화여객37D4</t>
  </si>
  <si>
    <t>526526</t>
  </si>
  <si>
    <t>신화여객526F7</t>
  </si>
  <si>
    <t>신화여객526F6</t>
  </si>
  <si>
    <t>신화여객526F1</t>
  </si>
  <si>
    <t>신화여객526F5</t>
  </si>
  <si>
    <t>신화여객526D1</t>
  </si>
  <si>
    <t>신화여객526F2</t>
  </si>
  <si>
    <t>신화여객526F3</t>
  </si>
  <si>
    <t>신화여객526F4</t>
  </si>
  <si>
    <t>555555</t>
  </si>
  <si>
    <t>신화여객555D2</t>
  </si>
  <si>
    <t>신화여객555A1</t>
  </si>
  <si>
    <t>신화여객555C2</t>
  </si>
  <si>
    <t>신화여객555C1</t>
  </si>
  <si>
    <t>신화여객555C4</t>
  </si>
  <si>
    <t>신화여객555D1</t>
  </si>
  <si>
    <t>신화여객555C3</t>
  </si>
  <si>
    <t>NULL</t>
  </si>
  <si>
    <t>524371</t>
  </si>
  <si>
    <t>524371621.379</t>
  </si>
  <si>
    <t>5248877</t>
  </si>
  <si>
    <t>5248877991.156</t>
  </si>
  <si>
    <t>52465721832.028</t>
  </si>
  <si>
    <t>5246074661.093</t>
  </si>
  <si>
    <t>5242021296.144</t>
  </si>
  <si>
    <t>52441811697.006</t>
  </si>
  <si>
    <t>52437882092.816</t>
  </si>
  <si>
    <t>524484441.132</t>
  </si>
  <si>
    <t>5248820982.856</t>
  </si>
  <si>
    <t>52413211851.58</t>
  </si>
  <si>
    <t>5247002566.017</t>
  </si>
  <si>
    <t>52495731737.172</t>
  </si>
  <si>
    <t>5245244213.176</t>
  </si>
  <si>
    <t>52440402243.602</t>
  </si>
  <si>
    <t>52493182082.56</t>
  </si>
  <si>
    <t>52435962678.467</t>
  </si>
  <si>
    <t>52460982226.573</t>
  </si>
  <si>
    <t>5243718423.162</t>
  </si>
  <si>
    <t>김영현</t>
  </si>
  <si>
    <t>5244859</t>
  </si>
  <si>
    <t>5244859588.504</t>
  </si>
  <si>
    <t>김웅철</t>
  </si>
  <si>
    <t>5243182</t>
  </si>
  <si>
    <t>5243182403.066</t>
  </si>
  <si>
    <t>52482201567.588</t>
  </si>
  <si>
    <t>김정현</t>
  </si>
  <si>
    <t>5247379</t>
  </si>
  <si>
    <t>5247379340.629</t>
  </si>
  <si>
    <t>52474661870.997</t>
  </si>
  <si>
    <t>52468532485.494</t>
  </si>
  <si>
    <t>52476701863.396</t>
  </si>
  <si>
    <t>5245539314.782</t>
  </si>
  <si>
    <t>5243287405.428</t>
  </si>
  <si>
    <t>김태완</t>
  </si>
  <si>
    <t>5243370</t>
  </si>
  <si>
    <t>5243370378.552</t>
  </si>
  <si>
    <t>5249732425.768</t>
  </si>
  <si>
    <t>52467532305.691</t>
  </si>
  <si>
    <t>5247151782.606</t>
  </si>
  <si>
    <t>52434352149.559</t>
  </si>
  <si>
    <t>5243437925.066</t>
  </si>
  <si>
    <t>52453832054.248</t>
  </si>
  <si>
    <t>52421351691.78</t>
  </si>
  <si>
    <t>5243411429.916</t>
  </si>
  <si>
    <t>5243129464.429</t>
  </si>
  <si>
    <t>52411321390.37</t>
  </si>
  <si>
    <t>52489461544.232</t>
  </si>
  <si>
    <t>5246212373.645</t>
  </si>
  <si>
    <t>52498871987.106</t>
  </si>
  <si>
    <t>5248248445.702</t>
  </si>
  <si>
    <t>52447641800.229</t>
  </si>
  <si>
    <t>52472681634.939</t>
  </si>
  <si>
    <t>52485031730.725</t>
  </si>
  <si>
    <t>52485961727.929</t>
  </si>
  <si>
    <t>52471142192.217</t>
  </si>
  <si>
    <t>52418592176.167</t>
  </si>
  <si>
    <t>52452172084.955</t>
  </si>
  <si>
    <t>석응규</t>
  </si>
  <si>
    <t>5246767</t>
  </si>
  <si>
    <t>5246767491.374</t>
  </si>
  <si>
    <t>52410351272.782</t>
  </si>
  <si>
    <t>52456121577.032</t>
  </si>
  <si>
    <t>524724845.036</t>
  </si>
  <si>
    <t>52413132354.466</t>
  </si>
  <si>
    <t>52455271559.924</t>
  </si>
  <si>
    <t>5249391993.104</t>
  </si>
  <si>
    <t>52410061628.565</t>
  </si>
  <si>
    <t>52450371494.627</t>
  </si>
  <si>
    <t>52499712486.41</t>
  </si>
  <si>
    <t>5244872416.598</t>
  </si>
  <si>
    <t>52432414533.285</t>
  </si>
  <si>
    <t>52438731781.124</t>
  </si>
  <si>
    <t>52471182333.095</t>
  </si>
  <si>
    <t>52410162712.138</t>
  </si>
  <si>
    <t>52445002227.891</t>
  </si>
  <si>
    <t>52470401633.304</t>
  </si>
  <si>
    <t>52483092090.706</t>
  </si>
  <si>
    <t>52499142204.81</t>
  </si>
  <si>
    <t>52449221494.474</t>
  </si>
  <si>
    <t>이용권</t>
  </si>
  <si>
    <t>524472</t>
  </si>
  <si>
    <t>524472509.475</t>
  </si>
  <si>
    <t>52442422106.933</t>
  </si>
  <si>
    <t>52438982740.064</t>
  </si>
  <si>
    <t>524435497.093</t>
  </si>
  <si>
    <t>52484392447.332</t>
  </si>
  <si>
    <t>5243430146.166</t>
  </si>
  <si>
    <t>52466112118.862</t>
  </si>
  <si>
    <t>52453521980.596</t>
  </si>
  <si>
    <t>5248833523.468</t>
  </si>
  <si>
    <t>5244430482.333</t>
  </si>
  <si>
    <t>52425021521.17</t>
  </si>
  <si>
    <t>52433302037.502</t>
  </si>
  <si>
    <t>5244657557.927</t>
  </si>
  <si>
    <t>전명구</t>
  </si>
  <si>
    <t>5244814</t>
  </si>
  <si>
    <t>5244814946.444</t>
  </si>
  <si>
    <t>5241312413.963</t>
  </si>
  <si>
    <t>5247820566.68</t>
  </si>
  <si>
    <t>5244021638.791</t>
  </si>
  <si>
    <t>52479702131.048</t>
  </si>
  <si>
    <t>524517336.85</t>
  </si>
  <si>
    <t>5246054394.555</t>
  </si>
  <si>
    <t>5243626927.401</t>
  </si>
  <si>
    <t>최상준</t>
  </si>
  <si>
    <t>5249494</t>
  </si>
  <si>
    <t>5249494319.812</t>
  </si>
  <si>
    <t>5249291647.387</t>
  </si>
  <si>
    <t>5247335218.406</t>
  </si>
  <si>
    <t>5243771726.213</t>
  </si>
  <si>
    <t>52427561611.518</t>
  </si>
  <si>
    <t>524642607.47</t>
  </si>
  <si>
    <t>5243329211.07</t>
  </si>
  <si>
    <t>52482361661.865</t>
  </si>
  <si>
    <t>52413004629.915</t>
  </si>
  <si>
    <t>52448712080.872</t>
  </si>
  <si>
    <t>24'08</t>
    <phoneticPr fontId="2" type="noConversion"/>
  </si>
  <si>
    <t>개선율(유카전)</t>
  </si>
  <si>
    <t>순위</t>
  </si>
  <si>
    <t>22위/(32개사)</t>
  </si>
  <si>
    <t>분석기간: 24.08.01-24.08.28</t>
  </si>
  <si>
    <t>26%(26명)</t>
  </si>
  <si>
    <t>D</t>
    <phoneticPr fontId="2" type="noConversion"/>
  </si>
  <si>
    <t>67%(4명)</t>
  </si>
  <si>
    <t>37%(7명)</t>
  </si>
  <si>
    <t>13%(1명)</t>
  </si>
  <si>
    <t>33%(2명)</t>
  </si>
  <si>
    <t>58%(11명)</t>
  </si>
  <si>
    <t>88%(7명)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</si>
  <si>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</si>
  <si>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</si>
  <si>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</si>
  <si>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</si>
  <si>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</si>
  <si>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1%(1명)</t>
  </si>
  <si>
    <t>5%(5명)</t>
  </si>
  <si>
    <t>16%(16명)</t>
  </si>
  <si>
    <t>51%(51명)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</si>
</sst>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8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59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4" fillId="14" borderId="0" xfId="2" applyFont="1" applyFill="1" applyBorder="1" applyAlignment="1">
      <alignment horizontal="center" vertical="center" wrapText="1"/>
    </xf>
    <xf numFmtId="49" fontId="64" fillId="14" borderId="0" xfId="0" applyNumberFormat="1" applyFont="1" applyFill="1" applyAlignment="1">
      <alignment horizontal="center" vertical="center" wrapText="1"/>
    </xf>
    <xf numFmtId="41" fontId="64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176" fontId="62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4" fillId="13" borderId="0" xfId="1" applyFont="1" applyFill="1" applyBorder="1" applyAlignment="1">
      <alignment horizontal="right" vertical="center"/>
    </xf>
    <xf numFmtId="10" fontId="64" fillId="13" borderId="0" xfId="2" applyNumberFormat="1" applyFont="1" applyFill="1" applyBorder="1" applyAlignment="1">
      <alignment horizontal="right" vertical="center"/>
    </xf>
    <xf numFmtId="179" fontId="64" fillId="13" borderId="0" xfId="0" applyNumberFormat="1" applyFont="1" applyFill="1" applyAlignment="1">
      <alignment horizontal="right" vertical="center"/>
    </xf>
    <xf numFmtId="181" fontId="64" fillId="13" borderId="0" xfId="0" applyNumberFormat="1" applyFont="1" applyFill="1" applyAlignment="1">
      <alignment horizontal="right" vertical="center"/>
    </xf>
    <xf numFmtId="182" fontId="64" fillId="13" borderId="0" xfId="0" applyNumberFormat="1" applyFont="1" applyFill="1" applyAlignment="1">
      <alignment horizontal="right" vertical="center"/>
    </xf>
    <xf numFmtId="0" fontId="64" fillId="13" borderId="0" xfId="0" applyFont="1" applyFill="1" applyAlignment="1">
      <alignment horizontal="right" vertical="center"/>
    </xf>
    <xf numFmtId="177" fontId="64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4" fillId="6" borderId="0" xfId="1" applyFont="1" applyFill="1" applyBorder="1" applyAlignment="1">
      <alignment horizontal="right" vertical="center"/>
    </xf>
    <xf numFmtId="10" fontId="64" fillId="6" borderId="0" xfId="2" applyNumberFormat="1" applyFont="1" applyFill="1" applyBorder="1" applyAlignment="1">
      <alignment horizontal="right" vertical="center"/>
    </xf>
    <xf numFmtId="179" fontId="64" fillId="6" borderId="0" xfId="0" applyNumberFormat="1" applyFont="1" applyFill="1" applyAlignment="1">
      <alignment horizontal="right" vertical="center"/>
    </xf>
    <xf numFmtId="181" fontId="64" fillId="6" borderId="0" xfId="0" applyNumberFormat="1" applyFont="1" applyFill="1" applyAlignment="1">
      <alignment horizontal="right" vertical="center"/>
    </xf>
    <xf numFmtId="182" fontId="64" fillId="6" borderId="0" xfId="0" applyNumberFormat="1" applyFont="1" applyFill="1" applyAlignment="1">
      <alignment horizontal="right" vertical="center"/>
    </xf>
    <xf numFmtId="0" fontId="64" fillId="6" borderId="0" xfId="0" applyFont="1" applyFill="1" applyAlignment="1">
      <alignment horizontal="right" vertical="center"/>
    </xf>
    <xf numFmtId="177" fontId="64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8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9" fontId="29" fillId="0" borderId="0" xfId="2" applyFont="1" applyFill="1" applyBorder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43" fillId="10" borderId="26" xfId="2" applyNumberFormat="1" applyFont="1" applyFill="1" applyBorder="1" applyAlignment="1">
      <alignment horizontal="center" vertical="center" wrapText="1"/>
    </xf>
    <xf numFmtId="41" fontId="64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93" fontId="74" fillId="17" borderId="42" xfId="562" applyNumberFormat="1" applyFont="1" applyFill="1" applyBorder="1" applyAlignment="1">
      <alignment horizontal="center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2" fillId="18" borderId="43" xfId="4" applyNumberFormat="1" applyFont="1" applyFill="1" applyBorder="1" applyAlignment="1">
      <alignment horizontal="center" vertical="center" wrapText="1"/>
    </xf>
    <xf numFmtId="9" fontId="72" fillId="0" borderId="44" xfId="563" applyFont="1" applyFill="1" applyBorder="1" applyAlignment="1">
      <alignment horizontal="center" vertical="center"/>
    </xf>
    <xf numFmtId="194" fontId="74" fillId="17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7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2" fillId="18" borderId="47" xfId="563" applyNumberFormat="1" applyFont="1" applyFill="1" applyBorder="1" applyAlignment="1">
      <alignment horizontal="center" vertical="center" wrapText="1"/>
    </xf>
    <xf numFmtId="178" fontId="72" fillId="0" borderId="46" xfId="563" applyNumberFormat="1" applyFont="1" applyFill="1" applyBorder="1" applyAlignment="1">
      <alignment horizontal="right" vertical="center"/>
    </xf>
    <xf numFmtId="0" fontId="74" fillId="17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8" fillId="18" borderId="49" xfId="563" applyNumberFormat="1" applyFont="1" applyFill="1" applyBorder="1" applyAlignment="1">
      <alignment horizontal="centerContinuous" vertical="center"/>
    </xf>
    <xf numFmtId="187" fontId="78" fillId="18" borderId="50" xfId="563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9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80" fillId="0" borderId="0" xfId="568" applyFont="1">
      <alignment vertical="center"/>
    </xf>
    <xf numFmtId="0" fontId="81" fillId="0" borderId="0" xfId="568" applyFont="1">
      <alignment vertical="center"/>
    </xf>
    <xf numFmtId="0" fontId="73" fillId="2" borderId="0" xfId="568" applyFont="1" applyFill="1">
      <alignment vertical="center"/>
    </xf>
    <xf numFmtId="0" fontId="3" fillId="2" borderId="0" xfId="568" applyFill="1">
      <alignment vertical="center"/>
    </xf>
    <xf numFmtId="49" fontId="59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4" fillId="15" borderId="0" xfId="569" applyFont="1" applyFill="1" applyBorder="1" applyAlignment="1">
      <alignment horizontal="center" vertical="center" wrapText="1"/>
    </xf>
    <xf numFmtId="49" fontId="64" fillId="15" borderId="0" xfId="568" applyNumberFormat="1" applyFont="1" applyFill="1" applyAlignment="1">
      <alignment horizontal="center" vertical="center" wrapText="1"/>
    </xf>
    <xf numFmtId="49" fontId="70" fillId="15" borderId="0" xfId="568" applyNumberFormat="1" applyFont="1" applyFill="1" applyAlignment="1">
      <alignment horizontal="center" vertical="center" wrapText="1"/>
    </xf>
    <xf numFmtId="180" fontId="59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1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0" fillId="16" borderId="0" xfId="568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82" fillId="0" borderId="0" xfId="0" applyFont="1">
      <alignment vertical="center"/>
    </xf>
    <xf numFmtId="41" fontId="82" fillId="0" borderId="0" xfId="1" applyFont="1" applyFill="1" applyBorder="1">
      <alignment vertical="center"/>
    </xf>
    <xf numFmtId="9" fontId="82" fillId="0" borderId="0" xfId="0" applyNumberFormat="1" applyFont="1" applyAlignment="1">
      <alignment horizontal="left" vertical="center"/>
    </xf>
  </cellXfs>
  <cellStyles count="571">
    <cellStyle name="나쁨 2" xfId="570" xr:uid="{39966951-D553-4FB6-BEC0-0228ABE892B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1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신화여객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A70-450B-AB77-77DF45D7D3D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95-4FA5-9724-8CADF92E966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D1-454D-A9B6-E7A0E9EF3F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CE9-44B6-98B5-54091C67386B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F8C-401D-9D96-9FF1D643EA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2.1316111527893349</c:v>
                </c:pt>
                <c:pt idx="1">
                  <c:v>2.5295760416660804</c:v>
                </c:pt>
                <c:pt idx="2">
                  <c:v>2.603652839707054</c:v>
                </c:pt>
                <c:pt idx="3">
                  <c:v>2.5544959860141851</c:v>
                </c:pt>
                <c:pt idx="4">
                  <c:v>2.4565210760014895</c:v>
                </c:pt>
                <c:pt idx="5">
                  <c:v>2.2577072895129953</c:v>
                </c:pt>
                <c:pt idx="6">
                  <c:v>2.1725166011230326</c:v>
                </c:pt>
                <c:pt idx="7">
                  <c:v>2.0901014647716267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0.05</c:v>
                </c:pt>
                <c:pt idx="3">
                  <c:v>0.16</c:v>
                </c:pt>
                <c:pt idx="4">
                  <c:v>0.26</c:v>
                </c:pt>
                <c:pt idx="5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종합!$M$63:$P$63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  <c:pt idx="0">
                  <c:v>0</c:v>
                </c:pt>
                <c:pt idx="1">
                  <c:v>0.33333333333333331</c:v>
                </c:pt>
                <c:pt idx="2">
                  <c:v>0.57894736842105265</c:v>
                </c:pt>
                <c:pt idx="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종합!$M$63:$P$63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종합!$M$69:$P$69</c:f>
              <c:numCache>
                <c:formatCode>0%</c:formatCode>
                <c:ptCount val="4"/>
                <c:pt idx="0">
                  <c:v>0.2857142857142857</c:v>
                </c:pt>
                <c:pt idx="1">
                  <c:v>0.66666666666666663</c:v>
                </c:pt>
                <c:pt idx="2">
                  <c:v>0.36842105263157893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종합!$M$63:$P$63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  <c:pt idx="0">
                  <c:v>0.5714285714285714</c:v>
                </c:pt>
                <c:pt idx="1">
                  <c:v>0</c:v>
                </c:pt>
                <c:pt idx="2">
                  <c:v>5.2631578947368418E-2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종합!$M$63:$P$63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종합!$M$67:$P$67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종합!$M$63:$P$63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종합!$M$63:$P$63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종합!$M$65:$P$65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종합!$M$63:$P$63</c:f>
              <c:strCache>
                <c:ptCount val="4"/>
                <c:pt idx="0">
                  <c:v> 555 </c:v>
                </c:pt>
                <c:pt idx="1">
                  <c:v> 37 </c:v>
                </c:pt>
                <c:pt idx="2">
                  <c:v> 34 </c:v>
                </c:pt>
                <c:pt idx="3">
                  <c:v> 526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20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8</xdr:row>
      <xdr:rowOff>627529</xdr:rowOff>
    </xdr:from>
    <xdr:to>
      <xdr:col>2</xdr:col>
      <xdr:colOff>291353</xdr:colOff>
      <xdr:row>16</xdr:row>
      <xdr:rowOff>246530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3" y="2812676"/>
          <a:ext cx="459441" cy="2532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179292</xdr:colOff>
      <xdr:row>12</xdr:row>
      <xdr:rowOff>0</xdr:rowOff>
    </xdr:from>
    <xdr:to>
      <xdr:col>2</xdr:col>
      <xdr:colOff>280149</xdr:colOff>
      <xdr:row>13</xdr:row>
      <xdr:rowOff>190501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5" y="39332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322721</xdr:colOff>
      <xdr:row>13</xdr:row>
      <xdr:rowOff>177049</xdr:rowOff>
    </xdr:from>
    <xdr:to>
      <xdr:col>6</xdr:col>
      <xdr:colOff>479608</xdr:colOff>
      <xdr:row>15</xdr:row>
      <xdr:rowOff>76197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1F7FEB24-09F2-43E5-A55E-718916E1D173}"/>
            </a:ext>
          </a:extLst>
        </xdr:cNvPr>
        <xdr:cNvSpPr txBox="1"/>
      </xdr:nvSpPr>
      <xdr:spPr>
        <a:xfrm>
          <a:off x="3975839" y="440166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E30D55-FCDB-4C9C-894D-391FD3F6F2D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468404</xdr:colOff>
      <xdr:row>14</xdr:row>
      <xdr:rowOff>87404</xdr:rowOff>
    </xdr:from>
    <xdr:to>
      <xdr:col>5</xdr:col>
      <xdr:colOff>773205</xdr:colOff>
      <xdr:row>15</xdr:row>
      <xdr:rowOff>235323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CC34052-CC93-4815-B656-EDA27A1FC285}"/>
            </a:ext>
          </a:extLst>
        </xdr:cNvPr>
        <xdr:cNvCxnSpPr/>
      </xdr:nvCxnSpPr>
      <xdr:spPr>
        <a:xfrm>
          <a:off x="4121522" y="4603375"/>
          <a:ext cx="304801" cy="4392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105329</xdr:colOff>
      <xdr:row>15</xdr:row>
      <xdr:rowOff>284626</xdr:rowOff>
    </xdr:from>
    <xdr:to>
      <xdr:col>6</xdr:col>
      <xdr:colOff>1136274</xdr:colOff>
      <xdr:row>17</xdr:row>
      <xdr:rowOff>183775</xdr:rowOff>
    </xdr:to>
    <xdr:sp macro="" textlink="$K$18">
      <xdr:nvSpPr>
        <xdr:cNvPr id="14" name="TextBox 13">
          <a:extLst>
            <a:ext uri="{FF2B5EF4-FFF2-40B4-BE49-F238E27FC236}">
              <a16:creationId xmlns:a16="http://schemas.microsoft.com/office/drawing/2014/main" id="{188E024D-8EE2-4EA4-97B8-99D22A041DA7}"/>
            </a:ext>
          </a:extLst>
        </xdr:cNvPr>
        <xdr:cNvSpPr txBox="1"/>
      </xdr:nvSpPr>
      <xdr:spPr>
        <a:xfrm>
          <a:off x="4632505" y="509195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ED6BB6B-7133-4AA8-9C48-5D45CA5010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228600</xdr:colOff>
      <xdr:row>16</xdr:row>
      <xdr:rowOff>105334</xdr:rowOff>
    </xdr:from>
    <xdr:to>
      <xdr:col>6</xdr:col>
      <xdr:colOff>560295</xdr:colOff>
      <xdr:row>17</xdr:row>
      <xdr:rowOff>257734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FBA5D0E-0F98-4F3E-9EA6-A913DCE05EF8}"/>
            </a:ext>
          </a:extLst>
        </xdr:cNvPr>
        <xdr:cNvCxnSpPr/>
      </xdr:nvCxnSpPr>
      <xdr:spPr>
        <a:xfrm>
          <a:off x="4755776" y="5204010"/>
          <a:ext cx="331695" cy="4437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293"/>
    <col min="25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586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112</v>
      </c>
      <c r="C4" s="291" t="s">
        <v>38</v>
      </c>
      <c r="D4" s="291"/>
      <c r="E4" s="62" t="s">
        <v>111</v>
      </c>
      <c r="F4" s="62" t="s">
        <v>64</v>
      </c>
      <c r="G4" s="94" t="s">
        <v>114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64" t="s">
        <v>582</v>
      </c>
      <c r="C5" s="292" t="s">
        <v>189</v>
      </c>
      <c r="D5" s="292"/>
      <c r="E5" s="63">
        <v>4</v>
      </c>
      <c r="F5" s="64">
        <v>52</v>
      </c>
      <c r="G5" s="95" t="s">
        <v>67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30"/>
    </row>
    <row r="7" spans="1:28" ht="16.5" customHeight="1" x14ac:dyDescent="0.25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 x14ac:dyDescent="0.3">
      <c r="G10" s="6"/>
      <c r="H10" s="190" t="s">
        <v>91</v>
      </c>
      <c r="I10" s="191" t="s">
        <v>92</v>
      </c>
      <c r="J10" s="192" t="str">
        <f>C5</f>
        <v>신화여객</v>
      </c>
      <c r="K10" s="193" t="s">
        <v>93</v>
      </c>
      <c r="X10" s="294"/>
      <c r="Z10" s="39"/>
      <c r="AA10" s="39"/>
      <c r="AB10" s="39"/>
    </row>
    <row r="11" spans="1:28" ht="23.25" customHeight="1" thickTop="1" x14ac:dyDescent="0.25">
      <c r="G11" s="6"/>
      <c r="H11" s="235">
        <v>1</v>
      </c>
      <c r="I11" s="236">
        <v>2.0099999999999998</v>
      </c>
      <c r="J11" s="237">
        <v>2.1316111527893349</v>
      </c>
      <c r="K11" s="238"/>
      <c r="M11" s="2"/>
      <c r="Y11" s="231"/>
      <c r="Z11" s="232"/>
      <c r="AA11" s="221"/>
      <c r="AB11" s="39"/>
    </row>
    <row r="12" spans="1:28" ht="23.25" customHeight="1" x14ac:dyDescent="0.25">
      <c r="G12" s="6"/>
      <c r="H12" s="239">
        <v>2</v>
      </c>
      <c r="I12" s="236">
        <v>2.3662575846193561</v>
      </c>
      <c r="J12" s="237">
        <v>2.5295760416660804</v>
      </c>
      <c r="K12" s="240">
        <v>0.18669675674945951</v>
      </c>
      <c r="M12" s="221"/>
      <c r="Y12" s="231"/>
      <c r="Z12" s="232"/>
      <c r="AA12" s="221"/>
      <c r="AB12" s="39"/>
    </row>
    <row r="13" spans="1:28" ht="23.25" customHeight="1" x14ac:dyDescent="0.25">
      <c r="G13" s="6"/>
      <c r="H13" s="239">
        <v>3</v>
      </c>
      <c r="I13" s="236">
        <v>2.37</v>
      </c>
      <c r="J13" s="237">
        <v>2.603652839707054</v>
      </c>
      <c r="K13" s="241">
        <v>2.9284274052573389E-2</v>
      </c>
      <c r="M13" s="221"/>
      <c r="Y13" s="231"/>
      <c r="Z13" s="232"/>
      <c r="AA13" s="221"/>
      <c r="AB13" s="39"/>
    </row>
    <row r="14" spans="1:28" ht="23.25" customHeight="1" x14ac:dyDescent="0.25">
      <c r="G14" s="6"/>
      <c r="H14" s="239">
        <v>4</v>
      </c>
      <c r="I14" s="236">
        <v>2.33</v>
      </c>
      <c r="J14" s="237">
        <v>2.5544959860141851</v>
      </c>
      <c r="K14" s="241">
        <v>-1.8879957013931081E-2</v>
      </c>
      <c r="M14" s="221"/>
      <c r="Y14" s="231"/>
      <c r="Z14" s="232"/>
      <c r="AA14" s="221"/>
      <c r="AB14" s="39"/>
    </row>
    <row r="15" spans="1:28" ht="23.25" customHeight="1" x14ac:dyDescent="0.25">
      <c r="G15" s="6"/>
      <c r="H15" s="239">
        <v>5</v>
      </c>
      <c r="I15" s="236">
        <v>2.2850259626150282</v>
      </c>
      <c r="J15" s="237">
        <v>2.4565210760014895</v>
      </c>
      <c r="K15" s="241">
        <v>-3.8353910340476638E-2</v>
      </c>
      <c r="M15" s="221"/>
      <c r="Y15" s="231"/>
      <c r="Z15" s="232"/>
      <c r="AA15" s="221"/>
      <c r="AB15" s="39"/>
    </row>
    <row r="16" spans="1:28" ht="23.25" customHeight="1" x14ac:dyDescent="0.25">
      <c r="G16" s="6"/>
      <c r="H16" s="239">
        <v>6</v>
      </c>
      <c r="I16" s="236">
        <v>2.0664933427553414</v>
      </c>
      <c r="J16" s="237">
        <v>2.2577072895129953</v>
      </c>
      <c r="K16" s="241">
        <v>-8.0933067674756498E-2</v>
      </c>
      <c r="M16" s="221"/>
      <c r="Y16" s="231"/>
      <c r="Z16" s="232"/>
      <c r="AA16" s="221"/>
      <c r="AB16" s="39"/>
    </row>
    <row r="17" spans="2:28" ht="23.25" customHeight="1" x14ac:dyDescent="0.25">
      <c r="G17" s="6"/>
      <c r="H17" s="239">
        <v>7</v>
      </c>
      <c r="I17" s="236">
        <v>2.13</v>
      </c>
      <c r="J17" s="237">
        <v>2.1725166011230326</v>
      </c>
      <c r="K17" s="241">
        <v>-3.7733274275930984E-2</v>
      </c>
      <c r="M17" s="221"/>
      <c r="Y17" s="231"/>
      <c r="Z17" s="232"/>
      <c r="AA17" s="221"/>
      <c r="AB17" s="39"/>
    </row>
    <row r="18" spans="2:28" ht="23.25" customHeight="1" x14ac:dyDescent="0.25">
      <c r="G18" s="6"/>
      <c r="H18" s="239">
        <v>8</v>
      </c>
      <c r="I18" s="236">
        <v>2.08</v>
      </c>
      <c r="J18" s="237">
        <v>2.0901014647716267</v>
      </c>
      <c r="K18" s="241">
        <v>-3.7935330993007499E-2</v>
      </c>
      <c r="M18" s="221"/>
      <c r="Y18" s="231"/>
      <c r="Z18" s="232"/>
      <c r="AA18" s="221"/>
      <c r="AB18" s="39"/>
    </row>
    <row r="19" spans="2:28" ht="23.25" customHeight="1" x14ac:dyDescent="0.25">
      <c r="G19" s="6"/>
      <c r="H19" s="242" t="s">
        <v>583</v>
      </c>
      <c r="I19" s="243">
        <v>3.4825870646766344E-2</v>
      </c>
      <c r="J19" s="244">
        <v>-1.9473386580563856E-2</v>
      </c>
      <c r="K19" s="245">
        <v>-5.42992572273302E-2</v>
      </c>
      <c r="M19" s="221"/>
      <c r="Y19" s="231"/>
      <c r="Z19" s="232"/>
      <c r="AA19" s="221"/>
      <c r="AB19" s="39"/>
    </row>
    <row r="20" spans="2:28" ht="23.25" customHeight="1" x14ac:dyDescent="0.25">
      <c r="H20" s="246" t="s">
        <v>584</v>
      </c>
      <c r="I20" s="247"/>
      <c r="J20" s="248" t="s">
        <v>585</v>
      </c>
      <c r="K20" s="249"/>
      <c r="M20" s="221"/>
      <c r="X20" s="4"/>
      <c r="Y20" s="2"/>
      <c r="AB20" s="39"/>
    </row>
    <row r="21" spans="2:28" ht="9" customHeight="1" x14ac:dyDescent="0.25">
      <c r="M21" s="221"/>
      <c r="X21" s="4"/>
      <c r="Y21" s="2"/>
      <c r="AB21" s="221"/>
    </row>
    <row r="22" spans="2:28" ht="16.5" customHeight="1" x14ac:dyDescent="0.25">
      <c r="B22" s="52" t="s">
        <v>126</v>
      </c>
      <c r="C22" s="52"/>
      <c r="D22" s="51"/>
      <c r="E22" s="51"/>
      <c r="F22" s="51"/>
      <c r="G22" s="51"/>
      <c r="H22" s="51"/>
      <c r="I22" s="51"/>
      <c r="J22" s="51"/>
      <c r="K22" s="51"/>
      <c r="M22" s="221"/>
      <c r="X22" s="4"/>
      <c r="Y22" s="2"/>
      <c r="AB22" s="221"/>
    </row>
    <row r="23" spans="2:28" ht="27.75" customHeight="1" x14ac:dyDescent="0.25">
      <c r="B23" s="56" t="s">
        <v>62</v>
      </c>
      <c r="C23" s="56" t="s">
        <v>100</v>
      </c>
      <c r="D23" s="56" t="s">
        <v>102</v>
      </c>
      <c r="E23" s="56" t="s">
        <v>103</v>
      </c>
      <c r="F23" s="56" t="s">
        <v>104</v>
      </c>
      <c r="G23" s="56" t="s">
        <v>105</v>
      </c>
      <c r="H23" s="56" t="s">
        <v>6</v>
      </c>
      <c r="I23" s="56" t="s">
        <v>7</v>
      </c>
      <c r="J23" s="56" t="s">
        <v>106</v>
      </c>
      <c r="K23" s="56" t="s">
        <v>72</v>
      </c>
      <c r="M23" s="221"/>
      <c r="X23" s="4"/>
      <c r="Y23" s="2"/>
      <c r="AB23" s="221"/>
    </row>
    <row r="24" spans="2:28" ht="23.25" customHeight="1" x14ac:dyDescent="0.25">
      <c r="B24" s="76" t="s">
        <v>428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21"/>
      <c r="N24" s="250" t="str">
        <f>C5</f>
        <v>신화여객</v>
      </c>
      <c r="Y24" s="2"/>
    </row>
    <row r="25" spans="2:28" ht="22.5" customHeight="1" x14ac:dyDescent="0.25">
      <c r="B25" s="222" t="s">
        <v>116</v>
      </c>
      <c r="C25" s="69">
        <v>8</v>
      </c>
      <c r="D25" s="70">
        <v>2.6195554379110111E-2</v>
      </c>
      <c r="E25" s="70">
        <v>0.35623910288546085</v>
      </c>
      <c r="F25" s="70">
        <v>0.15603024865924534</v>
      </c>
      <c r="G25" s="71">
        <v>13.488900000000005</v>
      </c>
      <c r="H25" s="72">
        <v>0.14002054647085033</v>
      </c>
      <c r="I25" s="72">
        <v>17.849530986508324</v>
      </c>
      <c r="J25" s="73">
        <v>2.0901014647716267</v>
      </c>
      <c r="K25" s="74" t="s">
        <v>67</v>
      </c>
      <c r="M25" s="221"/>
      <c r="N25" s="39" t="s">
        <v>67</v>
      </c>
      <c r="O25" s="39">
        <v>100</v>
      </c>
      <c r="Y25" s="2"/>
    </row>
    <row r="26" spans="2:28" ht="22.5" customHeight="1" x14ac:dyDescent="0.25">
      <c r="B26" s="53" t="s">
        <v>107</v>
      </c>
      <c r="C26" s="53"/>
      <c r="D26" s="67">
        <f t="shared" ref="D26:I26" si="0">D25/D24-1</f>
        <v>9.0356503994641457E-2</v>
      </c>
      <c r="E26" s="67">
        <f t="shared" si="0"/>
        <v>8.2249624541124167E-3</v>
      </c>
      <c r="F26" s="67">
        <f t="shared" si="0"/>
        <v>-4.7551361659978864E-2</v>
      </c>
      <c r="G26" s="67">
        <f t="shared" si="0"/>
        <v>-8.0604173421284453E-2</v>
      </c>
      <c r="H26" s="67">
        <f t="shared" si="0"/>
        <v>-0.2155857727415621</v>
      </c>
      <c r="I26" s="67">
        <f t="shared" si="0"/>
        <v>0.18274958212701375</v>
      </c>
      <c r="J26" s="67">
        <f>J25/J24-1</f>
        <v>4.1670591376183896E-3</v>
      </c>
      <c r="K26" s="68" t="str">
        <f>J20</f>
        <v>22위/(32개사)</v>
      </c>
      <c r="M26" s="2"/>
      <c r="N26" s="251">
        <v>0.01</v>
      </c>
      <c r="O26" s="252">
        <v>1</v>
      </c>
      <c r="X26" s="4"/>
      <c r="Y26" s="2"/>
    </row>
    <row r="27" spans="2:28" ht="22.5" customHeight="1" x14ac:dyDescent="0.25">
      <c r="M27" s="2"/>
      <c r="N27" s="251">
        <v>0.01</v>
      </c>
      <c r="O27" s="252">
        <v>1</v>
      </c>
      <c r="X27" s="4"/>
      <c r="Y27" s="2"/>
    </row>
    <row r="28" spans="2:28" ht="17.25" customHeight="1" x14ac:dyDescent="0.25">
      <c r="B28" s="52" t="s">
        <v>127</v>
      </c>
      <c r="C28" s="52"/>
      <c r="D28" s="51"/>
      <c r="E28" s="51"/>
      <c r="F28" s="51"/>
      <c r="G28" s="51"/>
      <c r="H28" s="51"/>
      <c r="I28" s="51"/>
      <c r="J28" s="51"/>
      <c r="K28" s="51"/>
      <c r="M28" s="2"/>
      <c r="N28" s="251">
        <v>0.05</v>
      </c>
      <c r="O28" s="252">
        <v>5</v>
      </c>
      <c r="X28" s="4"/>
      <c r="Y28" s="2"/>
    </row>
    <row r="29" spans="2:28" ht="22.5" customHeight="1" x14ac:dyDescent="0.25">
      <c r="B29" s="60"/>
      <c r="C29" s="60"/>
      <c r="M29" s="2"/>
      <c r="N29" s="251">
        <v>0.16</v>
      </c>
      <c r="O29" s="252">
        <v>16</v>
      </c>
      <c r="X29" s="4"/>
      <c r="Y29" s="2"/>
    </row>
    <row r="30" spans="2:28" ht="22.5" customHeight="1" thickBot="1" x14ac:dyDescent="0.3">
      <c r="H30" s="194" t="s">
        <v>91</v>
      </c>
      <c r="I30" s="195" t="s">
        <v>92</v>
      </c>
      <c r="J30" s="196" t="str">
        <f>J10</f>
        <v>신화여객</v>
      </c>
      <c r="K30" s="197" t="s">
        <v>115</v>
      </c>
      <c r="M30" s="2"/>
      <c r="N30" s="251">
        <v>0.26</v>
      </c>
      <c r="O30" s="252">
        <v>26</v>
      </c>
      <c r="X30" s="4"/>
      <c r="Y30" s="2"/>
    </row>
    <row r="31" spans="2:28" ht="22.5" customHeight="1" thickTop="1" x14ac:dyDescent="0.25">
      <c r="H31" s="201" t="s">
        <v>109</v>
      </c>
      <c r="I31" s="202" t="s">
        <v>67</v>
      </c>
      <c r="J31" s="203" t="s">
        <v>67</v>
      </c>
      <c r="K31" s="204"/>
      <c r="M31" s="2"/>
      <c r="N31" s="251">
        <v>0.51</v>
      </c>
      <c r="O31" s="252">
        <v>51</v>
      </c>
      <c r="X31" s="4"/>
      <c r="Z31" s="39"/>
      <c r="AA31" s="39"/>
      <c r="AB31" s="39"/>
    </row>
    <row r="32" spans="2:28" ht="21" customHeight="1" x14ac:dyDescent="0.25">
      <c r="H32" s="198" t="s">
        <v>94</v>
      </c>
      <c r="I32" s="199">
        <v>2.4096385542168676E-2</v>
      </c>
      <c r="J32" s="226" t="s">
        <v>600</v>
      </c>
      <c r="K32" s="200">
        <v>-1.4096385542168676E-2</v>
      </c>
      <c r="M32" s="2"/>
      <c r="X32" s="4"/>
      <c r="Z32" s="39"/>
      <c r="AA32" s="39"/>
      <c r="AB32" s="39"/>
    </row>
    <row r="33" spans="2:28" ht="21" customHeight="1" x14ac:dyDescent="0.25">
      <c r="H33" s="182" t="s">
        <v>95</v>
      </c>
      <c r="I33" s="174">
        <v>4.0258595357037907E-2</v>
      </c>
      <c r="J33" s="183" t="s">
        <v>600</v>
      </c>
      <c r="K33" s="184">
        <v>-3.0258595357037905E-2</v>
      </c>
      <c r="L33" s="4"/>
      <c r="M33" s="2"/>
      <c r="X33" s="4"/>
      <c r="Z33" s="39"/>
      <c r="AA33" s="39"/>
      <c r="AB33" s="39"/>
    </row>
    <row r="34" spans="2:28" ht="21" customHeight="1" x14ac:dyDescent="0.25">
      <c r="H34" s="181" t="s">
        <v>96</v>
      </c>
      <c r="I34" s="174">
        <v>9.22715251248898E-2</v>
      </c>
      <c r="J34" s="183" t="s">
        <v>601</v>
      </c>
      <c r="K34" s="184">
        <v>-4.2271525124889797E-2</v>
      </c>
      <c r="L34" s="4"/>
      <c r="M34" s="2"/>
      <c r="X34" s="4"/>
      <c r="Z34" s="39"/>
      <c r="AA34" s="39"/>
      <c r="AB34" s="39"/>
    </row>
    <row r="35" spans="2:28" ht="21" customHeight="1" x14ac:dyDescent="0.25">
      <c r="H35" s="181" t="s">
        <v>99</v>
      </c>
      <c r="I35" s="174">
        <v>0.18806935057302379</v>
      </c>
      <c r="J35" s="183" t="s">
        <v>602</v>
      </c>
      <c r="K35" s="184">
        <v>-2.8069350573023788E-2</v>
      </c>
      <c r="L35" s="4"/>
      <c r="M35" s="2"/>
      <c r="X35" s="4"/>
      <c r="Z35" s="39"/>
      <c r="AA35" s="39"/>
      <c r="AB35" s="39"/>
    </row>
    <row r="36" spans="2:28" ht="21" customHeight="1" x14ac:dyDescent="0.25">
      <c r="H36" s="185" t="s">
        <v>97</v>
      </c>
      <c r="I36" s="174">
        <v>0.24507787246547164</v>
      </c>
      <c r="J36" s="183" t="s">
        <v>587</v>
      </c>
      <c r="K36" s="184">
        <v>1.4922127534528373E-2</v>
      </c>
      <c r="L36" s="4"/>
      <c r="M36" s="2"/>
      <c r="X36" s="4"/>
      <c r="Z36" s="39"/>
      <c r="AA36" s="39"/>
      <c r="AB36" s="39"/>
    </row>
    <row r="37" spans="2:28" ht="21" customHeight="1" x14ac:dyDescent="0.25">
      <c r="H37" s="186" t="s">
        <v>98</v>
      </c>
      <c r="I37" s="187">
        <v>0.41022627093740816</v>
      </c>
      <c r="J37" s="188" t="s">
        <v>603</v>
      </c>
      <c r="K37" s="189">
        <v>9.9773729062591854E-2</v>
      </c>
      <c r="L37" s="4"/>
      <c r="M37" s="2"/>
      <c r="X37" s="4"/>
      <c r="Z37" s="39"/>
      <c r="AA37" s="39"/>
      <c r="AB37" s="39"/>
    </row>
    <row r="38" spans="2:28" ht="22.5" customHeight="1" x14ac:dyDescent="0.25">
      <c r="L38" s="4"/>
      <c r="M38" s="2"/>
      <c r="X38" s="4"/>
      <c r="Z38" s="39"/>
      <c r="AA38" s="39"/>
      <c r="AB38" s="39"/>
    </row>
    <row r="39" spans="2:28" ht="18" customHeight="1" x14ac:dyDescent="0.25">
      <c r="B39" s="52" t="s">
        <v>128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4"/>
      <c r="Z39" s="39"/>
      <c r="AA39" s="39"/>
      <c r="AB39" s="39"/>
    </row>
    <row r="40" spans="2:28" ht="30.75" customHeight="1" x14ac:dyDescent="0.25">
      <c r="B40" s="56" t="s">
        <v>62</v>
      </c>
      <c r="C40" s="56" t="s">
        <v>101</v>
      </c>
      <c r="D40" s="56" t="s">
        <v>102</v>
      </c>
      <c r="E40" s="56" t="s">
        <v>103</v>
      </c>
      <c r="F40" s="56" t="s">
        <v>104</v>
      </c>
      <c r="G40" s="56" t="s">
        <v>105</v>
      </c>
      <c r="H40" s="56" t="s">
        <v>6</v>
      </c>
      <c r="I40" s="56" t="s">
        <v>7</v>
      </c>
      <c r="J40" s="56" t="s">
        <v>106</v>
      </c>
      <c r="K40" s="56" t="s">
        <v>72</v>
      </c>
      <c r="L40" s="4"/>
      <c r="M40" s="2"/>
      <c r="N40" s="39" t="s">
        <v>121</v>
      </c>
      <c r="X40" s="4"/>
      <c r="Z40" s="39"/>
      <c r="AA40" s="39"/>
      <c r="AB40" s="39"/>
    </row>
    <row r="41" spans="2:28" ht="22.5" customHeight="1" x14ac:dyDescent="0.25">
      <c r="B41" s="223" t="s">
        <v>116</v>
      </c>
      <c r="C41" s="77">
        <v>1</v>
      </c>
      <c r="D41" s="78">
        <v>5.4828237222044968E-2</v>
      </c>
      <c r="E41" s="78">
        <v>0.40777101704359775</v>
      </c>
      <c r="F41" s="78">
        <v>0.19333927527109684</v>
      </c>
      <c r="G41" s="79">
        <v>13.698489361702133</v>
      </c>
      <c r="H41" s="80">
        <v>5.1381181865553236</v>
      </c>
      <c r="I41" s="80">
        <v>44.676065790634944</v>
      </c>
      <c r="J41" s="81">
        <v>2.1316111527893349</v>
      </c>
      <c r="K41" s="83" t="s">
        <v>76</v>
      </c>
      <c r="L41" s="4"/>
      <c r="M41" s="2"/>
      <c r="N41" s="39">
        <v>1</v>
      </c>
      <c r="X41" s="4"/>
      <c r="Z41" s="39"/>
      <c r="AA41" s="39"/>
      <c r="AB41" s="39"/>
    </row>
    <row r="42" spans="2:28" ht="22.5" customHeight="1" x14ac:dyDescent="0.25">
      <c r="B42" s="222" t="s">
        <v>116</v>
      </c>
      <c r="C42" s="69">
        <v>2</v>
      </c>
      <c r="D42" s="70">
        <v>4.3829431931145954E-2</v>
      </c>
      <c r="E42" s="70">
        <v>0.34140501873069812</v>
      </c>
      <c r="F42" s="70">
        <v>0.15477073459559451</v>
      </c>
      <c r="G42" s="71">
        <v>9.3516250000000003</v>
      </c>
      <c r="H42" s="72">
        <v>0.34538472882726268</v>
      </c>
      <c r="I42" s="72">
        <v>9.321550070238013</v>
      </c>
      <c r="J42" s="73">
        <v>2.5295760416660804</v>
      </c>
      <c r="K42" s="74" t="s">
        <v>187</v>
      </c>
      <c r="M42" s="2"/>
      <c r="N42" s="39">
        <v>5</v>
      </c>
      <c r="X42" s="4"/>
      <c r="Z42" s="39"/>
      <c r="AA42" s="39"/>
      <c r="AB42" s="39"/>
    </row>
    <row r="43" spans="2:28" ht="22.5" customHeight="1" x14ac:dyDescent="0.25">
      <c r="B43" s="222" t="s">
        <v>116</v>
      </c>
      <c r="C43" s="69">
        <v>3</v>
      </c>
      <c r="D43" s="70">
        <v>1.729014768021573E-2</v>
      </c>
      <c r="E43" s="70">
        <v>0.33839717272489483</v>
      </c>
      <c r="F43" s="70">
        <v>0.16574137742059933</v>
      </c>
      <c r="G43" s="71">
        <v>8.9478627450980408</v>
      </c>
      <c r="H43" s="72">
        <v>0.22860343394082336</v>
      </c>
      <c r="I43" s="72">
        <v>10.254496893916933</v>
      </c>
      <c r="J43" s="73">
        <v>2.603652839707054</v>
      </c>
      <c r="K43" s="74" t="s">
        <v>187</v>
      </c>
      <c r="M43" s="2"/>
      <c r="N43" s="39">
        <v>5</v>
      </c>
      <c r="X43" s="4"/>
      <c r="Z43" s="39"/>
      <c r="AA43" s="39"/>
      <c r="AB43" s="39"/>
    </row>
    <row r="44" spans="2:28" ht="22.5" customHeight="1" x14ac:dyDescent="0.25">
      <c r="B44" s="222" t="s">
        <v>116</v>
      </c>
      <c r="C44" s="69">
        <v>4</v>
      </c>
      <c r="D44" s="70">
        <v>1.3476175856895185E-2</v>
      </c>
      <c r="E44" s="70">
        <v>0.33828022605734925</v>
      </c>
      <c r="F44" s="70">
        <v>0.17235022753227991</v>
      </c>
      <c r="G44" s="71">
        <v>9.2147600000000018</v>
      </c>
      <c r="H44" s="72">
        <v>0.22284696999907999</v>
      </c>
      <c r="I44" s="72">
        <v>10.783126803015312</v>
      </c>
      <c r="J44" s="73">
        <v>2.5544959860141851</v>
      </c>
      <c r="K44" s="74" t="s">
        <v>68</v>
      </c>
      <c r="M44" s="2"/>
      <c r="N44" s="39">
        <v>4</v>
      </c>
      <c r="X44" s="4"/>
      <c r="Z44" s="39"/>
      <c r="AA44" s="39"/>
      <c r="AB44" s="39"/>
    </row>
    <row r="45" spans="2:28" ht="22.5" customHeight="1" x14ac:dyDescent="0.25">
      <c r="B45" s="222" t="s">
        <v>116</v>
      </c>
      <c r="C45" s="69">
        <v>5</v>
      </c>
      <c r="D45" s="70">
        <v>1.4158148716837207E-2</v>
      </c>
      <c r="E45" s="70">
        <v>0.34049396057374492</v>
      </c>
      <c r="F45" s="70">
        <v>0.16914235197960481</v>
      </c>
      <c r="G45" s="71">
        <v>10.04054347826087</v>
      </c>
      <c r="H45" s="72">
        <v>0.17786606185035844</v>
      </c>
      <c r="I45" s="72">
        <v>12.399746362995803</v>
      </c>
      <c r="J45" s="73">
        <v>2.4565210760014895</v>
      </c>
      <c r="K45" s="74" t="s">
        <v>68</v>
      </c>
      <c r="M45" s="2"/>
      <c r="N45" s="39">
        <v>4</v>
      </c>
      <c r="X45" s="4"/>
      <c r="Z45" s="39"/>
      <c r="AA45" s="39"/>
      <c r="AB45" s="39"/>
    </row>
    <row r="46" spans="2:28" ht="22.5" customHeight="1" x14ac:dyDescent="0.25">
      <c r="B46" s="222" t="s">
        <v>116</v>
      </c>
      <c r="C46" s="69">
        <v>6</v>
      </c>
      <c r="D46" s="70">
        <v>1.7054944201193495E-2</v>
      </c>
      <c r="E46" s="70">
        <v>0.34770747529624391</v>
      </c>
      <c r="F46" s="70">
        <v>0.16473327517952316</v>
      </c>
      <c r="G46" s="71">
        <v>11.580977272727273</v>
      </c>
      <c r="H46" s="72">
        <v>0.18711323029357138</v>
      </c>
      <c r="I46" s="72">
        <v>15.16483430332991</v>
      </c>
      <c r="J46" s="73">
        <v>2.2577072895129953</v>
      </c>
      <c r="K46" s="74" t="s">
        <v>69</v>
      </c>
      <c r="M46" s="2"/>
      <c r="N46" s="39">
        <v>3</v>
      </c>
      <c r="X46" s="4"/>
      <c r="Z46" s="39"/>
      <c r="AA46" s="39"/>
      <c r="AB46" s="39"/>
    </row>
    <row r="47" spans="2:28" ht="22.5" customHeight="1" x14ac:dyDescent="0.25">
      <c r="B47" s="222" t="s">
        <v>116</v>
      </c>
      <c r="C47" s="69">
        <v>7</v>
      </c>
      <c r="D47" s="70">
        <v>2.0672195322117372E-2</v>
      </c>
      <c r="E47" s="70">
        <v>0.35097067666142606</v>
      </c>
      <c r="F47" s="70">
        <v>0.16240015841932134</v>
      </c>
      <c r="G47" s="71">
        <v>12.330761904761905</v>
      </c>
      <c r="H47" s="72">
        <v>0.17908088795869329</v>
      </c>
      <c r="I47" s="72">
        <v>15.364266621548769</v>
      </c>
      <c r="J47" s="73">
        <v>2.1725166011230326</v>
      </c>
      <c r="K47" s="74" t="s">
        <v>67</v>
      </c>
      <c r="M47" s="2"/>
      <c r="N47" s="39">
        <v>2</v>
      </c>
      <c r="X47" s="4"/>
      <c r="Z47" s="39"/>
      <c r="AA47" s="39"/>
      <c r="AB47" s="39"/>
    </row>
    <row r="48" spans="2:28" ht="22.5" customHeight="1" x14ac:dyDescent="0.25">
      <c r="B48" s="222" t="s">
        <v>116</v>
      </c>
      <c r="C48" s="69">
        <v>8</v>
      </c>
      <c r="D48" s="70">
        <v>2.6195554379110111E-2</v>
      </c>
      <c r="E48" s="70">
        <v>0.35623910288546085</v>
      </c>
      <c r="F48" s="70">
        <v>0.15603024865924534</v>
      </c>
      <c r="G48" s="71">
        <v>13.488900000000005</v>
      </c>
      <c r="H48" s="72">
        <v>0.14002054647085033</v>
      </c>
      <c r="I48" s="72">
        <v>17.849530986508324</v>
      </c>
      <c r="J48" s="73">
        <v>2.0901014647716267</v>
      </c>
      <c r="K48" s="74" t="s">
        <v>588</v>
      </c>
      <c r="M48" s="2"/>
      <c r="N48" s="39">
        <v>2</v>
      </c>
      <c r="X48" s="4"/>
      <c r="Z48" s="39"/>
      <c r="AA48" s="39"/>
      <c r="AB48" s="39"/>
    </row>
    <row r="49" spans="2:28" ht="25.5" customHeight="1" x14ac:dyDescent="0.25">
      <c r="B49" s="53" t="s">
        <v>107</v>
      </c>
      <c r="C49" s="53"/>
      <c r="D49" s="67" cm="1">
        <f t="array" aca="1" ref="D49" ca="1">(INDIRECT(ADDRESS(ROW()-1,COLUMN()))/INDIRECT(ADDRESS(ROW()-2,COLUMN())))-1</f>
        <v>0.26718783229970966</v>
      </c>
      <c r="E49" s="67" cm="1">
        <f t="array" aca="1" ref="E49" ca="1">(INDIRECT(ADDRESS(ROW()-1,COLUMN()))/INDIRECT(ADDRESS(ROW()-2,COLUMN())))-1</f>
        <v>1.5011015376413139E-2</v>
      </c>
      <c r="F49" s="67" cm="1">
        <f t="array" aca="1" ref="F49" ca="1">(INDIRECT(ADDRESS(ROW()-1,COLUMN()))/INDIRECT(ADDRESS(ROW()-2,COLUMN())))-1</f>
        <v>-3.9223544004364452E-2</v>
      </c>
      <c r="G49" s="67" cm="1">
        <f t="array" aca="1" ref="G49" ca="1">(INDIRECT(ADDRESS(ROW()-1,COLUMN()))/INDIRECT(ADDRESS(ROW()-2,COLUMN())))-1</f>
        <v>9.3922671136067226E-2</v>
      </c>
      <c r="H49" s="67" cm="1">
        <f t="array" aca="1" ref="H49" ca="1">(INDIRECT(ADDRESS(ROW()-1,COLUMN()))/INDIRECT(ADDRESS(ROW()-2,COLUMN())))-1</f>
        <v>-0.2181156344101477</v>
      </c>
      <c r="I49" s="67" cm="1">
        <f t="array" aca="1" ref="I49" ca="1">(INDIRECT(ADDRESS(ROW()-1,COLUMN()))/INDIRECT(ADDRESS(ROW()-2,COLUMN())))-1</f>
        <v>0.16175613364284569</v>
      </c>
      <c r="J49" s="67" cm="1">
        <f t="array" aca="1" ref="J49" ca="1">(INDIRECT(ADDRESS(ROW()-1,COLUMN()))/INDIRECT(ADDRESS(ROW()-2,COLUMN())))-1</f>
        <v>-3.7935330993007499E-2</v>
      </c>
      <c r="K49" s="75" t="str" cm="1">
        <f t="array" aca="1" ref="K49" ca="1">_xlfn.IFS(N49=0,"등급유지",N49&gt;0,N49&amp;"등급 상승",N49&lt;0,N49&amp;"등급 하락")</f>
        <v>등급유지</v>
      </c>
      <c r="M49" s="253"/>
      <c r="N49" s="39" cm="1">
        <f t="array" aca="1" ref="N49" ca="1">(INDIRECT(ADDRESS(ROW()-1,COLUMN()))-INDIRECT(ADDRESS(ROW()-2,COLUMN())))</f>
        <v>0</v>
      </c>
      <c r="O49" s="39" t="s">
        <v>122</v>
      </c>
      <c r="X49" s="295"/>
      <c r="Z49" s="234"/>
      <c r="AA49" s="39"/>
      <c r="AB49" s="39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3"/>
      <c r="X50" s="295"/>
      <c r="Z50" s="234"/>
      <c r="AA50" s="39"/>
      <c r="AB50" s="39"/>
    </row>
    <row r="51" spans="2:28" ht="18" customHeight="1" x14ac:dyDescent="0.25">
      <c r="B51" s="52" t="s">
        <v>129</v>
      </c>
      <c r="C51" s="52"/>
      <c r="D51" s="51"/>
      <c r="E51" s="51"/>
      <c r="F51" s="51"/>
      <c r="G51" s="51"/>
      <c r="H51" s="51"/>
      <c r="I51" s="51"/>
      <c r="J51" s="51"/>
      <c r="K51" s="51"/>
      <c r="M51" s="253"/>
      <c r="X51" s="295"/>
      <c r="Z51" s="234"/>
      <c r="AA51" s="39"/>
      <c r="AB51" s="39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53"/>
      <c r="X52" s="295"/>
      <c r="Z52" s="234"/>
      <c r="AA52" s="39"/>
      <c r="AB52" s="39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53"/>
      <c r="N53" s="233"/>
      <c r="P53" s="234"/>
      <c r="AA53" s="40"/>
    </row>
    <row r="54" spans="2:28" ht="25.5" customHeight="1" x14ac:dyDescent="0.25">
      <c r="B54" s="48"/>
      <c r="C54" s="48"/>
      <c r="D54" s="49"/>
      <c r="M54" s="253"/>
      <c r="N54" s="233"/>
      <c r="P54" s="234"/>
      <c r="AA54" s="40"/>
    </row>
    <row r="55" spans="2:28" ht="25.5" customHeight="1" x14ac:dyDescent="0.25">
      <c r="B55" s="48"/>
      <c r="C55" s="48"/>
      <c r="D55" s="49"/>
      <c r="M55" s="253"/>
      <c r="N55" s="233"/>
      <c r="P55" s="234"/>
      <c r="AA55" s="40"/>
    </row>
    <row r="56" spans="2:28" ht="25.5" customHeight="1" x14ac:dyDescent="0.25">
      <c r="B56" s="48"/>
      <c r="C56" s="48"/>
      <c r="D56" s="49"/>
      <c r="M56" s="253"/>
      <c r="N56" s="233"/>
      <c r="P56" s="234"/>
      <c r="AA56" s="40"/>
    </row>
    <row r="57" spans="2:28" ht="25.5" customHeight="1" x14ac:dyDescent="0.25">
      <c r="B57" s="48"/>
      <c r="C57" s="48"/>
      <c r="D57" s="49"/>
      <c r="M57" s="253"/>
      <c r="N57" s="233"/>
      <c r="P57" s="234"/>
      <c r="AA57" s="40"/>
    </row>
    <row r="58" spans="2:28" ht="25.5" customHeight="1" x14ac:dyDescent="0.25">
      <c r="B58" s="48"/>
      <c r="C58" s="48"/>
      <c r="D58" s="49"/>
      <c r="M58" s="253"/>
      <c r="N58" s="233"/>
      <c r="P58" s="234"/>
      <c r="AA58" s="40"/>
    </row>
    <row r="59" spans="2:28" ht="25.5" customHeight="1" x14ac:dyDescent="0.25">
      <c r="B59" s="48"/>
      <c r="C59" s="48"/>
      <c r="D59" s="49"/>
      <c r="M59" s="253"/>
      <c r="N59" s="233"/>
      <c r="P59" s="234"/>
      <c r="AA59" s="40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53"/>
      <c r="N60" s="233"/>
      <c r="P60" s="234"/>
      <c r="AA60" s="40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53"/>
      <c r="N61" s="233"/>
      <c r="P61" s="234"/>
      <c r="AA61" s="40"/>
    </row>
    <row r="62" spans="2:28" ht="25.5" customHeight="1" thickBot="1" x14ac:dyDescent="0.3">
      <c r="B62" s="205" t="s">
        <v>91</v>
      </c>
      <c r="C62" s="206" t="s">
        <v>120</v>
      </c>
      <c r="D62" s="206" t="s">
        <v>118</v>
      </c>
      <c r="E62" s="206" t="s">
        <v>117</v>
      </c>
      <c r="F62" s="206" t="s">
        <v>119</v>
      </c>
      <c r="G62" s="206" t="s">
        <v>172</v>
      </c>
      <c r="H62" s="206" t="s">
        <v>172</v>
      </c>
      <c r="I62" s="206" t="s">
        <v>172</v>
      </c>
      <c r="J62" s="206" t="s">
        <v>172</v>
      </c>
      <c r="K62" s="207" t="s">
        <v>172</v>
      </c>
      <c r="M62" s="254">
        <v>1</v>
      </c>
      <c r="N62" s="255">
        <v>2</v>
      </c>
      <c r="O62" s="255">
        <v>3</v>
      </c>
      <c r="P62" s="254">
        <v>4</v>
      </c>
      <c r="Q62" s="255"/>
      <c r="R62" s="255"/>
      <c r="S62" s="254"/>
      <c r="T62" s="255"/>
      <c r="U62" s="252"/>
      <c r="AA62" s="40"/>
    </row>
    <row r="63" spans="2:28" ht="25.5" customHeight="1" thickTop="1" x14ac:dyDescent="0.25">
      <c r="B63" s="210" t="s">
        <v>109</v>
      </c>
      <c r="C63" s="211" t="s">
        <v>69</v>
      </c>
      <c r="D63" s="212" t="s">
        <v>67</v>
      </c>
      <c r="E63" s="212" t="s">
        <v>70</v>
      </c>
      <c r="F63" s="212" t="s">
        <v>70</v>
      </c>
      <c r="G63" s="212" t="s">
        <v>172</v>
      </c>
      <c r="H63" s="212" t="s">
        <v>172</v>
      </c>
      <c r="I63" s="212" t="s">
        <v>172</v>
      </c>
      <c r="J63" s="212" t="s">
        <v>172</v>
      </c>
      <c r="K63" s="212" t="s">
        <v>172</v>
      </c>
      <c r="M63" s="254" t="s">
        <v>120</v>
      </c>
      <c r="N63" s="254" t="s">
        <v>118</v>
      </c>
      <c r="O63" s="254" t="s">
        <v>117</v>
      </c>
      <c r="P63" s="254" t="s">
        <v>119</v>
      </c>
      <c r="Q63" s="254"/>
      <c r="R63" s="254"/>
      <c r="S63" s="254"/>
      <c r="T63" s="254"/>
      <c r="U63" s="253"/>
      <c r="AA63" s="40"/>
    </row>
    <row r="64" spans="2:28" ht="25.5" customHeight="1" x14ac:dyDescent="0.25">
      <c r="B64" s="208" t="s">
        <v>94</v>
      </c>
      <c r="C64" s="199" t="s">
        <v>423</v>
      </c>
      <c r="D64" s="199" t="s">
        <v>423</v>
      </c>
      <c r="E64" s="199" t="s">
        <v>423</v>
      </c>
      <c r="F64" s="199" t="s">
        <v>423</v>
      </c>
      <c r="G64" s="199" t="s">
        <v>172</v>
      </c>
      <c r="H64" s="199" t="s">
        <v>172</v>
      </c>
      <c r="I64" s="199" t="s">
        <v>172</v>
      </c>
      <c r="J64" s="199" t="s">
        <v>172</v>
      </c>
      <c r="K64" s="209" t="s">
        <v>172</v>
      </c>
      <c r="M64" s="253"/>
      <c r="N64" s="233"/>
      <c r="P64" s="234"/>
      <c r="AA64" s="40"/>
    </row>
    <row r="65" spans="2:27" ht="25.5" customHeight="1" x14ac:dyDescent="0.25">
      <c r="B65" s="173" t="s">
        <v>95</v>
      </c>
      <c r="C65" s="175" t="s">
        <v>424</v>
      </c>
      <c r="D65" s="175" t="s">
        <v>423</v>
      </c>
      <c r="E65" s="175" t="s">
        <v>423</v>
      </c>
      <c r="F65" s="175" t="s">
        <v>423</v>
      </c>
      <c r="G65" s="175" t="s">
        <v>172</v>
      </c>
      <c r="H65" s="175" t="s">
        <v>172</v>
      </c>
      <c r="I65" s="175" t="s">
        <v>172</v>
      </c>
      <c r="J65" s="175" t="s">
        <v>172</v>
      </c>
      <c r="K65" s="176" t="s">
        <v>172</v>
      </c>
      <c r="M65" s="256">
        <v>0</v>
      </c>
      <c r="N65" s="256">
        <v>0</v>
      </c>
      <c r="O65" s="256">
        <v>0</v>
      </c>
      <c r="P65" s="256">
        <v>0</v>
      </c>
      <c r="Q65" s="256"/>
      <c r="R65" s="256"/>
      <c r="S65" s="256"/>
      <c r="T65" s="256"/>
      <c r="AA65" s="40"/>
    </row>
    <row r="66" spans="2:27" ht="25.5" customHeight="1" x14ac:dyDescent="0.25">
      <c r="B66" s="172" t="s">
        <v>96</v>
      </c>
      <c r="C66" s="175" t="s">
        <v>423</v>
      </c>
      <c r="D66" s="175" t="s">
        <v>423</v>
      </c>
      <c r="E66" s="175" t="s">
        <v>423</v>
      </c>
      <c r="F66" s="175" t="s">
        <v>423</v>
      </c>
      <c r="G66" s="175" t="s">
        <v>172</v>
      </c>
      <c r="H66" s="175" t="s">
        <v>172</v>
      </c>
      <c r="I66" s="175" t="s">
        <v>172</v>
      </c>
      <c r="J66" s="175" t="s">
        <v>172</v>
      </c>
      <c r="K66" s="176" t="s">
        <v>172</v>
      </c>
      <c r="M66" s="256">
        <v>0.14285714285714285</v>
      </c>
      <c r="N66" s="256">
        <v>0</v>
      </c>
      <c r="O66" s="256">
        <v>0</v>
      </c>
      <c r="P66" s="256">
        <v>0</v>
      </c>
      <c r="Q66" s="256"/>
      <c r="R66" s="256"/>
      <c r="S66" s="256"/>
      <c r="T66" s="256"/>
      <c r="AA66" s="40"/>
    </row>
    <row r="67" spans="2:27" ht="25.5" customHeight="1" x14ac:dyDescent="0.25">
      <c r="B67" s="172" t="s">
        <v>99</v>
      </c>
      <c r="C67" s="175" t="s">
        <v>427</v>
      </c>
      <c r="D67" s="175" t="s">
        <v>423</v>
      </c>
      <c r="E67" s="175" t="s">
        <v>425</v>
      </c>
      <c r="F67" s="175" t="s">
        <v>423</v>
      </c>
      <c r="G67" s="175" t="s">
        <v>172</v>
      </c>
      <c r="H67" s="175" t="s">
        <v>172</v>
      </c>
      <c r="I67" s="175" t="s">
        <v>172</v>
      </c>
      <c r="J67" s="175" t="s">
        <v>172</v>
      </c>
      <c r="K67" s="176" t="s">
        <v>172</v>
      </c>
      <c r="M67" s="256">
        <v>0</v>
      </c>
      <c r="N67" s="256">
        <v>0</v>
      </c>
      <c r="O67" s="256">
        <v>0</v>
      </c>
      <c r="P67" s="256">
        <v>0</v>
      </c>
      <c r="Q67" s="256"/>
      <c r="R67" s="256"/>
      <c r="S67" s="256"/>
      <c r="T67" s="256"/>
      <c r="AA67" s="40"/>
    </row>
    <row r="68" spans="2:27" ht="25.5" customHeight="1" x14ac:dyDescent="0.25">
      <c r="B68" s="177" t="s">
        <v>97</v>
      </c>
      <c r="C68" s="175" t="s">
        <v>426</v>
      </c>
      <c r="D68" s="175" t="s">
        <v>589</v>
      </c>
      <c r="E68" s="175" t="s">
        <v>590</v>
      </c>
      <c r="F68" s="175" t="s">
        <v>591</v>
      </c>
      <c r="G68" s="175" t="s">
        <v>172</v>
      </c>
      <c r="H68" s="175" t="s">
        <v>172</v>
      </c>
      <c r="I68" s="175" t="s">
        <v>172</v>
      </c>
      <c r="J68" s="175" t="s">
        <v>172</v>
      </c>
      <c r="K68" s="176" t="s">
        <v>172</v>
      </c>
      <c r="M68" s="256">
        <v>0.5714285714285714</v>
      </c>
      <c r="N68" s="256">
        <v>0</v>
      </c>
      <c r="O68" s="256">
        <v>5.2631578947368418E-2</v>
      </c>
      <c r="P68" s="256">
        <v>0</v>
      </c>
      <c r="Q68" s="256"/>
      <c r="R68" s="256"/>
      <c r="S68" s="256"/>
      <c r="T68" s="256"/>
      <c r="AA68" s="40"/>
    </row>
    <row r="69" spans="2:27" ht="25.5" customHeight="1" x14ac:dyDescent="0.25">
      <c r="B69" s="178" t="s">
        <v>98</v>
      </c>
      <c r="C69" s="179" t="s">
        <v>423</v>
      </c>
      <c r="D69" s="179" t="s">
        <v>592</v>
      </c>
      <c r="E69" s="179" t="s">
        <v>593</v>
      </c>
      <c r="F69" s="179" t="s">
        <v>594</v>
      </c>
      <c r="G69" s="179" t="s">
        <v>172</v>
      </c>
      <c r="H69" s="179" t="s">
        <v>172</v>
      </c>
      <c r="I69" s="179" t="s">
        <v>172</v>
      </c>
      <c r="J69" s="179" t="s">
        <v>172</v>
      </c>
      <c r="K69" s="180" t="s">
        <v>172</v>
      </c>
      <c r="M69" s="256">
        <v>0.2857142857142857</v>
      </c>
      <c r="N69" s="256">
        <v>0.66666666666666663</v>
      </c>
      <c r="O69" s="256">
        <v>0.36842105263157893</v>
      </c>
      <c r="P69" s="256">
        <v>0.125</v>
      </c>
      <c r="Q69" s="256"/>
      <c r="R69" s="256"/>
      <c r="S69" s="256"/>
      <c r="T69" s="256"/>
      <c r="AA69" s="40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56">
        <v>0</v>
      </c>
      <c r="N70" s="256">
        <v>0.33333333333333331</v>
      </c>
      <c r="O70" s="256">
        <v>0.57894736842105265</v>
      </c>
      <c r="P70" s="256">
        <v>0.875</v>
      </c>
      <c r="Q70" s="256"/>
      <c r="R70" s="256"/>
      <c r="S70" s="256"/>
      <c r="T70" s="256"/>
      <c r="AA70" s="40"/>
    </row>
    <row r="71" spans="2:27" ht="17.25" customHeight="1" x14ac:dyDescent="0.25">
      <c r="B71" s="52" t="s">
        <v>130</v>
      </c>
      <c r="C71" s="52"/>
      <c r="D71" s="51"/>
      <c r="E71" s="51"/>
      <c r="F71" s="51"/>
      <c r="G71" s="51"/>
      <c r="H71" s="51"/>
      <c r="I71" s="51"/>
      <c r="J71" s="51"/>
      <c r="K71" s="51"/>
      <c r="M71" s="253"/>
      <c r="N71" s="233"/>
      <c r="P71" s="234"/>
      <c r="AA71" s="40"/>
    </row>
    <row r="72" spans="2:27" ht="30.75" customHeight="1" x14ac:dyDescent="0.25">
      <c r="B72" s="56" t="s">
        <v>75</v>
      </c>
      <c r="C72" s="56" t="s">
        <v>101</v>
      </c>
      <c r="D72" s="56" t="s">
        <v>102</v>
      </c>
      <c r="E72" s="56" t="s">
        <v>103</v>
      </c>
      <c r="F72" s="56" t="s">
        <v>104</v>
      </c>
      <c r="G72" s="56" t="s">
        <v>105</v>
      </c>
      <c r="H72" s="56" t="s">
        <v>6</v>
      </c>
      <c r="I72" s="56" t="s">
        <v>7</v>
      </c>
      <c r="J72" s="56" t="s">
        <v>106</v>
      </c>
      <c r="K72" s="56" t="s">
        <v>108</v>
      </c>
      <c r="M72" s="253"/>
      <c r="N72" s="233"/>
      <c r="P72" s="234"/>
      <c r="AA72" s="40"/>
    </row>
    <row r="73" spans="2:27" ht="19.5" customHeight="1" x14ac:dyDescent="0.25">
      <c r="B73" s="87" t="s">
        <v>120</v>
      </c>
      <c r="C73" s="66">
        <v>1</v>
      </c>
      <c r="D73" s="88">
        <v>5.064528083499175E-2</v>
      </c>
      <c r="E73" s="88">
        <v>0.44066433005358108</v>
      </c>
      <c r="F73" s="88">
        <v>0.19761694199132057</v>
      </c>
      <c r="G73" s="89">
        <v>13.329875000000001</v>
      </c>
      <c r="H73" s="90">
        <v>1.5003980410803177</v>
      </c>
      <c r="I73" s="90">
        <v>36.169272777397467</v>
      </c>
      <c r="J73" s="91">
        <v>2.2952981855852199</v>
      </c>
      <c r="K73" s="74"/>
      <c r="M73" s="253"/>
      <c r="N73" s="233"/>
      <c r="P73" s="234"/>
      <c r="AA73" s="40"/>
    </row>
    <row r="74" spans="2:27" ht="19.5" customHeight="1" x14ac:dyDescent="0.25">
      <c r="B74" s="87" t="s">
        <v>120</v>
      </c>
      <c r="C74" s="66">
        <v>2</v>
      </c>
      <c r="D74" s="88">
        <v>4.4232765859836459E-2</v>
      </c>
      <c r="E74" s="88">
        <v>0.36480991144156572</v>
      </c>
      <c r="F74" s="88">
        <v>0.15557211478399086</v>
      </c>
      <c r="G74" s="89">
        <v>9.0760000000000005</v>
      </c>
      <c r="H74" s="90">
        <v>0.10008763570728545</v>
      </c>
      <c r="I74" s="90">
        <v>9.2337259814054633</v>
      </c>
      <c r="J74" s="91">
        <v>2.7192335034622803</v>
      </c>
      <c r="K74" s="74"/>
      <c r="M74" s="253"/>
      <c r="N74" s="233"/>
      <c r="P74" s="234"/>
      <c r="AA74" s="40"/>
    </row>
    <row r="75" spans="2:27" ht="19.5" customHeight="1" x14ac:dyDescent="0.25">
      <c r="B75" s="87" t="s">
        <v>120</v>
      </c>
      <c r="C75" s="66">
        <v>3</v>
      </c>
      <c r="D75" s="88">
        <v>2.0957461192374516E-2</v>
      </c>
      <c r="E75" s="88">
        <v>0.36005149327874569</v>
      </c>
      <c r="F75" s="88">
        <v>0.16201531116984844</v>
      </c>
      <c r="G75" s="89">
        <v>8.5483750000000001</v>
      </c>
      <c r="H75" s="90">
        <v>0.15473514923063653</v>
      </c>
      <c r="I75" s="90">
        <v>10.215056491012676</v>
      </c>
      <c r="J75" s="91">
        <v>2.7926101825834442</v>
      </c>
      <c r="K75" s="74"/>
      <c r="M75" s="253"/>
      <c r="N75" s="233"/>
      <c r="P75" s="234"/>
      <c r="AA75" s="40"/>
    </row>
    <row r="76" spans="2:27" ht="19.5" customHeight="1" x14ac:dyDescent="0.25">
      <c r="B76" s="87" t="s">
        <v>120</v>
      </c>
      <c r="C76" s="66">
        <v>4</v>
      </c>
      <c r="D76" s="88">
        <v>1.4832775191469649E-2</v>
      </c>
      <c r="E76" s="88">
        <v>0.35376197039903307</v>
      </c>
      <c r="F76" s="88">
        <v>0.16814995533156332</v>
      </c>
      <c r="G76" s="89">
        <v>8.5052500000000002</v>
      </c>
      <c r="H76" s="90">
        <v>0.57676765681011166</v>
      </c>
      <c r="I76" s="90">
        <v>6.8265628303473722</v>
      </c>
      <c r="J76" s="91">
        <v>2.8038291979286112</v>
      </c>
      <c r="K76" s="74"/>
      <c r="M76" s="253"/>
      <c r="N76" s="233"/>
      <c r="P76" s="234"/>
      <c r="AA76" s="40"/>
    </row>
    <row r="77" spans="2:27" ht="19.5" customHeight="1" x14ac:dyDescent="0.25">
      <c r="B77" s="87" t="s">
        <v>120</v>
      </c>
      <c r="C77" s="66">
        <v>5</v>
      </c>
      <c r="D77" s="88">
        <v>1.2892707661808223E-2</v>
      </c>
      <c r="E77" s="88">
        <v>0.34796995668635161</v>
      </c>
      <c r="F77" s="88">
        <v>0.1667493036905863</v>
      </c>
      <c r="G77" s="89">
        <v>9.0397142857142843</v>
      </c>
      <c r="H77" s="90">
        <v>0.24171499718316919</v>
      </c>
      <c r="I77" s="90">
        <v>6.5092827410453449</v>
      </c>
      <c r="J77" s="91">
        <v>2.7479309200272573</v>
      </c>
      <c r="K77" s="74"/>
      <c r="M77" s="253"/>
      <c r="N77" s="233"/>
      <c r="P77" s="234"/>
      <c r="AA77" s="40"/>
    </row>
    <row r="78" spans="2:27" ht="19.5" customHeight="1" x14ac:dyDescent="0.25">
      <c r="B78" s="87" t="s">
        <v>120</v>
      </c>
      <c r="C78" s="66">
        <v>6</v>
      </c>
      <c r="D78" s="88">
        <v>1.306717913938074E-2</v>
      </c>
      <c r="E78" s="88">
        <v>0.36149089277268498</v>
      </c>
      <c r="F78" s="88">
        <v>0.16071142982685574</v>
      </c>
      <c r="G78" s="89">
        <v>10.371714285714287</v>
      </c>
      <c r="H78" s="90">
        <v>0.21171955692634015</v>
      </c>
      <c r="I78" s="90">
        <v>8.5111261884388743</v>
      </c>
      <c r="J78" s="91">
        <v>2.5320257944902584</v>
      </c>
      <c r="K78" s="74"/>
      <c r="M78" s="253"/>
      <c r="N78" s="233"/>
      <c r="P78" s="234"/>
      <c r="AA78" s="40"/>
    </row>
    <row r="79" spans="2:27" ht="19.5" customHeight="1" x14ac:dyDescent="0.25">
      <c r="B79" s="87" t="s">
        <v>120</v>
      </c>
      <c r="C79" s="66">
        <v>7</v>
      </c>
      <c r="D79" s="88">
        <v>1.708079626158392E-2</v>
      </c>
      <c r="E79" s="88">
        <v>0.36900390007085609</v>
      </c>
      <c r="F79" s="88">
        <v>0.17064832672016533</v>
      </c>
      <c r="G79" s="89">
        <v>11.110571428571429</v>
      </c>
      <c r="H79" s="90">
        <v>0.16108396622552482</v>
      </c>
      <c r="I79" s="90">
        <v>10.685236426293145</v>
      </c>
      <c r="J79" s="91">
        <v>2.434566418091046</v>
      </c>
      <c r="K79" s="74"/>
      <c r="M79" s="253"/>
      <c r="N79" s="233"/>
      <c r="P79" s="234"/>
      <c r="AA79" s="40"/>
    </row>
    <row r="80" spans="2:27" ht="19.5" customHeight="1" x14ac:dyDescent="0.25">
      <c r="B80" s="87" t="s">
        <v>120</v>
      </c>
      <c r="C80" s="66">
        <v>8</v>
      </c>
      <c r="D80" s="88">
        <v>2.4739702979783403E-2</v>
      </c>
      <c r="E80" s="88">
        <v>0.37207955264367826</v>
      </c>
      <c r="F80" s="88">
        <v>0.15399809597901595</v>
      </c>
      <c r="G80" s="89">
        <v>12.317571428571426</v>
      </c>
      <c r="H80" s="90">
        <v>0.1609248617681675</v>
      </c>
      <c r="I80" s="90">
        <v>10.148761391075086</v>
      </c>
      <c r="J80" s="91">
        <v>2.3175337090981589</v>
      </c>
      <c r="K80" s="74" t="s">
        <v>69</v>
      </c>
      <c r="M80" s="253"/>
      <c r="N80" s="233"/>
      <c r="P80" s="234"/>
      <c r="AA80" s="40"/>
    </row>
    <row r="81" spans="2:27" ht="19.5" customHeight="1" x14ac:dyDescent="0.25">
      <c r="B81" s="87" t="s">
        <v>118</v>
      </c>
      <c r="C81" s="66">
        <v>1</v>
      </c>
      <c r="D81" s="88">
        <v>5.5668528773537534E-2</v>
      </c>
      <c r="E81" s="88">
        <v>0.43006627302564793</v>
      </c>
      <c r="F81" s="88">
        <v>0.18769873329373007</v>
      </c>
      <c r="G81" s="89">
        <v>12.843333333333334</v>
      </c>
      <c r="H81" s="90">
        <v>1.4267923743486903</v>
      </c>
      <c r="I81" s="90">
        <v>20.31416625219747</v>
      </c>
      <c r="J81" s="91">
        <v>2.0340970169745187</v>
      </c>
      <c r="K81" s="74"/>
      <c r="M81" s="253"/>
      <c r="N81" s="233"/>
      <c r="P81" s="234"/>
      <c r="AA81" s="40"/>
    </row>
    <row r="82" spans="2:27" ht="19.5" customHeight="1" x14ac:dyDescent="0.25">
      <c r="B82" s="87" t="s">
        <v>118</v>
      </c>
      <c r="C82" s="66">
        <v>2</v>
      </c>
      <c r="D82" s="88">
        <v>6.513473185495823E-2</v>
      </c>
      <c r="E82" s="88">
        <v>0.33768056767831328</v>
      </c>
      <c r="F82" s="88">
        <v>0.15033231439263936</v>
      </c>
      <c r="G82" s="89">
        <v>9.1514444444444436</v>
      </c>
      <c r="H82" s="90">
        <v>0.88214031081032618</v>
      </c>
      <c r="I82" s="90">
        <v>5.5919459505912563</v>
      </c>
      <c r="J82" s="91">
        <v>2.3427312815593977</v>
      </c>
      <c r="K82" s="74"/>
      <c r="M82" s="253"/>
      <c r="N82" s="233"/>
      <c r="P82" s="234"/>
      <c r="AA82" s="40"/>
    </row>
    <row r="83" spans="2:27" ht="19.5" customHeight="1" x14ac:dyDescent="0.25">
      <c r="B83" s="87" t="s">
        <v>118</v>
      </c>
      <c r="C83" s="66">
        <v>3</v>
      </c>
      <c r="D83" s="88">
        <v>1.6600096012647628E-2</v>
      </c>
      <c r="E83" s="88">
        <v>0.31830639941595956</v>
      </c>
      <c r="F83" s="88">
        <v>0.15950967487527995</v>
      </c>
      <c r="G83" s="89">
        <v>8.0496999999999996</v>
      </c>
      <c r="H83" s="90">
        <v>0.59657464608526456</v>
      </c>
      <c r="I83" s="90">
        <v>5.1872377028406689</v>
      </c>
      <c r="J83" s="91">
        <v>2.5211471376121599</v>
      </c>
      <c r="K83" s="74"/>
      <c r="M83" s="253"/>
      <c r="N83" s="233"/>
      <c r="P83" s="234"/>
      <c r="AA83" s="40"/>
    </row>
    <row r="84" spans="2:27" ht="20.25" customHeight="1" x14ac:dyDescent="0.25">
      <c r="B84" s="87" t="s">
        <v>118</v>
      </c>
      <c r="C84" s="66">
        <v>4</v>
      </c>
      <c r="D84" s="88">
        <v>1.8610108671326352E-2</v>
      </c>
      <c r="E84" s="88">
        <v>0.33184749022624127</v>
      </c>
      <c r="F84" s="88">
        <v>0.17461122596572576</v>
      </c>
      <c r="G84" s="89">
        <v>8.939222222222222</v>
      </c>
      <c r="H84" s="90">
        <v>0.29930526054473461</v>
      </c>
      <c r="I84" s="90">
        <v>7.6310473452934398</v>
      </c>
      <c r="J84" s="91">
        <v>2.4479953446435241</v>
      </c>
      <c r="K84" s="74"/>
      <c r="M84" s="253"/>
      <c r="N84" s="233"/>
      <c r="P84" s="234"/>
      <c r="AA84" s="40"/>
    </row>
    <row r="85" spans="2:27" ht="20.25" customHeight="1" x14ac:dyDescent="0.25">
      <c r="B85" s="87" t="s">
        <v>118</v>
      </c>
      <c r="C85" s="66">
        <v>5</v>
      </c>
      <c r="D85" s="88">
        <v>2.0708612921807378E-2</v>
      </c>
      <c r="E85" s="88">
        <v>0.33434460536375138</v>
      </c>
      <c r="F85" s="88">
        <v>0.162153798245363</v>
      </c>
      <c r="G85" s="89">
        <v>9.6173333333333346</v>
      </c>
      <c r="H85" s="90">
        <v>0.18674607336064838</v>
      </c>
      <c r="I85" s="90">
        <v>9.1335806789117111</v>
      </c>
      <c r="J85" s="91">
        <v>2.3539626851522688</v>
      </c>
      <c r="K85" s="74"/>
      <c r="M85" s="253"/>
      <c r="N85" s="233"/>
      <c r="P85" s="234"/>
      <c r="AA85" s="40"/>
    </row>
    <row r="86" spans="2:27" ht="20.25" customHeight="1" x14ac:dyDescent="0.25">
      <c r="B86" s="87" t="s">
        <v>118</v>
      </c>
      <c r="C86" s="66">
        <v>6</v>
      </c>
      <c r="D86" s="88">
        <v>2.5133565418258546E-2</v>
      </c>
      <c r="E86" s="88">
        <v>0.33504687925641025</v>
      </c>
      <c r="F86" s="88">
        <v>0.15905230259346193</v>
      </c>
      <c r="G86" s="89">
        <v>10.848714285714285</v>
      </c>
      <c r="H86" s="90">
        <v>8.0776890242420046E-2</v>
      </c>
      <c r="I86" s="90">
        <v>6.5872251139625115</v>
      </c>
      <c r="J86" s="91">
        <v>2.2292659683080509</v>
      </c>
      <c r="K86" s="74"/>
      <c r="M86" s="253"/>
      <c r="N86" s="233"/>
      <c r="P86" s="234"/>
      <c r="AA86" s="40"/>
    </row>
    <row r="87" spans="2:27" ht="20.25" customHeight="1" x14ac:dyDescent="0.25">
      <c r="B87" s="87" t="s">
        <v>118</v>
      </c>
      <c r="C87" s="66">
        <v>7</v>
      </c>
      <c r="D87" s="88">
        <v>2.7375783967845825E-2</v>
      </c>
      <c r="E87" s="88">
        <v>0.34958332686112442</v>
      </c>
      <c r="F87" s="88">
        <v>0.16180556467961443</v>
      </c>
      <c r="G87" s="89">
        <v>12.047285714285715</v>
      </c>
      <c r="H87" s="90">
        <v>7.9545030949462928E-2</v>
      </c>
      <c r="I87" s="90">
        <v>8.8761282811193816</v>
      </c>
      <c r="J87" s="91">
        <v>2.1047350761304684</v>
      </c>
      <c r="K87" s="74"/>
    </row>
    <row r="88" spans="2:27" ht="20.25" customHeight="1" x14ac:dyDescent="0.25">
      <c r="B88" s="87" t="s">
        <v>118</v>
      </c>
      <c r="C88" s="66">
        <v>8</v>
      </c>
      <c r="D88" s="88">
        <v>3.011465345898456E-2</v>
      </c>
      <c r="E88" s="88">
        <v>0.35959527174984718</v>
      </c>
      <c r="F88" s="88">
        <v>0.15922467936660131</v>
      </c>
      <c r="G88" s="89">
        <v>13.093666666666664</v>
      </c>
      <c r="H88" s="90">
        <v>6.6025074377246293E-2</v>
      </c>
      <c r="I88" s="90">
        <v>10.452811775092465</v>
      </c>
      <c r="J88" s="91">
        <v>2.0112897188005232</v>
      </c>
      <c r="K88" s="74" t="s">
        <v>67</v>
      </c>
    </row>
    <row r="89" spans="2:27" ht="20.25" customHeight="1" x14ac:dyDescent="0.25">
      <c r="B89" s="87" t="s">
        <v>117</v>
      </c>
      <c r="C89" s="66">
        <v>1</v>
      </c>
      <c r="D89" s="88">
        <v>4.6093432011173052E-2</v>
      </c>
      <c r="E89" s="88">
        <v>0.39834262285193178</v>
      </c>
      <c r="F89" s="88">
        <v>0.18144216019233239</v>
      </c>
      <c r="G89" s="89">
        <v>14.861500000000003</v>
      </c>
      <c r="H89" s="90">
        <v>2.8379335488657516</v>
      </c>
      <c r="I89" s="90">
        <v>52.626268556296338</v>
      </c>
      <c r="J89" s="91">
        <v>1.9979524144783263</v>
      </c>
      <c r="K89" s="74"/>
    </row>
    <row r="90" spans="2:27" ht="20.25" customHeight="1" x14ac:dyDescent="0.25">
      <c r="B90" s="87" t="s">
        <v>117</v>
      </c>
      <c r="C90" s="66">
        <v>2</v>
      </c>
      <c r="D90" s="88">
        <v>3.1091828250828124E-2</v>
      </c>
      <c r="E90" s="88">
        <v>0.34023663753559225</v>
      </c>
      <c r="F90" s="88">
        <v>0.15015340038339198</v>
      </c>
      <c r="G90" s="89">
        <v>9.9962380952380947</v>
      </c>
      <c r="H90" s="90">
        <v>0.12039239928110326</v>
      </c>
      <c r="I90" s="90">
        <v>10.865815343117173</v>
      </c>
      <c r="J90" s="91">
        <v>2.4074178350197664</v>
      </c>
      <c r="K90" s="74"/>
    </row>
    <row r="91" spans="2:27" ht="20.25" customHeight="1" x14ac:dyDescent="0.25">
      <c r="B91" s="87" t="s">
        <v>117</v>
      </c>
      <c r="C91" s="66">
        <v>3</v>
      </c>
      <c r="D91" s="88">
        <v>1.2918672310405386E-2</v>
      </c>
      <c r="E91" s="88">
        <v>0.34301153961115616</v>
      </c>
      <c r="F91" s="88">
        <v>0.15926817527741699</v>
      </c>
      <c r="G91" s="89">
        <v>9.9712727272727264</v>
      </c>
      <c r="H91" s="90">
        <v>0.17321032669728731</v>
      </c>
      <c r="I91" s="90">
        <v>12.568414346064248</v>
      </c>
      <c r="J91" s="91">
        <v>2.4341176744252713</v>
      </c>
      <c r="K91" s="74"/>
    </row>
    <row r="92" spans="2:27" ht="20.25" customHeight="1" x14ac:dyDescent="0.25">
      <c r="B92" s="87" t="s">
        <v>117</v>
      </c>
      <c r="C92" s="66">
        <v>4</v>
      </c>
      <c r="D92" s="88">
        <v>9.0170172630871671E-3</v>
      </c>
      <c r="E92" s="88">
        <v>0.3367317198587485</v>
      </c>
      <c r="F92" s="88">
        <v>0.16256592627976071</v>
      </c>
      <c r="G92" s="89">
        <v>9.9280909090909102</v>
      </c>
      <c r="H92" s="90">
        <v>0.17059890972462</v>
      </c>
      <c r="I92" s="90">
        <v>12.663631242297553</v>
      </c>
      <c r="J92" s="91">
        <v>2.4156338760367428</v>
      </c>
      <c r="K92" s="74"/>
    </row>
    <row r="93" spans="2:27" ht="20.25" customHeight="1" x14ac:dyDescent="0.25">
      <c r="B93" s="87" t="s">
        <v>117</v>
      </c>
      <c r="C93" s="66">
        <v>5</v>
      </c>
      <c r="D93" s="88">
        <v>9.948604613400391E-3</v>
      </c>
      <c r="E93" s="88">
        <v>0.34227428804603555</v>
      </c>
      <c r="F93" s="88">
        <v>0.164214341929556</v>
      </c>
      <c r="G93" s="89">
        <v>10.9696</v>
      </c>
      <c r="H93" s="90">
        <v>0.18737637286623712</v>
      </c>
      <c r="I93" s="90">
        <v>15.080083506137823</v>
      </c>
      <c r="J93" s="91">
        <v>2.3031915007888961</v>
      </c>
      <c r="K93" s="74"/>
    </row>
    <row r="94" spans="2:27" ht="20.25" customHeight="1" x14ac:dyDescent="0.25">
      <c r="B94" s="87" t="s">
        <v>117</v>
      </c>
      <c r="C94" s="66">
        <v>6</v>
      </c>
      <c r="D94" s="88">
        <v>1.3194586284427018E-2</v>
      </c>
      <c r="E94" s="88">
        <v>0.34963803657066067</v>
      </c>
      <c r="F94" s="88">
        <v>0.15981652524285875</v>
      </c>
      <c r="G94" s="89">
        <v>12.698904761904762</v>
      </c>
      <c r="H94" s="90">
        <v>0.24659538967530736</v>
      </c>
      <c r="I94" s="90">
        <v>19.70654077885499</v>
      </c>
      <c r="J94" s="91">
        <v>2.1191728720686305</v>
      </c>
      <c r="K94" s="74"/>
    </row>
    <row r="95" spans="2:27" ht="20.25" customHeight="1" x14ac:dyDescent="0.25">
      <c r="B95" s="87" t="s">
        <v>117</v>
      </c>
      <c r="C95" s="66">
        <v>7</v>
      </c>
      <c r="D95" s="88">
        <v>1.6727575590370355E-2</v>
      </c>
      <c r="E95" s="88">
        <v>0.35029528736064341</v>
      </c>
      <c r="F95" s="88">
        <v>0.15706459021684066</v>
      </c>
      <c r="G95" s="89">
        <v>13.45878947368421</v>
      </c>
      <c r="H95" s="90">
        <v>0.21912514832344732</v>
      </c>
      <c r="I95" s="90">
        <v>19.229891804384952</v>
      </c>
      <c r="J95" s="91">
        <v>2.0407298895893846</v>
      </c>
      <c r="K95" s="74"/>
    </row>
    <row r="96" spans="2:27" ht="20.25" customHeight="1" x14ac:dyDescent="0.25">
      <c r="B96" s="87" t="s">
        <v>117</v>
      </c>
      <c r="C96" s="66">
        <v>8</v>
      </c>
      <c r="D96" s="88">
        <v>2.1380830534188752E-2</v>
      </c>
      <c r="E96" s="88">
        <v>0.35600109501516414</v>
      </c>
      <c r="F96" s="88">
        <v>0.15194929474166413</v>
      </c>
      <c r="G96" s="89">
        <v>14.474789473684211</v>
      </c>
      <c r="H96" s="90">
        <v>0.15722691145087503</v>
      </c>
      <c r="I96" s="90">
        <v>22.779876145051301</v>
      </c>
      <c r="J96" s="91">
        <v>1.9648055359463306</v>
      </c>
      <c r="K96" s="74" t="s">
        <v>70</v>
      </c>
    </row>
    <row r="97" spans="2:21" ht="20.25" customHeight="1" x14ac:dyDescent="0.25">
      <c r="B97" s="87" t="s">
        <v>119</v>
      </c>
      <c r="C97" s="66">
        <v>1</v>
      </c>
      <c r="D97" s="88">
        <v>7.528783385539542E-2</v>
      </c>
      <c r="E97" s="88">
        <v>0.37697635753547887</v>
      </c>
      <c r="F97" s="88">
        <v>0.22236692580751286</v>
      </c>
      <c r="G97" s="89">
        <v>12.437000000000001</v>
      </c>
      <c r="H97" s="90">
        <v>16.574081030124788</v>
      </c>
      <c r="I97" s="90">
        <v>57.922087594240509</v>
      </c>
      <c r="J97" s="91">
        <v>2.4970776092810869</v>
      </c>
      <c r="K97" s="74"/>
    </row>
    <row r="98" spans="2:21" ht="20.25" customHeight="1" x14ac:dyDescent="0.25">
      <c r="B98" s="87" t="s">
        <v>119</v>
      </c>
      <c r="C98" s="66">
        <v>2</v>
      </c>
      <c r="D98" s="88">
        <v>5.2562953704021351E-2</v>
      </c>
      <c r="E98" s="88">
        <v>0.32842598203256623</v>
      </c>
      <c r="F98" s="88">
        <v>0.16948766477069371</v>
      </c>
      <c r="G98" s="89">
        <v>8.3985999999999983</v>
      </c>
      <c r="H98" s="90">
        <v>0.5974518795256365</v>
      </c>
      <c r="I98" s="90">
        <v>8.9892924241784922</v>
      </c>
      <c r="J98" s="91">
        <v>2.9521974750565025</v>
      </c>
      <c r="K98" s="74"/>
    </row>
    <row r="99" spans="2:21" ht="20.25" customHeight="1" x14ac:dyDescent="0.25">
      <c r="B99" s="87" t="s">
        <v>119</v>
      </c>
      <c r="C99" s="66">
        <v>3</v>
      </c>
      <c r="D99" s="88">
        <v>2.3880494932812368E-2</v>
      </c>
      <c r="E99" s="88">
        <v>0.32892495694771634</v>
      </c>
      <c r="F99" s="88">
        <v>0.188247670547598</v>
      </c>
      <c r="G99" s="89">
        <v>8.0080909090909085</v>
      </c>
      <c r="H99" s="90">
        <v>7.8764715710292046E-2</v>
      </c>
      <c r="I99" s="90">
        <v>9.6899353827399768</v>
      </c>
      <c r="J99" s="91">
        <v>2.9998353345223903</v>
      </c>
      <c r="K99" s="74"/>
      <c r="O99" s="251"/>
      <c r="P99" s="251"/>
      <c r="Q99" s="251"/>
      <c r="R99" s="251"/>
      <c r="S99" s="251"/>
      <c r="T99" s="251"/>
      <c r="U99" s="251"/>
    </row>
    <row r="100" spans="2:21" ht="20.25" customHeight="1" x14ac:dyDescent="0.25">
      <c r="B100" s="87" t="s">
        <v>119</v>
      </c>
      <c r="C100" s="66">
        <v>4</v>
      </c>
      <c r="D100" s="88">
        <v>1.9230449402444675E-2</v>
      </c>
      <c r="E100" s="88">
        <v>0.33626803694116447</v>
      </c>
      <c r="F100" s="88">
        <v>0.19797305003701024</v>
      </c>
      <c r="G100" s="89">
        <v>8.5295454545454543</v>
      </c>
      <c r="H100" s="90">
        <v>7.2956146191471227E-2</v>
      </c>
      <c r="I100" s="90">
        <v>10.926585894984191</v>
      </c>
      <c r="J100" s="91">
        <v>2.9082464102667198</v>
      </c>
      <c r="K100" s="74"/>
    </row>
    <row r="101" spans="2:21" ht="20.25" customHeight="1" x14ac:dyDescent="0.25">
      <c r="B101" s="87" t="s">
        <v>119</v>
      </c>
      <c r="C101" s="66">
        <v>5</v>
      </c>
      <c r="D101" s="88">
        <v>1.9237559811078449E-2</v>
      </c>
      <c r="E101" s="88">
        <v>0.33677811474586522</v>
      </c>
      <c r="F101" s="88">
        <v>0.18825056864651082</v>
      </c>
      <c r="G101" s="89">
        <v>9.2639000000000014</v>
      </c>
      <c r="H101" s="90">
        <v>0.10999448927608728</v>
      </c>
      <c r="I101" s="90">
        <v>12.059395824269204</v>
      </c>
      <c r="J101" s="91">
        <v>2.8396577293485166</v>
      </c>
      <c r="K101" s="74"/>
    </row>
    <row r="102" spans="2:21" ht="20.25" customHeight="1" x14ac:dyDescent="0.25">
      <c r="B102" s="87" t="s">
        <v>119</v>
      </c>
      <c r="C102" s="66">
        <v>6</v>
      </c>
      <c r="D102" s="88">
        <v>2.4081173518642734E-2</v>
      </c>
      <c r="E102" s="88">
        <v>0.34251702234061543</v>
      </c>
      <c r="F102" s="88">
        <v>0.18933475974345801</v>
      </c>
      <c r="G102" s="89">
        <v>10.482555555555555</v>
      </c>
      <c r="H102" s="90">
        <v>8.3075720715626716E-2</v>
      </c>
      <c r="I102" s="90">
        <v>14.478540450970319</v>
      </c>
      <c r="J102" s="91">
        <v>2.6118217059388438</v>
      </c>
      <c r="K102" s="74"/>
    </row>
    <row r="103" spans="2:21" ht="20.25" customHeight="1" x14ac:dyDescent="0.25">
      <c r="B103" s="87" t="s">
        <v>119</v>
      </c>
      <c r="C103" s="66">
        <v>7</v>
      </c>
      <c r="D103" s="88">
        <v>2.8089132699282732E-2</v>
      </c>
      <c r="E103" s="88">
        <v>0.34049774152249124</v>
      </c>
      <c r="F103" s="88">
        <v>0.17231959347926926</v>
      </c>
      <c r="G103" s="89">
        <v>11.118888888888888</v>
      </c>
      <c r="H103" s="90">
        <v>0.16345960888190236</v>
      </c>
      <c r="I103" s="90">
        <v>13.237859339595223</v>
      </c>
      <c r="J103" s="91">
        <v>2.5149112958921389</v>
      </c>
      <c r="K103" s="74"/>
    </row>
    <row r="104" spans="2:21" ht="20.25" customHeight="1" x14ac:dyDescent="0.25">
      <c r="B104" s="87" t="s">
        <v>119</v>
      </c>
      <c r="C104" s="66">
        <v>8</v>
      </c>
      <c r="D104" s="88">
        <v>3.6363705821058051E-2</v>
      </c>
      <c r="E104" s="88">
        <v>0.34138292077994403</v>
      </c>
      <c r="F104" s="88">
        <v>0.16611855821834512</v>
      </c>
      <c r="G104" s="89">
        <v>12.46875</v>
      </c>
      <c r="H104" s="90">
        <v>0.13498988966223396</v>
      </c>
      <c r="I104" s="90">
        <v>16.24738311974648</v>
      </c>
      <c r="J104" s="91">
        <v>2.3931377458737066</v>
      </c>
      <c r="K104" s="74" t="s">
        <v>70</v>
      </c>
    </row>
    <row r="105" spans="2:21" ht="20.25" customHeight="1" x14ac:dyDescent="0.25">
      <c r="B105" s="85" t="s">
        <v>124</v>
      </c>
      <c r="C105" s="84"/>
      <c r="D105" s="85"/>
      <c r="E105" s="85"/>
      <c r="F105" s="85"/>
      <c r="G105" s="85"/>
      <c r="H105" s="85"/>
      <c r="I105" s="85"/>
      <c r="J105" s="85"/>
      <c r="K105" s="84"/>
    </row>
    <row r="106" spans="2:21" ht="20.25" customHeight="1" x14ac:dyDescent="0.25">
      <c r="B106" s="42" t="str">
        <f>C62</f>
        <v>555</v>
      </c>
      <c r="C106" s="54"/>
      <c r="D106" s="67">
        <f t="shared" ref="D106:J109" si="1">(SUMIFS(D$73:D$104,$B$73:$B$104,$B106,$C$73:$C$104,MAX($C$73:$C$104))/SUMIFS(D$73:D$104,$B$73:$B$104,$B106,$C$73:$C$104,MAX($C$73:$C$104)-1))-1</f>
        <v>0.44839283841965716</v>
      </c>
      <c r="E106" s="67">
        <f t="shared" si="1"/>
        <v>8.3350137281248404E-3</v>
      </c>
      <c r="F106" s="67">
        <f t="shared" si="1"/>
        <v>-9.7570430728295188E-2</v>
      </c>
      <c r="G106" s="67">
        <f t="shared" si="1"/>
        <v>0.10863527657057603</v>
      </c>
      <c r="H106" s="67">
        <f t="shared" si="1"/>
        <v>-9.8771132276787021E-4</v>
      </c>
      <c r="I106" s="67">
        <f t="shared" si="1"/>
        <v>-5.0207128210841945E-2</v>
      </c>
      <c r="J106" s="86">
        <f t="shared" si="1"/>
        <v>-4.8071273851157836E-2</v>
      </c>
      <c r="K106" s="55"/>
    </row>
    <row r="107" spans="2:21" ht="20.25" customHeight="1" x14ac:dyDescent="0.25">
      <c r="B107" s="42" t="str">
        <f>D62</f>
        <v>37</v>
      </c>
      <c r="C107" s="54"/>
      <c r="D107" s="67">
        <f t="shared" si="1"/>
        <v>0.10004716191345131</v>
      </c>
      <c r="E107" s="67">
        <f t="shared" si="1"/>
        <v>2.8639652178549468E-2</v>
      </c>
      <c r="F107" s="67">
        <f t="shared" si="1"/>
        <v>-1.59505349406458E-2</v>
      </c>
      <c r="G107" s="67">
        <f t="shared" si="1"/>
        <v>8.6856158075519607E-2</v>
      </c>
      <c r="H107" s="67">
        <f t="shared" si="1"/>
        <v>-0.16996607344091952</v>
      </c>
      <c r="I107" s="67">
        <f t="shared" si="1"/>
        <v>0.17763189580381389</v>
      </c>
      <c r="J107" s="86">
        <f t="shared" si="1"/>
        <v>-4.4397681394536037E-2</v>
      </c>
      <c r="K107" s="55"/>
    </row>
    <row r="108" spans="2:21" ht="20.25" customHeight="1" x14ac:dyDescent="0.25">
      <c r="B108" s="42" t="str">
        <f>E62</f>
        <v>34</v>
      </c>
      <c r="C108" s="54"/>
      <c r="D108" s="67">
        <f t="shared" si="1"/>
        <v>0.27817868277918056</v>
      </c>
      <c r="E108" s="67">
        <f t="shared" si="1"/>
        <v>1.6288565277346567E-2</v>
      </c>
      <c r="F108" s="67">
        <f t="shared" si="1"/>
        <v>-3.256810123856968E-2</v>
      </c>
      <c r="G108" s="67">
        <f t="shared" si="1"/>
        <v>7.5489701505961904E-2</v>
      </c>
      <c r="H108" s="67">
        <f t="shared" si="1"/>
        <v>-0.28247892743559144</v>
      </c>
      <c r="I108" s="67">
        <f t="shared" si="1"/>
        <v>0.18460760865315184</v>
      </c>
      <c r="J108" s="86">
        <f t="shared" si="1"/>
        <v>-3.7204509048637924E-2</v>
      </c>
      <c r="K108" s="55"/>
    </row>
    <row r="109" spans="2:21" ht="20.25" customHeight="1" x14ac:dyDescent="0.25">
      <c r="B109" s="42" t="str">
        <f>F62</f>
        <v>526</v>
      </c>
      <c r="C109" s="54"/>
      <c r="D109" s="67">
        <f t="shared" si="1"/>
        <v>0.29458272031256461</v>
      </c>
      <c r="E109" s="67">
        <f t="shared" si="1"/>
        <v>2.5996626394491074E-3</v>
      </c>
      <c r="F109" s="67">
        <f t="shared" si="1"/>
        <v>-3.5985665563156854E-2</v>
      </c>
      <c r="G109" s="67">
        <f>(SUMIFS(G$73:G$104,$B$73:$B$104,$B109,$C$73:$C$104,MAX($C$73:$C$104))/SUMIFS(G$73:G$104,$B$73:$B$104,$B109,$C$73:$C$104,MAX($C$73:$C$104)-1))-1</f>
        <v>0.12140251823723403</v>
      </c>
      <c r="H109" s="67">
        <f t="shared" si="1"/>
        <v>-0.17416975003431845</v>
      </c>
      <c r="I109" s="67">
        <f t="shared" si="1"/>
        <v>0.22734217844040638</v>
      </c>
      <c r="J109" s="86">
        <f>(SUMIFS(J$73:J$104,$B$73:$B$104,$B109,$C$73:$C$104,MAX($C$73:$C$104))/SUMIFS(J$73:J$104,$B$73:$B$104,$B109,$C$73:$C$104,MAX($C$73:$C$104)-1))-1</f>
        <v>-4.8420614364147685E-2</v>
      </c>
      <c r="K109" s="55"/>
    </row>
    <row r="110" spans="2:21" ht="20.25" customHeight="1" thickBot="1" x14ac:dyDescent="0.3"/>
    <row r="111" spans="2:21" ht="17.25" thickTop="1" x14ac:dyDescent="0.25">
      <c r="B111" s="25" t="s">
        <v>51</v>
      </c>
      <c r="C111" s="25"/>
      <c r="D111" s="25"/>
      <c r="E111" s="25"/>
      <c r="F111" s="171" t="s">
        <v>77</v>
      </c>
      <c r="G111" s="43"/>
      <c r="H111" s="25"/>
      <c r="I111" s="25"/>
    </row>
    <row r="112" spans="2:21" x14ac:dyDescent="0.25">
      <c r="B112" s="26" t="s">
        <v>33</v>
      </c>
      <c r="C112" s="26" t="s">
        <v>52</v>
      </c>
      <c r="D112" s="26"/>
      <c r="E112" s="26"/>
      <c r="F112" s="92" t="s">
        <v>78</v>
      </c>
      <c r="G112" s="44"/>
      <c r="H112" s="46" t="s">
        <v>81</v>
      </c>
      <c r="I112" s="46"/>
    </row>
    <row r="113" spans="2:9" x14ac:dyDescent="0.25">
      <c r="B113" s="26" t="s">
        <v>34</v>
      </c>
      <c r="C113" s="26" t="s">
        <v>53</v>
      </c>
      <c r="D113" s="26"/>
      <c r="E113" s="26"/>
      <c r="F113" s="92" t="s">
        <v>79</v>
      </c>
      <c r="G113" s="44"/>
      <c r="H113" s="46" t="s">
        <v>82</v>
      </c>
      <c r="I113" s="46"/>
    </row>
    <row r="114" spans="2:9" x14ac:dyDescent="0.25">
      <c r="B114" s="26" t="s">
        <v>4</v>
      </c>
      <c r="C114" s="26" t="s">
        <v>54</v>
      </c>
      <c r="D114" s="26"/>
      <c r="E114" s="26"/>
      <c r="F114" s="92" t="s">
        <v>80</v>
      </c>
      <c r="G114" s="44"/>
      <c r="H114" s="46" t="s">
        <v>83</v>
      </c>
      <c r="I114" s="46"/>
    </row>
    <row r="115" spans="2:9" x14ac:dyDescent="0.25">
      <c r="B115" s="26" t="s">
        <v>5</v>
      </c>
      <c r="C115" s="26" t="s">
        <v>55</v>
      </c>
      <c r="D115" s="26"/>
      <c r="E115" s="26"/>
      <c r="F115" s="92" t="s">
        <v>87</v>
      </c>
      <c r="G115" s="44"/>
      <c r="H115" s="46" t="s">
        <v>84</v>
      </c>
      <c r="I115" s="46"/>
    </row>
    <row r="116" spans="2:9" x14ac:dyDescent="0.25">
      <c r="B116" s="26" t="s">
        <v>56</v>
      </c>
      <c r="C116" s="26" t="s">
        <v>57</v>
      </c>
      <c r="D116" s="26"/>
      <c r="E116" s="26"/>
      <c r="F116" s="92" t="s">
        <v>88</v>
      </c>
      <c r="G116" s="44"/>
      <c r="H116" s="46" t="s">
        <v>85</v>
      </c>
      <c r="I116" s="46"/>
    </row>
    <row r="117" spans="2:9" ht="17.25" thickBot="1" x14ac:dyDescent="0.3">
      <c r="B117" s="27" t="s">
        <v>58</v>
      </c>
      <c r="C117" s="27" t="s">
        <v>59</v>
      </c>
      <c r="D117" s="27"/>
      <c r="E117" s="27"/>
      <c r="F117" s="93" t="s">
        <v>89</v>
      </c>
      <c r="G117" s="45"/>
      <c r="H117" s="47" t="s">
        <v>86</v>
      </c>
      <c r="I117" s="47"/>
    </row>
    <row r="118" spans="2:9" ht="17.25" thickTop="1" x14ac:dyDescent="0.25"/>
    <row r="119" spans="2:9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04">
    <cfRule type="expression" dxfId="40" priority="10">
      <formula>$B73&lt;&gt;$B74</formula>
    </cfRule>
  </conditionalFormatting>
  <conditionalFormatting sqref="C63:K63">
    <cfRule type="containsText" dxfId="39" priority="11" operator="containsText" text="F">
      <formula>NOT(ISERROR(SEARCH("F",C63)))</formula>
    </cfRule>
    <cfRule type="containsText" dxfId="38" priority="12" operator="containsText" text="D">
      <formula>NOT(ISERROR(SEARCH("D",C63)))</formula>
    </cfRule>
    <cfRule type="containsText" dxfId="37" priority="13" operator="containsText" text="S">
      <formula>NOT(ISERROR(SEARCH("S",C63)))</formula>
    </cfRule>
    <cfRule type="containsText" dxfId="36" priority="14" operator="containsText" text="A">
      <formula>NOT(ISERROR(SEARCH("A",C63)))</formula>
    </cfRule>
  </conditionalFormatting>
  <conditionalFormatting sqref="D50:K50 D52:K53 D54:D59 D60:K61 D70:K70 D105:K105 K106:K109">
    <cfRule type="containsText" dxfId="35" priority="69" operator="containsText" text="악화">
      <formula>NOT(ISERROR(SEARCH("악화",D50)))</formula>
    </cfRule>
  </conditionalFormatting>
  <conditionalFormatting sqref="D50:K50 D52:K53 D60:K61 D70:K70 D105:K105 K106:K109 D54:D59">
    <cfRule type="containsText" dxfId="34" priority="68" operator="containsText" text="개선">
      <formula>NOT(ISERROR(SEARCH("개선",D50)))</formula>
    </cfRule>
  </conditionalFormatting>
  <conditionalFormatting sqref="G4:G5">
    <cfRule type="containsText" dxfId="33" priority="19" operator="containsText" text="S">
      <formula>NOT(ISERROR(SEARCH("S",G4)))</formula>
    </cfRule>
    <cfRule type="containsText" dxfId="32" priority="20" operator="containsText" text="A">
      <formula>NOT(ISERROR(SEARCH("A",G4)))</formula>
    </cfRule>
  </conditionalFormatting>
  <conditionalFormatting sqref="G5">
    <cfRule type="containsText" dxfId="31" priority="15" operator="containsText" text="F">
      <formula>NOT(ISERROR(SEARCH("F",G5)))</formula>
    </cfRule>
    <cfRule type="containsText" dxfId="30" priority="16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21" operator="containsText" text="D">
      <formula>NOT(ISERROR(SEARCH("D",K22)))</formula>
    </cfRule>
    <cfRule type="containsText" dxfId="24" priority="22" operator="containsText" text="F">
      <formula>NOT(ISERROR(SEARCH("F",K22)))</formula>
    </cfRule>
    <cfRule type="containsText" dxfId="23" priority="23" operator="containsText" text="S">
      <formula>NOT(ISERROR(SEARCH("S",K22)))</formula>
    </cfRule>
    <cfRule type="containsText" dxfId="22" priority="24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5" id="{AEA6E2D0-E5E9-44B1-92EE-4D42C5611E6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1" t="s">
        <v>153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 x14ac:dyDescent="0.25">
      <c r="A4" s="137" t="s">
        <v>38</v>
      </c>
      <c r="B4" s="137" t="s">
        <v>139</v>
      </c>
      <c r="C4" s="137" t="s">
        <v>1</v>
      </c>
      <c r="D4" s="137" t="s">
        <v>10</v>
      </c>
      <c r="E4" s="138" t="s">
        <v>138</v>
      </c>
      <c r="F4" s="125" t="s">
        <v>45</v>
      </c>
      <c r="G4" s="148" t="s">
        <v>143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124" t="s">
        <v>6</v>
      </c>
      <c r="O4" s="124" t="s">
        <v>7</v>
      </c>
      <c r="P4" s="124" t="s">
        <v>26</v>
      </c>
      <c r="Q4" s="124" t="s">
        <v>14</v>
      </c>
      <c r="R4" s="1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 x14ac:dyDescent="0.25">
      <c r="A5" s="142" t="str">
        <f>W5</f>
        <v>신화여객</v>
      </c>
      <c r="B5" s="142" t="str">
        <f>V5</f>
        <v>34</v>
      </c>
      <c r="C5" s="143" t="str">
        <f>Y5</f>
        <v>71바1115</v>
      </c>
      <c r="D5" s="131" t="str">
        <f>Z5</f>
        <v>대형</v>
      </c>
      <c r="E5" s="127" t="str">
        <f>AZ5</f>
        <v>F</v>
      </c>
      <c r="F5" s="150">
        <f>G5/H5</f>
        <v>0.77480000000000004</v>
      </c>
      <c r="G5" s="151">
        <f>AE5</f>
        <v>1.9370000000000001</v>
      </c>
      <c r="H5" s="152">
        <f>AF5</f>
        <v>2.5</v>
      </c>
      <c r="I5" s="153">
        <f>AC5</f>
        <v>4808.9759999999997</v>
      </c>
      <c r="J5" s="154">
        <f>AI5/AH5</f>
        <v>2.7232291796269525E-2</v>
      </c>
      <c r="K5" s="154">
        <f>AJ5/AH5</f>
        <v>0.34553463139615381</v>
      </c>
      <c r="L5" s="154">
        <f>AK5/AC5</f>
        <v>0.1449373005812464</v>
      </c>
      <c r="M5" s="155">
        <f>AG5</f>
        <v>12.388999999999999</v>
      </c>
      <c r="N5" s="156">
        <f>IF(AW5=0,AT5,"속도계이상")</f>
        <v>6.2E-2</v>
      </c>
      <c r="O5" s="156">
        <f>IF(AW5=0,AU5,"속도계이상")</f>
        <v>7.7359999999999998</v>
      </c>
      <c r="P5" s="157">
        <f>AQ5/60</f>
        <v>0</v>
      </c>
      <c r="Q5" s="158">
        <f>AN5</f>
        <v>73</v>
      </c>
      <c r="R5" s="159">
        <f>AC5/(AH5-AI5-AJ5)</f>
        <v>23.62110149493731</v>
      </c>
      <c r="S5" s="144">
        <f>IF(AW5=0,AL5,"속도계이상")</f>
        <v>3</v>
      </c>
      <c r="T5" s="144">
        <f>IF(AW5=0,AM5,"속도계이상")</f>
        <v>372</v>
      </c>
      <c r="U5" t="s">
        <v>116</v>
      </c>
      <c r="V5" s="5" t="s">
        <v>117</v>
      </c>
      <c r="W5" t="s">
        <v>116</v>
      </c>
      <c r="X5" s="5" t="s">
        <v>117</v>
      </c>
      <c r="Y5" t="s">
        <v>190</v>
      </c>
      <c r="Z5" t="s">
        <v>188</v>
      </c>
      <c r="AA5" t="s">
        <v>48</v>
      </c>
      <c r="AB5">
        <v>524</v>
      </c>
      <c r="AC5" s="1">
        <v>4808.9759999999997</v>
      </c>
      <c r="AD5" s="1">
        <v>2482.3670000000002</v>
      </c>
      <c r="AE5" s="28">
        <v>1.9370000000000001</v>
      </c>
      <c r="AF5">
        <v>2.5</v>
      </c>
      <c r="AG5">
        <v>12.388999999999999</v>
      </c>
      <c r="AH5">
        <v>324.58131200000003</v>
      </c>
      <c r="AI5">
        <v>8.8390930000000001</v>
      </c>
      <c r="AJ5">
        <v>112.154084</v>
      </c>
      <c r="AK5">
        <v>697</v>
      </c>
      <c r="AL5">
        <v>3</v>
      </c>
      <c r="AM5">
        <v>372</v>
      </c>
      <c r="AN5">
        <v>73</v>
      </c>
      <c r="AO5">
        <v>14.815936000000001</v>
      </c>
      <c r="AP5">
        <v>198.2</v>
      </c>
      <c r="AQ5">
        <v>0</v>
      </c>
      <c r="AR5">
        <v>49</v>
      </c>
      <c r="AS5">
        <v>13933</v>
      </c>
      <c r="AT5">
        <v>6.2E-2</v>
      </c>
      <c r="AU5">
        <v>7.7359999999999998</v>
      </c>
      <c r="AV5">
        <v>42226</v>
      </c>
      <c r="AW5">
        <v>0</v>
      </c>
      <c r="AX5" s="29">
        <v>0.53</v>
      </c>
      <c r="AY5">
        <v>0.77480000000000004</v>
      </c>
      <c r="AZ5" t="s">
        <v>70</v>
      </c>
      <c r="BA5" t="s">
        <v>191</v>
      </c>
      <c r="BB5">
        <v>4</v>
      </c>
      <c r="BC5" t="s">
        <v>429</v>
      </c>
      <c r="BD5">
        <v>7</v>
      </c>
      <c r="BE5">
        <v>99855.678999999989</v>
      </c>
      <c r="BF5">
        <v>4.8159263931298289E-2</v>
      </c>
      <c r="BG5">
        <v>3.7313797693969919E-2</v>
      </c>
      <c r="BH5">
        <v>194257.20500000002</v>
      </c>
      <c r="BI5">
        <v>2.4755714981073672E-2</v>
      </c>
      <c r="BJ5">
        <v>1.9180727967335883E-2</v>
      </c>
      <c r="BK5">
        <v>1</v>
      </c>
      <c r="BL5" t="s">
        <v>67</v>
      </c>
      <c r="BM5">
        <v>-1</v>
      </c>
      <c r="BN5" t="s">
        <v>405</v>
      </c>
    </row>
    <row r="6" spans="1:66" x14ac:dyDescent="0.25">
      <c r="A6" s="139" t="str">
        <f t="shared" ref="A6:A7" si="0">W6</f>
        <v>신화여객</v>
      </c>
      <c r="B6" s="139" t="str">
        <f t="shared" ref="B6:B7" si="1">V6</f>
        <v>34</v>
      </c>
      <c r="C6" s="140" t="str">
        <f t="shared" ref="C6:C7" si="2">Y6</f>
        <v>71바5106</v>
      </c>
      <c r="D6" s="115" t="str">
        <f t="shared" ref="D6:D7" si="3">Z6</f>
        <v>대형</v>
      </c>
      <c r="E6" s="111" t="str">
        <f>AZ6</f>
        <v>F</v>
      </c>
      <c r="F6" s="160">
        <f>G6/H6</f>
        <v>0.73760000000000003</v>
      </c>
      <c r="G6" s="161">
        <f>AE6</f>
        <v>1.8440000000000001</v>
      </c>
      <c r="H6" s="162">
        <f>AF6</f>
        <v>2.5</v>
      </c>
      <c r="I6" s="163">
        <f t="shared" ref="I6:I7" si="4">AC6</f>
        <v>5504.5159999999996</v>
      </c>
      <c r="J6" s="164">
        <f t="shared" ref="J6:J7" si="5">AI6/AH6</f>
        <v>2.7904221211309106E-2</v>
      </c>
      <c r="K6" s="164">
        <f t="shared" ref="K6:K7" si="6">AJ6/AH6</f>
        <v>0.37809998323543453</v>
      </c>
      <c r="L6" s="164">
        <f t="shared" ref="L6:L7" si="7">AK6/AC6</f>
        <v>0.19238748692891439</v>
      </c>
      <c r="M6" s="165">
        <f t="shared" ref="M6:M7" si="8">AG6</f>
        <v>15.563000000000001</v>
      </c>
      <c r="N6" s="166">
        <f t="shared" ref="N6:N7" si="9">IF(AW6=0,AT6,"속도계이상")</f>
        <v>7.2999999999999995E-2</v>
      </c>
      <c r="O6" s="166">
        <f t="shared" ref="O6:O7" si="10">IF(AW6=0,AU6,"속도계이상")</f>
        <v>17.222000000000001</v>
      </c>
      <c r="P6" s="167">
        <f t="shared" ref="P6:P7" si="11">AQ6/60</f>
        <v>9.8333333333333342E-2</v>
      </c>
      <c r="Q6" s="168">
        <f t="shared" ref="Q6:Q7" si="12">AN6</f>
        <v>83</v>
      </c>
      <c r="R6" s="169">
        <f t="shared" ref="R6:R7" si="13">AC6/(AH6-AI6-AJ6)</f>
        <v>24.768982716335543</v>
      </c>
      <c r="S6" s="141">
        <f t="shared" ref="S6:S7" si="14">IF(AW6=0,AL6,"속도계이상")</f>
        <v>4</v>
      </c>
      <c r="T6" s="141">
        <f t="shared" ref="T6:T7" si="15">IF(AW6=0,AM6,"속도계이상")</f>
        <v>948</v>
      </c>
      <c r="U6" t="s">
        <v>116</v>
      </c>
      <c r="V6" s="5" t="s">
        <v>117</v>
      </c>
      <c r="W6" t="s">
        <v>116</v>
      </c>
      <c r="X6" s="5" t="s">
        <v>117</v>
      </c>
      <c r="Y6" t="s">
        <v>192</v>
      </c>
      <c r="Z6" t="s">
        <v>188</v>
      </c>
      <c r="AA6" t="s">
        <v>48</v>
      </c>
      <c r="AB6">
        <v>524</v>
      </c>
      <c r="AC6" s="1">
        <v>5504.5159999999996</v>
      </c>
      <c r="AD6" s="1">
        <v>2984.92</v>
      </c>
      <c r="AE6" s="28">
        <v>1.8440000000000001</v>
      </c>
      <c r="AF6">
        <v>2.5</v>
      </c>
      <c r="AG6">
        <v>15.563000000000001</v>
      </c>
      <c r="AH6">
        <v>374.13436200000001</v>
      </c>
      <c r="AI6">
        <v>10.439928</v>
      </c>
      <c r="AJ6">
        <v>141.460196</v>
      </c>
      <c r="AK6">
        <v>1059</v>
      </c>
      <c r="AL6">
        <v>4</v>
      </c>
      <c r="AM6">
        <v>948</v>
      </c>
      <c r="AN6">
        <v>83</v>
      </c>
      <c r="AO6">
        <v>14.712671</v>
      </c>
      <c r="AP6">
        <v>3867.9</v>
      </c>
      <c r="AQ6">
        <v>5.9</v>
      </c>
      <c r="AR6">
        <v>98</v>
      </c>
      <c r="AS6">
        <v>33562</v>
      </c>
      <c r="AT6">
        <v>7.2999999999999995E-2</v>
      </c>
      <c r="AU6">
        <v>17.222000000000001</v>
      </c>
      <c r="AV6">
        <v>48586</v>
      </c>
      <c r="AW6">
        <v>0</v>
      </c>
      <c r="AX6" s="29">
        <v>0.56000000000000005</v>
      </c>
      <c r="AY6">
        <v>0.73760000000000003</v>
      </c>
      <c r="AZ6" t="s">
        <v>70</v>
      </c>
      <c r="BA6" t="s">
        <v>191</v>
      </c>
      <c r="BB6">
        <v>10</v>
      </c>
      <c r="BC6" t="s">
        <v>430</v>
      </c>
      <c r="BD6">
        <v>10</v>
      </c>
      <c r="BE6">
        <v>99855.678999999989</v>
      </c>
      <c r="BF6">
        <v>5.5124716542160813E-2</v>
      </c>
      <c r="BG6">
        <v>4.0659990921497816E-2</v>
      </c>
      <c r="BH6">
        <v>194257.20500000002</v>
      </c>
      <c r="BI6">
        <v>2.8336225675644821E-2</v>
      </c>
      <c r="BJ6">
        <v>2.090080005835562E-2</v>
      </c>
      <c r="BK6">
        <v>1</v>
      </c>
      <c r="BL6" t="s">
        <v>70</v>
      </c>
      <c r="BM6">
        <v>0</v>
      </c>
      <c r="BN6" t="s">
        <v>404</v>
      </c>
    </row>
    <row r="7" spans="1:66" x14ac:dyDescent="0.25">
      <c r="A7" s="142" t="str">
        <f t="shared" si="0"/>
        <v>신화여객</v>
      </c>
      <c r="B7" s="142" t="str">
        <f t="shared" si="1"/>
        <v>34</v>
      </c>
      <c r="C7" s="143" t="str">
        <f t="shared" si="2"/>
        <v>71바6152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0.82208333333333339</v>
      </c>
      <c r="G7" s="151">
        <f t="shared" ref="G7:G26" si="18">AE7</f>
        <v>1.9730000000000001</v>
      </c>
      <c r="H7" s="152">
        <f t="shared" ref="H7:H26" si="19">AF7</f>
        <v>2.4</v>
      </c>
      <c r="I7" s="153">
        <f t="shared" si="4"/>
        <v>4547.8729999999996</v>
      </c>
      <c r="J7" s="154">
        <f t="shared" si="5"/>
        <v>2.0389090564401108E-2</v>
      </c>
      <c r="K7" s="154">
        <f t="shared" si="6"/>
        <v>0.33432629800073355</v>
      </c>
      <c r="L7" s="154">
        <f t="shared" si="7"/>
        <v>0.11587834576735104</v>
      </c>
      <c r="M7" s="155">
        <f t="shared" si="8"/>
        <v>11.292</v>
      </c>
      <c r="N7" s="156">
        <f t="shared" si="9"/>
        <v>2.1999999999999999E-2</v>
      </c>
      <c r="O7" s="156">
        <f t="shared" si="10"/>
        <v>4.3540000000000001</v>
      </c>
      <c r="P7" s="157">
        <f t="shared" si="11"/>
        <v>0</v>
      </c>
      <c r="Q7" s="158">
        <f t="shared" si="12"/>
        <v>85</v>
      </c>
      <c r="R7" s="159">
        <f t="shared" si="13"/>
        <v>24.060509787663349</v>
      </c>
      <c r="S7" s="144">
        <f t="shared" si="14"/>
        <v>1</v>
      </c>
      <c r="T7" s="144">
        <f t="shared" si="15"/>
        <v>198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193</v>
      </c>
      <c r="Z7" s="4" t="s">
        <v>188</v>
      </c>
      <c r="AA7" s="4" t="s">
        <v>48</v>
      </c>
      <c r="AB7" s="4">
        <v>524</v>
      </c>
      <c r="AC7" s="4">
        <v>4547.8729999999996</v>
      </c>
      <c r="AD7" s="4">
        <v>2305.0929999999998</v>
      </c>
      <c r="AE7" s="4">
        <v>1.9730000000000001</v>
      </c>
      <c r="AF7" s="4">
        <v>2.4</v>
      </c>
      <c r="AG7" s="4">
        <v>11.292</v>
      </c>
      <c r="AH7" s="4">
        <v>292.92213800000002</v>
      </c>
      <c r="AI7" s="4">
        <v>5.9724159999999999</v>
      </c>
      <c r="AJ7" s="4">
        <v>97.931573999999998</v>
      </c>
      <c r="AK7" s="4">
        <v>527</v>
      </c>
      <c r="AL7" s="4">
        <v>1</v>
      </c>
      <c r="AM7" s="4">
        <v>198</v>
      </c>
      <c r="AN7" s="4">
        <v>85</v>
      </c>
      <c r="AO7" s="4">
        <v>15.525876</v>
      </c>
      <c r="AP7" s="4">
        <v>1212.4000000000001</v>
      </c>
      <c r="AQ7" s="4">
        <v>0</v>
      </c>
      <c r="AR7" s="4">
        <v>9</v>
      </c>
      <c r="AS7" s="4">
        <v>2299</v>
      </c>
      <c r="AT7" s="4">
        <v>2.1999999999999999E-2</v>
      </c>
      <c r="AU7" s="4">
        <v>4.3540000000000001</v>
      </c>
      <c r="AV7" s="4">
        <v>33547</v>
      </c>
      <c r="AW7" s="4">
        <v>0</v>
      </c>
      <c r="AX7" s="30">
        <v>0.5</v>
      </c>
      <c r="AY7">
        <v>0.82208333333333339</v>
      </c>
      <c r="AZ7" t="s">
        <v>67</v>
      </c>
      <c r="BA7" t="s">
        <v>191</v>
      </c>
      <c r="BB7">
        <v>6</v>
      </c>
      <c r="BC7" t="s">
        <v>393</v>
      </c>
      <c r="BD7">
        <v>5</v>
      </c>
      <c r="BE7">
        <v>99855.678999999989</v>
      </c>
      <c r="BF7">
        <v>4.5544460220434735E-2</v>
      </c>
      <c r="BG7">
        <v>3.7441341672882392E-2</v>
      </c>
      <c r="BH7">
        <v>194257.20500000002</v>
      </c>
      <c r="BI7">
        <v>2.341160524779505E-2</v>
      </c>
      <c r="BJ7">
        <v>1.9246290480791517E-2</v>
      </c>
      <c r="BK7">
        <v>1</v>
      </c>
      <c r="BL7" t="s">
        <v>69</v>
      </c>
      <c r="BM7">
        <v>-1</v>
      </c>
      <c r="BN7" t="s">
        <v>405</v>
      </c>
    </row>
    <row r="8" spans="1:66" x14ac:dyDescent="0.25">
      <c r="A8" s="139" t="str">
        <f t="shared" ref="A8:A26" si="20">W8</f>
        <v>신화여객</v>
      </c>
      <c r="B8" s="139" t="str">
        <f t="shared" ref="B8:B26" si="21">V8</f>
        <v>34</v>
      </c>
      <c r="C8" s="140" t="str">
        <f t="shared" ref="C8:C26" si="22">Y8</f>
        <v>71바6154</v>
      </c>
      <c r="D8" s="115" t="str">
        <f t="shared" ref="D8:D26" si="23">Z8</f>
        <v>대형</v>
      </c>
      <c r="E8" s="111" t="str">
        <f t="shared" si="16"/>
        <v>F</v>
      </c>
      <c r="F8" s="160">
        <f t="shared" si="17"/>
        <v>0.76541666666666663</v>
      </c>
      <c r="G8" s="161">
        <f t="shared" si="18"/>
        <v>1.837</v>
      </c>
      <c r="H8" s="162">
        <f t="shared" si="19"/>
        <v>2.4</v>
      </c>
      <c r="I8" s="163">
        <f t="shared" ref="I8:I26" si="24">AC8</f>
        <v>6180.2610000000004</v>
      </c>
      <c r="J8" s="164">
        <f t="shared" ref="J8:J26" si="25">AI8/AH8</f>
        <v>2.1254108495044149E-2</v>
      </c>
      <c r="K8" s="164">
        <f t="shared" ref="K8:K26" si="26">AJ8/AH8</f>
        <v>0.36090112780879852</v>
      </c>
      <c r="L8" s="164">
        <f t="shared" ref="L8:L26" si="27">AK8/AC8</f>
        <v>0.17523531773172685</v>
      </c>
      <c r="M8" s="165">
        <f t="shared" ref="M8:M26" si="28">AG8</f>
        <v>15.612</v>
      </c>
      <c r="N8" s="166">
        <f t="shared" ref="N8:N26" si="29">IF(AW8=0,AT8,"속도계이상")</f>
        <v>1.6E-2</v>
      </c>
      <c r="O8" s="166">
        <f t="shared" ref="O8:O26" si="30">IF(AW8=0,AU8,"속도계이상")</f>
        <v>18.689</v>
      </c>
      <c r="P8" s="167">
        <f t="shared" ref="P8:P26" si="31">AQ8/60</f>
        <v>1.1000000000000001</v>
      </c>
      <c r="Q8" s="168">
        <f t="shared" ref="Q8:Q26" si="32">AN8</f>
        <v>90</v>
      </c>
      <c r="R8" s="169">
        <f t="shared" ref="R8:R26" si="33">AC8/(AH8-AI8-AJ8)</f>
        <v>25.642659012188737</v>
      </c>
      <c r="S8" s="141">
        <f t="shared" ref="S8:S26" si="34">IF(AW8=0,AL8,"속도계이상")</f>
        <v>1</v>
      </c>
      <c r="T8" s="141">
        <f t="shared" ref="T8:T26" si="35">IF(AW8=0,AM8,"속도계이상")</f>
        <v>1155</v>
      </c>
      <c r="U8" t="s">
        <v>116</v>
      </c>
      <c r="V8" s="5" t="s">
        <v>117</v>
      </c>
      <c r="W8" t="s">
        <v>116</v>
      </c>
      <c r="X8" s="5" t="s">
        <v>117</v>
      </c>
      <c r="Y8" t="s">
        <v>194</v>
      </c>
      <c r="Z8" t="s">
        <v>188</v>
      </c>
      <c r="AA8" t="s">
        <v>48</v>
      </c>
      <c r="AB8">
        <v>524</v>
      </c>
      <c r="AC8" s="1">
        <v>6180.2610000000004</v>
      </c>
      <c r="AD8" s="1">
        <v>3364.6129999999998</v>
      </c>
      <c r="AE8" s="28">
        <v>1.837</v>
      </c>
      <c r="AF8">
        <v>2.4</v>
      </c>
      <c r="AG8">
        <v>15.612</v>
      </c>
      <c r="AH8">
        <v>390.08961499999998</v>
      </c>
      <c r="AI8">
        <v>8.2910070000000005</v>
      </c>
      <c r="AJ8">
        <v>140.783782</v>
      </c>
      <c r="AK8">
        <v>1083</v>
      </c>
      <c r="AL8">
        <v>1</v>
      </c>
      <c r="AM8">
        <v>1155</v>
      </c>
      <c r="AN8">
        <v>90</v>
      </c>
      <c r="AO8">
        <v>15.843182000000001</v>
      </c>
      <c r="AP8">
        <v>7123.8</v>
      </c>
      <c r="AQ8">
        <v>66</v>
      </c>
      <c r="AR8">
        <v>42</v>
      </c>
      <c r="AS8">
        <v>7837</v>
      </c>
      <c r="AT8">
        <v>1.6E-2</v>
      </c>
      <c r="AU8">
        <v>18.689</v>
      </c>
      <c r="AV8">
        <v>48786</v>
      </c>
      <c r="AW8">
        <v>0</v>
      </c>
      <c r="AX8" s="29">
        <v>0.54</v>
      </c>
      <c r="AY8">
        <v>0.76541666666666663</v>
      </c>
      <c r="AZ8" t="s">
        <v>70</v>
      </c>
      <c r="BA8" t="s">
        <v>191</v>
      </c>
      <c r="BB8">
        <v>6</v>
      </c>
      <c r="BC8" t="s">
        <v>431</v>
      </c>
      <c r="BD8">
        <v>8</v>
      </c>
      <c r="BE8">
        <v>99855.678999999989</v>
      </c>
      <c r="BF8">
        <v>6.1891933056706781E-2</v>
      </c>
      <c r="BG8">
        <v>4.7373117093820978E-2</v>
      </c>
      <c r="BH8">
        <v>194257.20500000002</v>
      </c>
      <c r="BI8">
        <v>3.181483538795897E-2</v>
      </c>
      <c r="BJ8">
        <v>2.4351605253200261E-2</v>
      </c>
      <c r="BK8">
        <v>1</v>
      </c>
      <c r="BL8" t="s">
        <v>70</v>
      </c>
      <c r="BM8">
        <v>0</v>
      </c>
      <c r="BN8" t="s">
        <v>404</v>
      </c>
    </row>
    <row r="9" spans="1:66" x14ac:dyDescent="0.25">
      <c r="A9" s="142" t="str">
        <f t="shared" si="20"/>
        <v>신화여객</v>
      </c>
      <c r="B9" s="142" t="str">
        <f t="shared" si="21"/>
        <v>34</v>
      </c>
      <c r="C9" s="143" t="str">
        <f t="shared" si="22"/>
        <v>71바6156</v>
      </c>
      <c r="D9" s="131" t="str">
        <f t="shared" si="23"/>
        <v>대형</v>
      </c>
      <c r="E9" s="127" t="str">
        <f t="shared" si="16"/>
        <v>D</v>
      </c>
      <c r="F9" s="150">
        <f t="shared" si="17"/>
        <v>0.83583333333333332</v>
      </c>
      <c r="G9" s="151">
        <f t="shared" si="18"/>
        <v>2.0059999999999998</v>
      </c>
      <c r="H9" s="152">
        <f t="shared" si="19"/>
        <v>2.4</v>
      </c>
      <c r="I9" s="153">
        <f t="shared" si="24"/>
        <v>6493.0810000000001</v>
      </c>
      <c r="J9" s="154">
        <f t="shared" si="25"/>
        <v>8.2692913068778285E-3</v>
      </c>
      <c r="K9" s="154">
        <f t="shared" si="26"/>
        <v>0.33560806585455644</v>
      </c>
      <c r="L9" s="154">
        <f t="shared" si="27"/>
        <v>0.19944306870652007</v>
      </c>
      <c r="M9" s="155">
        <f t="shared" si="28"/>
        <v>10.423999999999999</v>
      </c>
      <c r="N9" s="156">
        <f t="shared" si="29"/>
        <v>6.2E-2</v>
      </c>
      <c r="O9" s="156">
        <f t="shared" si="30"/>
        <v>5.452</v>
      </c>
      <c r="P9" s="157">
        <f t="shared" si="31"/>
        <v>0.33999999999999997</v>
      </c>
      <c r="Q9" s="158">
        <f t="shared" si="32"/>
        <v>84</v>
      </c>
      <c r="R9" s="159">
        <f t="shared" si="33"/>
        <v>24.792782481489525</v>
      </c>
      <c r="S9" s="144">
        <f t="shared" si="34"/>
        <v>4</v>
      </c>
      <c r="T9" s="144">
        <f t="shared" si="35"/>
        <v>354</v>
      </c>
      <c r="U9" t="s">
        <v>116</v>
      </c>
      <c r="V9" s="5" t="s">
        <v>117</v>
      </c>
      <c r="W9" t="s">
        <v>116</v>
      </c>
      <c r="X9" s="5" t="s">
        <v>117</v>
      </c>
      <c r="Y9" t="s">
        <v>195</v>
      </c>
      <c r="Z9" t="s">
        <v>188</v>
      </c>
      <c r="AA9" t="s">
        <v>48</v>
      </c>
      <c r="AB9">
        <v>524</v>
      </c>
      <c r="AC9" s="1">
        <v>6493.0810000000001</v>
      </c>
      <c r="AD9" s="1">
        <v>3236.2730000000001</v>
      </c>
      <c r="AE9" s="28">
        <v>2.0059999999999998</v>
      </c>
      <c r="AF9">
        <v>2.4</v>
      </c>
      <c r="AG9">
        <v>10.423999999999999</v>
      </c>
      <c r="AH9">
        <v>399.15403600000002</v>
      </c>
      <c r="AI9">
        <v>3.3007209999999998</v>
      </c>
      <c r="AJ9">
        <v>133.95931400000001</v>
      </c>
      <c r="AK9">
        <v>1295</v>
      </c>
      <c r="AL9">
        <v>4</v>
      </c>
      <c r="AM9">
        <v>354</v>
      </c>
      <c r="AN9">
        <v>84</v>
      </c>
      <c r="AO9">
        <v>16.267105000000001</v>
      </c>
      <c r="AP9">
        <v>2387.6999999999998</v>
      </c>
      <c r="AQ9">
        <v>20.399999999999999</v>
      </c>
      <c r="AR9">
        <v>12</v>
      </c>
      <c r="AS9">
        <v>1869</v>
      </c>
      <c r="AT9">
        <v>6.2E-2</v>
      </c>
      <c r="AU9">
        <v>5.452</v>
      </c>
      <c r="AV9">
        <v>51729</v>
      </c>
      <c r="AW9">
        <v>0</v>
      </c>
      <c r="AX9" s="29">
        <v>0.47</v>
      </c>
      <c r="AY9">
        <v>0.83583333333333332</v>
      </c>
      <c r="AZ9" t="s">
        <v>67</v>
      </c>
      <c r="BA9" t="s">
        <v>191</v>
      </c>
      <c r="BB9">
        <v>4</v>
      </c>
      <c r="BC9" t="s">
        <v>390</v>
      </c>
      <c r="BD9">
        <v>9</v>
      </c>
      <c r="BE9">
        <v>99855.678999999989</v>
      </c>
      <c r="BF9">
        <v>6.5024654231233062E-2</v>
      </c>
      <c r="BG9">
        <v>5.4349773494938969E-2</v>
      </c>
      <c r="BH9">
        <v>194257.20500000002</v>
      </c>
      <c r="BI9">
        <v>3.3425174628657912E-2</v>
      </c>
      <c r="BJ9">
        <v>2.7937875127119906E-2</v>
      </c>
      <c r="BK9">
        <v>1</v>
      </c>
      <c r="BL9" t="s">
        <v>69</v>
      </c>
      <c r="BM9">
        <v>-1</v>
      </c>
      <c r="BN9" t="s">
        <v>405</v>
      </c>
    </row>
    <row r="10" spans="1:66" x14ac:dyDescent="0.25">
      <c r="A10" s="139" t="str">
        <f t="shared" si="20"/>
        <v>신화여객</v>
      </c>
      <c r="B10" s="139" t="str">
        <f t="shared" si="21"/>
        <v>34</v>
      </c>
      <c r="C10" s="140" t="str">
        <f t="shared" si="22"/>
        <v>71바6158</v>
      </c>
      <c r="D10" s="115" t="str">
        <f t="shared" si="23"/>
        <v>대형</v>
      </c>
      <c r="E10" s="111" t="str">
        <f t="shared" si="16"/>
        <v>D</v>
      </c>
      <c r="F10" s="160">
        <f t="shared" si="17"/>
        <v>0.83560000000000001</v>
      </c>
      <c r="G10" s="161">
        <f t="shared" si="18"/>
        <v>2.089</v>
      </c>
      <c r="H10" s="162">
        <f t="shared" si="19"/>
        <v>2.5</v>
      </c>
      <c r="I10" s="163">
        <f t="shared" si="24"/>
        <v>6384.6850000000004</v>
      </c>
      <c r="J10" s="164">
        <f t="shared" si="25"/>
        <v>2.5393959995066911E-2</v>
      </c>
      <c r="K10" s="164">
        <f t="shared" si="26"/>
        <v>0.33808420187128119</v>
      </c>
      <c r="L10" s="164">
        <f t="shared" si="27"/>
        <v>0.15505855026520493</v>
      </c>
      <c r="M10" s="165">
        <f t="shared" si="28"/>
        <v>15.42</v>
      </c>
      <c r="N10" s="166">
        <f t="shared" si="29"/>
        <v>3.1E-2</v>
      </c>
      <c r="O10" s="166">
        <f t="shared" si="30"/>
        <v>18.341000000000001</v>
      </c>
      <c r="P10" s="167">
        <f t="shared" si="31"/>
        <v>0.82333333333333336</v>
      </c>
      <c r="Q10" s="168">
        <f t="shared" si="32"/>
        <v>91</v>
      </c>
      <c r="R10" s="169">
        <f t="shared" si="33"/>
        <v>26.027142557456347</v>
      </c>
      <c r="S10" s="141">
        <f t="shared" si="34"/>
        <v>2</v>
      </c>
      <c r="T10" s="141">
        <f t="shared" si="35"/>
        <v>1171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196</v>
      </c>
      <c r="Z10" s="4" t="s">
        <v>188</v>
      </c>
      <c r="AA10" s="4" t="s">
        <v>48</v>
      </c>
      <c r="AB10" s="4">
        <v>524</v>
      </c>
      <c r="AC10" s="4">
        <v>6384.6850000000004</v>
      </c>
      <c r="AD10" s="4">
        <v>3055.6770000000001</v>
      </c>
      <c r="AE10" s="4">
        <v>2.089</v>
      </c>
      <c r="AF10" s="4">
        <v>2.5</v>
      </c>
      <c r="AG10" s="4">
        <v>15.42</v>
      </c>
      <c r="AH10" s="4">
        <v>385.389321</v>
      </c>
      <c r="AI10" s="4">
        <v>9.7865610000000007</v>
      </c>
      <c r="AJ10" s="4">
        <v>130.29404099999999</v>
      </c>
      <c r="AK10" s="4">
        <v>990</v>
      </c>
      <c r="AL10" s="4">
        <v>2</v>
      </c>
      <c r="AM10" s="4">
        <v>1171</v>
      </c>
      <c r="AN10" s="4">
        <v>91</v>
      </c>
      <c r="AO10" s="4">
        <v>16.566844</v>
      </c>
      <c r="AP10" s="4">
        <v>3995.3</v>
      </c>
      <c r="AQ10" s="4">
        <v>49.4</v>
      </c>
      <c r="AR10" s="4">
        <v>23</v>
      </c>
      <c r="AS10" s="4">
        <v>6641</v>
      </c>
      <c r="AT10" s="4">
        <v>3.1E-2</v>
      </c>
      <c r="AU10" s="4">
        <v>18.341000000000001</v>
      </c>
      <c r="AV10" s="4">
        <v>49845</v>
      </c>
      <c r="AW10" s="4">
        <v>0</v>
      </c>
      <c r="AX10" s="30">
        <v>0.6</v>
      </c>
      <c r="AY10">
        <v>0.83560000000000001</v>
      </c>
      <c r="AZ10" t="s">
        <v>67</v>
      </c>
      <c r="BA10" t="s">
        <v>191</v>
      </c>
      <c r="BB10">
        <v>5</v>
      </c>
      <c r="BC10" t="s">
        <v>432</v>
      </c>
      <c r="BD10">
        <v>10</v>
      </c>
      <c r="BE10">
        <v>99855.678999999989</v>
      </c>
      <c r="BF10">
        <v>6.3939127588326761E-2</v>
      </c>
      <c r="BG10">
        <v>5.3427535012805845E-2</v>
      </c>
      <c r="BH10">
        <v>194257.20500000002</v>
      </c>
      <c r="BI10">
        <v>3.2867172159714741E-2</v>
      </c>
      <c r="BJ10">
        <v>2.7463809056657639E-2</v>
      </c>
      <c r="BK10">
        <v>1</v>
      </c>
      <c r="BL10" t="s">
        <v>68</v>
      </c>
      <c r="BM10">
        <v>-2</v>
      </c>
      <c r="BN10" t="s">
        <v>405</v>
      </c>
    </row>
    <row r="11" spans="1:66" x14ac:dyDescent="0.25">
      <c r="A11" s="142" t="str">
        <f t="shared" si="20"/>
        <v>신화여객</v>
      </c>
      <c r="B11" s="142" t="str">
        <f t="shared" si="21"/>
        <v>34</v>
      </c>
      <c r="C11" s="143" t="str">
        <f t="shared" si="22"/>
        <v>71바6160</v>
      </c>
      <c r="D11" s="131" t="str">
        <f t="shared" si="23"/>
        <v>대형</v>
      </c>
      <c r="E11" s="127" t="str">
        <f t="shared" si="16"/>
        <v>F</v>
      </c>
      <c r="F11" s="150">
        <f t="shared" si="17"/>
        <v>0.77416666666666678</v>
      </c>
      <c r="G11" s="151">
        <f t="shared" si="18"/>
        <v>1.8580000000000001</v>
      </c>
      <c r="H11" s="152">
        <f t="shared" si="19"/>
        <v>2.4</v>
      </c>
      <c r="I11" s="153">
        <f t="shared" si="24"/>
        <v>2455.7429999999999</v>
      </c>
      <c r="J11" s="154">
        <f t="shared" si="25"/>
        <v>2.5472322708035913E-2</v>
      </c>
      <c r="K11" s="154">
        <f t="shared" si="26"/>
        <v>0.36825724877222221</v>
      </c>
      <c r="L11" s="154">
        <f t="shared" si="27"/>
        <v>0.17632138216417598</v>
      </c>
      <c r="M11" s="155">
        <f t="shared" si="28"/>
        <v>15</v>
      </c>
      <c r="N11" s="156">
        <f t="shared" si="29"/>
        <v>0</v>
      </c>
      <c r="O11" s="156">
        <f t="shared" si="30"/>
        <v>14.577999999999999</v>
      </c>
      <c r="P11" s="157">
        <f t="shared" si="31"/>
        <v>0</v>
      </c>
      <c r="Q11" s="158">
        <f t="shared" si="32"/>
        <v>72</v>
      </c>
      <c r="R11" s="159">
        <f t="shared" si="33"/>
        <v>24.33455564513952</v>
      </c>
      <c r="S11" s="144">
        <f t="shared" si="34"/>
        <v>0</v>
      </c>
      <c r="T11" s="144">
        <f t="shared" si="35"/>
        <v>358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197</v>
      </c>
      <c r="Z11" t="s">
        <v>188</v>
      </c>
      <c r="AA11" t="s">
        <v>48</v>
      </c>
      <c r="AB11">
        <v>524</v>
      </c>
      <c r="AC11" s="1">
        <v>2455.7429999999999</v>
      </c>
      <c r="AD11" s="1">
        <v>1321.482</v>
      </c>
      <c r="AE11" s="28">
        <v>1.8580000000000001</v>
      </c>
      <c r="AF11">
        <v>2.4</v>
      </c>
      <c r="AG11">
        <v>15</v>
      </c>
      <c r="AH11">
        <v>166.45356799999999</v>
      </c>
      <c r="AI11">
        <v>4.2399589999999998</v>
      </c>
      <c r="AJ11">
        <v>61.297733000000001</v>
      </c>
      <c r="AK11">
        <v>433</v>
      </c>
      <c r="AL11">
        <v>0</v>
      </c>
      <c r="AM11">
        <v>358</v>
      </c>
      <c r="AN11">
        <v>72</v>
      </c>
      <c r="AO11">
        <v>14.753321</v>
      </c>
      <c r="AP11">
        <v>364.6</v>
      </c>
      <c r="AQ11">
        <v>0</v>
      </c>
      <c r="AR11">
        <v>21</v>
      </c>
      <c r="AS11">
        <v>4950</v>
      </c>
      <c r="AT11">
        <v>0</v>
      </c>
      <c r="AU11">
        <v>14.577999999999999</v>
      </c>
      <c r="AV11">
        <v>20973</v>
      </c>
      <c r="AW11">
        <v>0</v>
      </c>
      <c r="AX11" s="29">
        <v>0.56000000000000005</v>
      </c>
      <c r="AY11">
        <v>0.77416666666666678</v>
      </c>
      <c r="AZ11" t="s">
        <v>70</v>
      </c>
      <c r="BA11" t="s">
        <v>191</v>
      </c>
      <c r="BB11">
        <v>5</v>
      </c>
      <c r="BC11" t="s">
        <v>433</v>
      </c>
      <c r="BD11">
        <v>7</v>
      </c>
      <c r="BE11">
        <v>99855.678999999989</v>
      </c>
      <c r="BF11">
        <v>2.4592922752044982E-2</v>
      </c>
      <c r="BG11">
        <v>1.9039021030541493E-2</v>
      </c>
      <c r="BH11">
        <v>194257.20500000002</v>
      </c>
      <c r="BI11">
        <v>1.2641708707792845E-2</v>
      </c>
      <c r="BJ11">
        <v>9.7867894912829628E-3</v>
      </c>
      <c r="BK11">
        <v>1</v>
      </c>
      <c r="BL11" t="s">
        <v>70</v>
      </c>
      <c r="BM11">
        <v>0</v>
      </c>
      <c r="BN11" t="s">
        <v>404</v>
      </c>
    </row>
    <row r="12" spans="1:66" s="2" customFormat="1" x14ac:dyDescent="0.25">
      <c r="A12" s="139" t="str">
        <f t="shared" si="20"/>
        <v>신화여객</v>
      </c>
      <c r="B12" s="139" t="str">
        <f t="shared" si="21"/>
        <v>34</v>
      </c>
      <c r="C12" s="140" t="str">
        <f t="shared" si="22"/>
        <v>72바1094</v>
      </c>
      <c r="D12" s="115" t="str">
        <f t="shared" si="23"/>
        <v>대형</v>
      </c>
      <c r="E12" s="111" t="str">
        <f t="shared" si="16"/>
        <v>F</v>
      </c>
      <c r="F12" s="160">
        <f t="shared" si="17"/>
        <v>0.77800000000000002</v>
      </c>
      <c r="G12" s="161">
        <f t="shared" si="18"/>
        <v>1.9450000000000001</v>
      </c>
      <c r="H12" s="162">
        <f t="shared" si="19"/>
        <v>2.5</v>
      </c>
      <c r="I12" s="163">
        <f t="shared" si="24"/>
        <v>4533.2849999999999</v>
      </c>
      <c r="J12" s="164">
        <f t="shared" si="25"/>
        <v>2.4191631035321223E-2</v>
      </c>
      <c r="K12" s="164">
        <f t="shared" si="26"/>
        <v>0.37939705386159661</v>
      </c>
      <c r="L12" s="164">
        <f t="shared" si="27"/>
        <v>0.15154573339201044</v>
      </c>
      <c r="M12" s="165">
        <f t="shared" si="28"/>
        <v>18.009</v>
      </c>
      <c r="N12" s="166">
        <f t="shared" si="29"/>
        <v>1.147</v>
      </c>
      <c r="O12" s="166">
        <f t="shared" si="30"/>
        <v>52.036999999999999</v>
      </c>
      <c r="P12" s="167">
        <f t="shared" si="31"/>
        <v>9.3333333333333324E-2</v>
      </c>
      <c r="Q12" s="168">
        <f t="shared" si="32"/>
        <v>84</v>
      </c>
      <c r="R12" s="169">
        <f t="shared" si="33"/>
        <v>25.730570436198153</v>
      </c>
      <c r="S12" s="141">
        <f t="shared" si="34"/>
        <v>52</v>
      </c>
      <c r="T12" s="141">
        <f t="shared" si="35"/>
        <v>2359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198</v>
      </c>
      <c r="Z12" t="s">
        <v>188</v>
      </c>
      <c r="AA12" t="s">
        <v>48</v>
      </c>
      <c r="AB12">
        <v>524</v>
      </c>
      <c r="AC12" s="1">
        <v>4533.2849999999999</v>
      </c>
      <c r="AD12" s="1">
        <v>2331.2979999999998</v>
      </c>
      <c r="AE12" s="28">
        <v>1.9450000000000001</v>
      </c>
      <c r="AF12">
        <v>2.5</v>
      </c>
      <c r="AG12">
        <v>18.009</v>
      </c>
      <c r="AH12">
        <v>295.40492699999999</v>
      </c>
      <c r="AI12">
        <v>7.1463270000000003</v>
      </c>
      <c r="AJ12">
        <v>112.07575900000001</v>
      </c>
      <c r="AK12">
        <v>687</v>
      </c>
      <c r="AL12">
        <v>52</v>
      </c>
      <c r="AM12">
        <v>2359</v>
      </c>
      <c r="AN12">
        <v>84</v>
      </c>
      <c r="AO12">
        <v>15.346003</v>
      </c>
      <c r="AP12">
        <v>1980</v>
      </c>
      <c r="AQ12">
        <v>5.6</v>
      </c>
      <c r="AR12">
        <v>37</v>
      </c>
      <c r="AS12">
        <v>11575</v>
      </c>
      <c r="AT12">
        <v>1.147</v>
      </c>
      <c r="AU12">
        <v>52.036999999999999</v>
      </c>
      <c r="AV12">
        <v>0</v>
      </c>
      <c r="AW12">
        <v>0</v>
      </c>
      <c r="AX12" s="29">
        <v>0.63</v>
      </c>
      <c r="AY12" s="2">
        <v>0.77800000000000002</v>
      </c>
      <c r="AZ12" s="2" t="s">
        <v>70</v>
      </c>
      <c r="BA12" s="2" t="s">
        <v>191</v>
      </c>
      <c r="BB12" s="2">
        <v>2</v>
      </c>
      <c r="BC12" s="2" t="s">
        <v>395</v>
      </c>
      <c r="BD12" s="2">
        <v>1</v>
      </c>
      <c r="BE12" s="2">
        <v>99855.678999999989</v>
      </c>
      <c r="BF12" s="2">
        <v>4.5398369380673889E-2</v>
      </c>
      <c r="BG12" s="2">
        <v>3.5319931378164283E-2</v>
      </c>
      <c r="BH12" s="2">
        <v>194257.20500000002</v>
      </c>
      <c r="BI12" s="2">
        <v>2.3336508934121643E-2</v>
      </c>
      <c r="BJ12" s="2">
        <v>1.8155803950746639E-2</v>
      </c>
      <c r="BK12" s="2">
        <v>1</v>
      </c>
      <c r="BL12" s="2" t="s">
        <v>70</v>
      </c>
      <c r="BM12" s="2">
        <v>0</v>
      </c>
      <c r="BN12" s="2" t="s">
        <v>404</v>
      </c>
    </row>
    <row r="13" spans="1:66" x14ac:dyDescent="0.25">
      <c r="A13" s="142" t="str">
        <f t="shared" si="20"/>
        <v>신화여객</v>
      </c>
      <c r="B13" s="142" t="str">
        <f t="shared" si="21"/>
        <v>34</v>
      </c>
      <c r="C13" s="143" t="str">
        <f t="shared" si="22"/>
        <v>72바1095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0.84840000000000004</v>
      </c>
      <c r="G13" s="151">
        <f t="shared" si="18"/>
        <v>2.121</v>
      </c>
      <c r="H13" s="152">
        <f t="shared" si="19"/>
        <v>2.5</v>
      </c>
      <c r="I13" s="153">
        <f t="shared" si="24"/>
        <v>6213.598</v>
      </c>
      <c r="J13" s="154">
        <f t="shared" si="25"/>
        <v>8.8549122476868861E-3</v>
      </c>
      <c r="K13" s="154">
        <f t="shared" si="26"/>
        <v>0.34941258057572189</v>
      </c>
      <c r="L13" s="154">
        <f t="shared" si="27"/>
        <v>0.13599206128236813</v>
      </c>
      <c r="M13" s="155">
        <f t="shared" si="28"/>
        <v>12.021000000000001</v>
      </c>
      <c r="N13" s="156">
        <f t="shared" si="29"/>
        <v>0.22500000000000001</v>
      </c>
      <c r="O13" s="156">
        <f t="shared" si="30"/>
        <v>19.57</v>
      </c>
      <c r="P13" s="157">
        <f t="shared" si="31"/>
        <v>0.78833333333333333</v>
      </c>
      <c r="Q13" s="158">
        <f t="shared" si="32"/>
        <v>90</v>
      </c>
      <c r="R13" s="159">
        <f t="shared" si="33"/>
        <v>25.375395354349077</v>
      </c>
      <c r="S13" s="144">
        <f t="shared" si="34"/>
        <v>14</v>
      </c>
      <c r="T13" s="144">
        <f t="shared" si="35"/>
        <v>1216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199</v>
      </c>
      <c r="Z13" s="4" t="s">
        <v>188</v>
      </c>
      <c r="AA13" s="4" t="s">
        <v>48</v>
      </c>
      <c r="AB13" s="4">
        <v>524</v>
      </c>
      <c r="AC13" s="4">
        <v>6213.598</v>
      </c>
      <c r="AD13" s="4">
        <v>2929.1480000000001</v>
      </c>
      <c r="AE13" s="4">
        <v>2.121</v>
      </c>
      <c r="AF13" s="4">
        <v>2.5</v>
      </c>
      <c r="AG13" s="4">
        <v>12.021000000000001</v>
      </c>
      <c r="AH13" s="4">
        <v>381.571822</v>
      </c>
      <c r="AI13" s="4">
        <v>3.3787850000000001</v>
      </c>
      <c r="AJ13" s="4">
        <v>133.32599500000001</v>
      </c>
      <c r="AK13" s="4">
        <v>845</v>
      </c>
      <c r="AL13" s="4">
        <v>14</v>
      </c>
      <c r="AM13" s="4">
        <v>1216</v>
      </c>
      <c r="AN13" s="4">
        <v>90</v>
      </c>
      <c r="AO13" s="4">
        <v>16.284216000000001</v>
      </c>
      <c r="AP13" s="4">
        <v>4740.8999999999996</v>
      </c>
      <c r="AQ13" s="4">
        <v>47.3</v>
      </c>
      <c r="AR13" s="4">
        <v>32</v>
      </c>
      <c r="AS13" s="4">
        <v>7479</v>
      </c>
      <c r="AT13" s="4">
        <v>0.22500000000000001</v>
      </c>
      <c r="AU13" s="4">
        <v>19.57</v>
      </c>
      <c r="AV13" s="4">
        <v>43654</v>
      </c>
      <c r="AW13" s="4">
        <v>0</v>
      </c>
      <c r="AX13" s="30">
        <v>0.53</v>
      </c>
      <c r="AY13">
        <v>0.84840000000000004</v>
      </c>
      <c r="AZ13" t="s">
        <v>67</v>
      </c>
      <c r="BA13" t="s">
        <v>191</v>
      </c>
      <c r="BB13">
        <v>1</v>
      </c>
      <c r="BC13" t="s">
        <v>389</v>
      </c>
      <c r="BD13">
        <v>9</v>
      </c>
      <c r="BE13">
        <v>99855.678999999989</v>
      </c>
      <c r="BF13">
        <v>6.2225784874989441E-2</v>
      </c>
      <c r="BG13">
        <v>5.2792355887941046E-2</v>
      </c>
      <c r="BH13">
        <v>194257.20500000002</v>
      </c>
      <c r="BI13">
        <v>3.1986448070227304E-2</v>
      </c>
      <c r="BJ13">
        <v>2.7137302542780847E-2</v>
      </c>
      <c r="BK13">
        <v>1</v>
      </c>
      <c r="BL13" t="s">
        <v>69</v>
      </c>
      <c r="BM13">
        <v>-1</v>
      </c>
      <c r="BN13" t="s">
        <v>405</v>
      </c>
    </row>
    <row r="14" spans="1:66" x14ac:dyDescent="0.25">
      <c r="A14" s="139" t="str">
        <f t="shared" si="20"/>
        <v>신화여객</v>
      </c>
      <c r="B14" s="139" t="str">
        <f t="shared" si="21"/>
        <v>34</v>
      </c>
      <c r="C14" s="140" t="str">
        <f t="shared" si="22"/>
        <v>72바1096</v>
      </c>
      <c r="D14" s="115" t="str">
        <f t="shared" si="23"/>
        <v>대형</v>
      </c>
      <c r="E14" s="111" t="str">
        <f t="shared" si="16"/>
        <v>F</v>
      </c>
      <c r="F14" s="160">
        <f t="shared" si="17"/>
        <v>0.75239999999999996</v>
      </c>
      <c r="G14" s="161">
        <f t="shared" si="18"/>
        <v>1.881</v>
      </c>
      <c r="H14" s="162">
        <f t="shared" si="19"/>
        <v>2.5</v>
      </c>
      <c r="I14" s="163">
        <f t="shared" si="24"/>
        <v>6170.8559999999998</v>
      </c>
      <c r="J14" s="164">
        <f t="shared" si="25"/>
        <v>4.6820232567212919E-2</v>
      </c>
      <c r="K14" s="164">
        <f t="shared" si="26"/>
        <v>0.37485102446896557</v>
      </c>
      <c r="L14" s="164">
        <f t="shared" si="27"/>
        <v>0.13871657351913577</v>
      </c>
      <c r="M14" s="165">
        <f t="shared" si="28"/>
        <v>18.172000000000001</v>
      </c>
      <c r="N14" s="166">
        <f t="shared" si="29"/>
        <v>0.14599999999999999</v>
      </c>
      <c r="O14" s="166">
        <f t="shared" si="30"/>
        <v>35.862000000000002</v>
      </c>
      <c r="P14" s="167">
        <f t="shared" si="31"/>
        <v>0.28833333333333333</v>
      </c>
      <c r="Q14" s="168">
        <f t="shared" si="32"/>
        <v>89</v>
      </c>
      <c r="R14" s="169">
        <f t="shared" si="33"/>
        <v>26.314910897982134</v>
      </c>
      <c r="S14" s="141">
        <f t="shared" si="34"/>
        <v>9</v>
      </c>
      <c r="T14" s="141">
        <f t="shared" si="35"/>
        <v>2213</v>
      </c>
      <c r="U14" t="s">
        <v>116</v>
      </c>
      <c r="V14" s="5" t="s">
        <v>117</v>
      </c>
      <c r="W14" t="s">
        <v>116</v>
      </c>
      <c r="X14" s="5" t="s">
        <v>117</v>
      </c>
      <c r="Y14" t="s">
        <v>200</v>
      </c>
      <c r="Z14" t="s">
        <v>188</v>
      </c>
      <c r="AA14" t="s">
        <v>48</v>
      </c>
      <c r="AB14">
        <v>524</v>
      </c>
      <c r="AC14" s="1">
        <v>6170.8559999999998</v>
      </c>
      <c r="AD14" s="1">
        <v>3279.9839999999999</v>
      </c>
      <c r="AE14" s="28">
        <v>1.881</v>
      </c>
      <c r="AF14">
        <v>2.5</v>
      </c>
      <c r="AG14">
        <v>18.172000000000001</v>
      </c>
      <c r="AH14">
        <v>405.47933999999998</v>
      </c>
      <c r="AI14">
        <v>18.984636999999999</v>
      </c>
      <c r="AJ14">
        <v>151.99434600000001</v>
      </c>
      <c r="AK14">
        <v>856</v>
      </c>
      <c r="AL14">
        <v>9</v>
      </c>
      <c r="AM14">
        <v>2213</v>
      </c>
      <c r="AN14">
        <v>89</v>
      </c>
      <c r="AO14">
        <v>15.218669</v>
      </c>
      <c r="AP14">
        <v>6060.9</v>
      </c>
      <c r="AQ14">
        <v>17.3</v>
      </c>
      <c r="AR14">
        <v>84</v>
      </c>
      <c r="AS14">
        <v>28146</v>
      </c>
      <c r="AT14">
        <v>0.14599999999999999</v>
      </c>
      <c r="AU14">
        <v>35.862000000000002</v>
      </c>
      <c r="AV14">
        <v>47786</v>
      </c>
      <c r="AW14">
        <v>0</v>
      </c>
      <c r="AX14" s="29">
        <v>0.6</v>
      </c>
      <c r="AY14">
        <v>0.75239999999999996</v>
      </c>
      <c r="AZ14" t="s">
        <v>70</v>
      </c>
      <c r="BA14" t="s">
        <v>191</v>
      </c>
      <c r="BB14">
        <v>9</v>
      </c>
      <c r="BC14" t="s">
        <v>434</v>
      </c>
      <c r="BD14">
        <v>9</v>
      </c>
      <c r="BE14">
        <v>99855.678999999989</v>
      </c>
      <c r="BF14">
        <v>6.179774712663063E-2</v>
      </c>
      <c r="BG14">
        <v>4.649662493807688E-2</v>
      </c>
      <c r="BH14">
        <v>194257.20500000002</v>
      </c>
      <c r="BI14">
        <v>3.1766420195328146E-2</v>
      </c>
      <c r="BJ14">
        <v>2.3901054554964895E-2</v>
      </c>
      <c r="BK14">
        <v>1</v>
      </c>
      <c r="BL14" t="s">
        <v>70</v>
      </c>
      <c r="BM14">
        <v>0</v>
      </c>
      <c r="BN14" t="s">
        <v>404</v>
      </c>
    </row>
    <row r="15" spans="1:66" x14ac:dyDescent="0.25">
      <c r="A15" s="142" t="str">
        <f t="shared" si="20"/>
        <v>신화여객</v>
      </c>
      <c r="B15" s="142" t="str">
        <f t="shared" si="21"/>
        <v>34</v>
      </c>
      <c r="C15" s="143" t="str">
        <f t="shared" si="22"/>
        <v>72바1097</v>
      </c>
      <c r="D15" s="131" t="str">
        <f t="shared" si="23"/>
        <v>대형</v>
      </c>
      <c r="E15" s="127" t="str">
        <f t="shared" si="16"/>
        <v>D</v>
      </c>
      <c r="F15" s="150">
        <f t="shared" si="17"/>
        <v>0.8428000000000001</v>
      </c>
      <c r="G15" s="151">
        <f t="shared" si="18"/>
        <v>2.1070000000000002</v>
      </c>
      <c r="H15" s="152">
        <f t="shared" si="19"/>
        <v>2.5</v>
      </c>
      <c r="I15" s="153">
        <f t="shared" si="24"/>
        <v>6523.0029999999997</v>
      </c>
      <c r="J15" s="154">
        <f t="shared" si="25"/>
        <v>2.9367520959748681E-2</v>
      </c>
      <c r="K15" s="154">
        <f t="shared" si="26"/>
        <v>0.34092930344711381</v>
      </c>
      <c r="L15" s="154">
        <f t="shared" si="27"/>
        <v>0.17645247135406805</v>
      </c>
      <c r="M15" s="155">
        <f t="shared" si="28"/>
        <v>13.651999999999999</v>
      </c>
      <c r="N15" s="156">
        <f t="shared" si="29"/>
        <v>4.5999999999999999E-2</v>
      </c>
      <c r="O15" s="156">
        <f t="shared" si="30"/>
        <v>22.06</v>
      </c>
      <c r="P15" s="157">
        <f t="shared" si="31"/>
        <v>1.7383333333333333</v>
      </c>
      <c r="Q15" s="158">
        <f t="shared" si="32"/>
        <v>89</v>
      </c>
      <c r="R15" s="159">
        <f t="shared" si="33"/>
        <v>25.005805231294847</v>
      </c>
      <c r="S15" s="144">
        <f t="shared" si="34"/>
        <v>3</v>
      </c>
      <c r="T15" s="144">
        <f t="shared" si="35"/>
        <v>1439</v>
      </c>
      <c r="U15" t="s">
        <v>116</v>
      </c>
      <c r="V15" s="5" t="s">
        <v>117</v>
      </c>
      <c r="W15" t="s">
        <v>116</v>
      </c>
      <c r="X15" s="5" t="s">
        <v>117</v>
      </c>
      <c r="Y15" t="s">
        <v>202</v>
      </c>
      <c r="Z15" t="s">
        <v>188</v>
      </c>
      <c r="AA15" t="s">
        <v>48</v>
      </c>
      <c r="AB15">
        <v>524</v>
      </c>
      <c r="AC15" s="1">
        <v>6523.0029999999997</v>
      </c>
      <c r="AD15" s="1">
        <v>3096.3960000000002</v>
      </c>
      <c r="AE15" s="28">
        <v>2.1070000000000002</v>
      </c>
      <c r="AF15">
        <v>2.5</v>
      </c>
      <c r="AG15">
        <v>13.651999999999999</v>
      </c>
      <c r="AH15">
        <v>414.257949</v>
      </c>
      <c r="AI15">
        <v>12.165729000000001</v>
      </c>
      <c r="AJ15">
        <v>141.232674</v>
      </c>
      <c r="AK15">
        <v>1151</v>
      </c>
      <c r="AL15">
        <v>3</v>
      </c>
      <c r="AM15">
        <v>1439</v>
      </c>
      <c r="AN15">
        <v>89</v>
      </c>
      <c r="AO15">
        <v>15.746233999999999</v>
      </c>
      <c r="AP15">
        <v>5121.3</v>
      </c>
      <c r="AQ15">
        <v>104.3</v>
      </c>
      <c r="AR15">
        <v>64</v>
      </c>
      <c r="AS15">
        <v>18675</v>
      </c>
      <c r="AT15">
        <v>4.5999999999999999E-2</v>
      </c>
      <c r="AU15">
        <v>22.06</v>
      </c>
      <c r="AV15">
        <v>48287</v>
      </c>
      <c r="AW15">
        <v>0</v>
      </c>
      <c r="AX15" s="29">
        <v>0.57999999999999996</v>
      </c>
      <c r="AY15">
        <v>0.8428000000000001</v>
      </c>
      <c r="AZ15" t="s">
        <v>67</v>
      </c>
      <c r="BA15" t="s">
        <v>191</v>
      </c>
      <c r="BB15">
        <v>2</v>
      </c>
      <c r="BC15" t="s">
        <v>397</v>
      </c>
      <c r="BD15">
        <v>8</v>
      </c>
      <c r="BE15">
        <v>99855.678999999989</v>
      </c>
      <c r="BF15">
        <v>6.5324306692661926E-2</v>
      </c>
      <c r="BG15">
        <v>5.505532568057548E-2</v>
      </c>
      <c r="BH15">
        <v>194257.20500000002</v>
      </c>
      <c r="BI15">
        <v>3.3579207525404269E-2</v>
      </c>
      <c r="BJ15">
        <v>2.830055610241072E-2</v>
      </c>
      <c r="BK15">
        <v>1</v>
      </c>
      <c r="BL15" t="s">
        <v>69</v>
      </c>
      <c r="BM15">
        <v>-1</v>
      </c>
      <c r="BN15" t="s">
        <v>405</v>
      </c>
    </row>
    <row r="16" spans="1:66" x14ac:dyDescent="0.25">
      <c r="A16" s="139" t="str">
        <f t="shared" si="20"/>
        <v>신화여객</v>
      </c>
      <c r="B16" s="139" t="str">
        <f t="shared" si="21"/>
        <v>34</v>
      </c>
      <c r="C16" s="140" t="str">
        <f t="shared" si="22"/>
        <v>72바1098</v>
      </c>
      <c r="D16" s="115" t="str">
        <f t="shared" si="23"/>
        <v>대형</v>
      </c>
      <c r="E16" s="111" t="str">
        <f t="shared" si="16"/>
        <v>C</v>
      </c>
      <c r="F16" s="160">
        <f t="shared" si="17"/>
        <v>0.8548</v>
      </c>
      <c r="G16" s="161">
        <f t="shared" si="18"/>
        <v>2.137</v>
      </c>
      <c r="H16" s="162">
        <f t="shared" si="19"/>
        <v>2.5</v>
      </c>
      <c r="I16" s="163">
        <f t="shared" si="24"/>
        <v>5182.058</v>
      </c>
      <c r="J16" s="164">
        <f t="shared" si="25"/>
        <v>2.4354945826166503E-2</v>
      </c>
      <c r="K16" s="164">
        <f t="shared" si="26"/>
        <v>0.35352576578624206</v>
      </c>
      <c r="L16" s="164">
        <f t="shared" si="27"/>
        <v>0.11115275050954659</v>
      </c>
      <c r="M16" s="165">
        <f t="shared" si="28"/>
        <v>13.327</v>
      </c>
      <c r="N16" s="166">
        <f t="shared" si="29"/>
        <v>0.40500000000000003</v>
      </c>
      <c r="O16" s="166">
        <f t="shared" si="30"/>
        <v>15.263999999999999</v>
      </c>
      <c r="P16" s="167">
        <f t="shared" si="31"/>
        <v>0.29333333333333333</v>
      </c>
      <c r="Q16" s="168">
        <f t="shared" si="32"/>
        <v>89</v>
      </c>
      <c r="R16" s="169">
        <f t="shared" si="33"/>
        <v>24.97135530403143</v>
      </c>
      <c r="S16" s="141">
        <f t="shared" si="34"/>
        <v>21</v>
      </c>
      <c r="T16" s="141">
        <f t="shared" si="35"/>
        <v>791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394</v>
      </c>
      <c r="Z16" s="4" t="s">
        <v>188</v>
      </c>
      <c r="AA16" s="4" t="s">
        <v>48</v>
      </c>
      <c r="AB16" s="4">
        <v>524</v>
      </c>
      <c r="AC16" s="4">
        <v>5182.058</v>
      </c>
      <c r="AD16" s="4">
        <v>2424.4299999999998</v>
      </c>
      <c r="AE16" s="4">
        <v>2.137</v>
      </c>
      <c r="AF16" s="4">
        <v>2.5</v>
      </c>
      <c r="AG16" s="4">
        <v>13.327</v>
      </c>
      <c r="AH16" s="4">
        <v>333.56961899999999</v>
      </c>
      <c r="AI16" s="4">
        <v>8.1240699999999997</v>
      </c>
      <c r="AJ16" s="4">
        <v>117.925455</v>
      </c>
      <c r="AK16" s="4">
        <v>576</v>
      </c>
      <c r="AL16" s="4">
        <v>21</v>
      </c>
      <c r="AM16" s="4">
        <v>791</v>
      </c>
      <c r="AN16" s="4">
        <v>89</v>
      </c>
      <c r="AO16" s="4">
        <v>15.535161</v>
      </c>
      <c r="AP16" s="4">
        <v>1868.2</v>
      </c>
      <c r="AQ16" s="4">
        <v>17.600000000000001</v>
      </c>
      <c r="AR16" s="4">
        <v>45</v>
      </c>
      <c r="AS16" s="4">
        <v>11927</v>
      </c>
      <c r="AT16" s="4">
        <v>0.40500000000000003</v>
      </c>
      <c r="AU16" s="4">
        <v>15.263999999999999</v>
      </c>
      <c r="AV16" s="4">
        <v>41960</v>
      </c>
      <c r="AW16" s="4">
        <v>0</v>
      </c>
      <c r="AX16" s="30">
        <v>0.57999999999999996</v>
      </c>
      <c r="AY16">
        <v>0.8548</v>
      </c>
      <c r="AZ16" t="s">
        <v>69</v>
      </c>
      <c r="BA16" t="s">
        <v>191</v>
      </c>
      <c r="BB16">
        <v>1</v>
      </c>
      <c r="BC16" t="s">
        <v>201</v>
      </c>
      <c r="BD16">
        <v>8</v>
      </c>
      <c r="BE16">
        <v>99855.678999999989</v>
      </c>
      <c r="BF16">
        <v>5.1895476070019014E-2</v>
      </c>
      <c r="BG16">
        <v>4.4360252944652255E-2</v>
      </c>
      <c r="BH16">
        <v>194257.20500000002</v>
      </c>
      <c r="BI16">
        <v>2.6676271801604475E-2</v>
      </c>
      <c r="BJ16">
        <v>2.2802877136011507E-2</v>
      </c>
      <c r="BK16">
        <v>1</v>
      </c>
      <c r="BL16" t="s">
        <v>69</v>
      </c>
      <c r="BM16">
        <v>0</v>
      </c>
      <c r="BN16" t="s">
        <v>404</v>
      </c>
    </row>
    <row r="17" spans="1:66" x14ac:dyDescent="0.25">
      <c r="A17" s="142" t="str">
        <f t="shared" si="20"/>
        <v>신화여객</v>
      </c>
      <c r="B17" s="142" t="str">
        <f t="shared" si="21"/>
        <v>34</v>
      </c>
      <c r="C17" s="143" t="str">
        <f t="shared" si="22"/>
        <v>72바1100</v>
      </c>
      <c r="D17" s="131" t="str">
        <f t="shared" si="23"/>
        <v>대형</v>
      </c>
      <c r="E17" s="127" t="str">
        <f t="shared" si="16"/>
        <v>F</v>
      </c>
      <c r="F17" s="150">
        <f t="shared" si="17"/>
        <v>0.77759999999999996</v>
      </c>
      <c r="G17" s="151">
        <f t="shared" si="18"/>
        <v>1.944</v>
      </c>
      <c r="H17" s="152">
        <f t="shared" si="19"/>
        <v>2.5</v>
      </c>
      <c r="I17" s="153">
        <f t="shared" si="24"/>
        <v>5721.1480000000001</v>
      </c>
      <c r="J17" s="154">
        <f t="shared" si="25"/>
        <v>1.9741894585469925E-2</v>
      </c>
      <c r="K17" s="154">
        <f t="shared" si="26"/>
        <v>0.34512840518646087</v>
      </c>
      <c r="L17" s="154">
        <f t="shared" si="27"/>
        <v>0.14000686575491492</v>
      </c>
      <c r="M17" s="155">
        <f t="shared" si="28"/>
        <v>14.638</v>
      </c>
      <c r="N17" s="156">
        <f t="shared" si="29"/>
        <v>0.192</v>
      </c>
      <c r="O17" s="156">
        <f t="shared" si="30"/>
        <v>13.721</v>
      </c>
      <c r="P17" s="157">
        <f t="shared" si="31"/>
        <v>0.67</v>
      </c>
      <c r="Q17" s="158">
        <f t="shared" si="32"/>
        <v>90</v>
      </c>
      <c r="R17" s="159">
        <f t="shared" si="33"/>
        <v>25.039237189678175</v>
      </c>
      <c r="S17" s="144">
        <f t="shared" si="34"/>
        <v>11</v>
      </c>
      <c r="T17" s="144">
        <f t="shared" si="35"/>
        <v>785</v>
      </c>
      <c r="U17" t="s">
        <v>116</v>
      </c>
      <c r="V17" s="5" t="s">
        <v>117</v>
      </c>
      <c r="W17" t="s">
        <v>116</v>
      </c>
      <c r="X17" s="5" t="s">
        <v>117</v>
      </c>
      <c r="Y17" t="s">
        <v>203</v>
      </c>
      <c r="Z17" t="s">
        <v>188</v>
      </c>
      <c r="AA17" t="s">
        <v>48</v>
      </c>
      <c r="AB17">
        <v>524</v>
      </c>
      <c r="AC17" s="1">
        <v>5721.1480000000001</v>
      </c>
      <c r="AD17" s="1">
        <v>2943.15</v>
      </c>
      <c r="AE17" s="28">
        <v>1.944</v>
      </c>
      <c r="AF17">
        <v>2.5</v>
      </c>
      <c r="AG17">
        <v>14.638</v>
      </c>
      <c r="AH17">
        <v>359.74905899999999</v>
      </c>
      <c r="AI17">
        <v>7.1021280000000004</v>
      </c>
      <c r="AJ17">
        <v>124.15961900000001</v>
      </c>
      <c r="AK17">
        <v>801</v>
      </c>
      <c r="AL17">
        <v>11</v>
      </c>
      <c r="AM17">
        <v>785</v>
      </c>
      <c r="AN17">
        <v>90</v>
      </c>
      <c r="AO17">
        <v>15.903162999999999</v>
      </c>
      <c r="AP17">
        <v>4127</v>
      </c>
      <c r="AQ17">
        <v>40.200000000000003</v>
      </c>
      <c r="AR17">
        <v>19</v>
      </c>
      <c r="AS17">
        <v>5290</v>
      </c>
      <c r="AT17">
        <v>0.192</v>
      </c>
      <c r="AU17">
        <v>13.721</v>
      </c>
      <c r="AV17">
        <v>29578</v>
      </c>
      <c r="AW17">
        <v>0</v>
      </c>
      <c r="AX17" s="29">
        <v>0.56000000000000005</v>
      </c>
      <c r="AY17">
        <v>0.77759999999999996</v>
      </c>
      <c r="AZ17" t="s">
        <v>70</v>
      </c>
      <c r="BA17" t="s">
        <v>191</v>
      </c>
      <c r="BB17">
        <v>3</v>
      </c>
      <c r="BC17" t="s">
        <v>435</v>
      </c>
      <c r="BD17">
        <v>8</v>
      </c>
      <c r="BE17">
        <v>99855.678999999989</v>
      </c>
      <c r="BF17">
        <v>5.7294167515500052E-2</v>
      </c>
      <c r="BG17">
        <v>4.4551944660052835E-2</v>
      </c>
      <c r="BH17">
        <v>194257.20500000002</v>
      </c>
      <c r="BI17">
        <v>2.945140696325781E-2</v>
      </c>
      <c r="BJ17">
        <v>2.2901414054629272E-2</v>
      </c>
      <c r="BK17">
        <v>1</v>
      </c>
      <c r="BL17" t="s">
        <v>67</v>
      </c>
      <c r="BM17">
        <v>-1</v>
      </c>
      <c r="BN17" t="s">
        <v>405</v>
      </c>
    </row>
    <row r="18" spans="1:66" x14ac:dyDescent="0.25">
      <c r="A18" s="139" t="str">
        <f t="shared" si="20"/>
        <v>신화여객</v>
      </c>
      <c r="B18" s="139" t="str">
        <f t="shared" si="21"/>
        <v>34</v>
      </c>
      <c r="C18" s="140" t="str">
        <f t="shared" si="22"/>
        <v>72바1108</v>
      </c>
      <c r="D18" s="115" t="str">
        <f t="shared" si="23"/>
        <v>대형</v>
      </c>
      <c r="E18" s="111" t="str">
        <f t="shared" si="16"/>
        <v>F</v>
      </c>
      <c r="F18" s="160">
        <f t="shared" si="17"/>
        <v>0.73680000000000001</v>
      </c>
      <c r="G18" s="161">
        <f t="shared" si="18"/>
        <v>1.8420000000000001</v>
      </c>
      <c r="H18" s="162">
        <f t="shared" si="19"/>
        <v>2.5</v>
      </c>
      <c r="I18" s="163">
        <f t="shared" si="24"/>
        <v>6080.7439999999997</v>
      </c>
      <c r="J18" s="164">
        <f t="shared" si="25"/>
        <v>1.9905854472155735E-2</v>
      </c>
      <c r="K18" s="164">
        <f t="shared" si="26"/>
        <v>0.38305207295226251</v>
      </c>
      <c r="L18" s="164">
        <f t="shared" si="27"/>
        <v>0.13633200147876642</v>
      </c>
      <c r="M18" s="165">
        <f t="shared" si="28"/>
        <v>16.754999999999999</v>
      </c>
      <c r="N18" s="166">
        <f t="shared" si="29"/>
        <v>3.3000000000000002E-2</v>
      </c>
      <c r="O18" s="166">
        <f t="shared" si="30"/>
        <v>37.578000000000003</v>
      </c>
      <c r="P18" s="167">
        <f t="shared" si="31"/>
        <v>0</v>
      </c>
      <c r="Q18" s="168">
        <f t="shared" si="32"/>
        <v>78</v>
      </c>
      <c r="R18" s="169">
        <f t="shared" si="33"/>
        <v>26.041347212049995</v>
      </c>
      <c r="S18" s="141">
        <f t="shared" si="34"/>
        <v>2</v>
      </c>
      <c r="T18" s="141">
        <f t="shared" si="35"/>
        <v>2285</v>
      </c>
      <c r="U18" t="s">
        <v>116</v>
      </c>
      <c r="V18" s="5" t="s">
        <v>117</v>
      </c>
      <c r="W18" t="s">
        <v>116</v>
      </c>
      <c r="X18" s="5" t="s">
        <v>117</v>
      </c>
      <c r="Y18" t="s">
        <v>204</v>
      </c>
      <c r="Z18" t="s">
        <v>188</v>
      </c>
      <c r="AA18" t="s">
        <v>48</v>
      </c>
      <c r="AB18">
        <v>524</v>
      </c>
      <c r="AC18" s="1">
        <v>6080.7439999999997</v>
      </c>
      <c r="AD18" s="1">
        <v>3301.9830000000002</v>
      </c>
      <c r="AE18" s="28">
        <v>1.8420000000000001</v>
      </c>
      <c r="AF18">
        <v>2.5</v>
      </c>
      <c r="AG18">
        <v>16.754999999999999</v>
      </c>
      <c r="AH18">
        <v>391.10046799999998</v>
      </c>
      <c r="AI18">
        <v>7.7851889999999999</v>
      </c>
      <c r="AJ18">
        <v>149.81184500000001</v>
      </c>
      <c r="AK18">
        <v>829</v>
      </c>
      <c r="AL18">
        <v>2</v>
      </c>
      <c r="AM18">
        <v>2285</v>
      </c>
      <c r="AN18">
        <v>78</v>
      </c>
      <c r="AO18">
        <v>15.547779</v>
      </c>
      <c r="AP18">
        <v>4658.7</v>
      </c>
      <c r="AQ18">
        <v>0</v>
      </c>
      <c r="AR18">
        <v>51</v>
      </c>
      <c r="AS18">
        <v>16117</v>
      </c>
      <c r="AT18">
        <v>3.3000000000000002E-2</v>
      </c>
      <c r="AU18">
        <v>37.578000000000003</v>
      </c>
      <c r="AV18">
        <v>51001</v>
      </c>
      <c r="AW18">
        <v>0</v>
      </c>
      <c r="AX18" s="29">
        <v>0.56000000000000005</v>
      </c>
      <c r="AY18">
        <v>0.73680000000000001</v>
      </c>
      <c r="AZ18" t="s">
        <v>70</v>
      </c>
      <c r="BA18" t="s">
        <v>191</v>
      </c>
      <c r="BB18">
        <v>11</v>
      </c>
      <c r="BC18" t="s">
        <v>436</v>
      </c>
      <c r="BD18">
        <v>7</v>
      </c>
      <c r="BE18">
        <v>99855.678999999989</v>
      </c>
      <c r="BF18">
        <v>6.0895324741620356E-2</v>
      </c>
      <c r="BG18">
        <v>4.486767526962588E-2</v>
      </c>
      <c r="BH18">
        <v>194257.20500000002</v>
      </c>
      <c r="BI18">
        <v>3.1302540361372949E-2</v>
      </c>
      <c r="BJ18">
        <v>2.306371173825959E-2</v>
      </c>
      <c r="BK18">
        <v>1</v>
      </c>
      <c r="BL18" t="s">
        <v>70</v>
      </c>
      <c r="BM18">
        <v>0</v>
      </c>
      <c r="BN18" t="s">
        <v>404</v>
      </c>
    </row>
    <row r="19" spans="1:66" x14ac:dyDescent="0.25">
      <c r="A19" s="142" t="str">
        <f t="shared" si="20"/>
        <v>신화여객</v>
      </c>
      <c r="B19" s="142" t="str">
        <f t="shared" si="21"/>
        <v>34</v>
      </c>
      <c r="C19" s="143" t="str">
        <f t="shared" si="22"/>
        <v>72바1110</v>
      </c>
      <c r="D19" s="131" t="str">
        <f t="shared" si="23"/>
        <v>대형</v>
      </c>
      <c r="E19" s="127" t="str">
        <f t="shared" si="16"/>
        <v>F</v>
      </c>
      <c r="F19" s="150">
        <f t="shared" si="17"/>
        <v>0.75560000000000005</v>
      </c>
      <c r="G19" s="151">
        <f t="shared" si="18"/>
        <v>1.889</v>
      </c>
      <c r="H19" s="152">
        <f t="shared" si="19"/>
        <v>2.5</v>
      </c>
      <c r="I19" s="153">
        <f t="shared" si="24"/>
        <v>5860.9859999999999</v>
      </c>
      <c r="J19" s="154">
        <f t="shared" si="25"/>
        <v>9.9392150929130882E-3</v>
      </c>
      <c r="K19" s="154">
        <f t="shared" si="26"/>
        <v>0.37106803961117613</v>
      </c>
      <c r="L19" s="154">
        <f t="shared" si="27"/>
        <v>0.14741546900129091</v>
      </c>
      <c r="M19" s="155">
        <f t="shared" si="28"/>
        <v>16.213000000000001</v>
      </c>
      <c r="N19" s="156">
        <f t="shared" si="29"/>
        <v>0.154</v>
      </c>
      <c r="O19" s="156">
        <f t="shared" si="30"/>
        <v>32.417999999999999</v>
      </c>
      <c r="P19" s="157">
        <f t="shared" si="31"/>
        <v>0</v>
      </c>
      <c r="Q19" s="158">
        <f t="shared" si="32"/>
        <v>80</v>
      </c>
      <c r="R19" s="159">
        <f t="shared" si="33"/>
        <v>25.639846276395986</v>
      </c>
      <c r="S19" s="144">
        <f t="shared" si="34"/>
        <v>9</v>
      </c>
      <c r="T19" s="144">
        <f t="shared" si="35"/>
        <v>1900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205</v>
      </c>
      <c r="Z19" s="4" t="s">
        <v>188</v>
      </c>
      <c r="AA19" s="4" t="s">
        <v>48</v>
      </c>
      <c r="AB19" s="4">
        <v>524</v>
      </c>
      <c r="AC19" s="4">
        <v>5860.9859999999999</v>
      </c>
      <c r="AD19" s="4">
        <v>3103.4369999999999</v>
      </c>
      <c r="AE19" s="4">
        <v>1.889</v>
      </c>
      <c r="AF19" s="4">
        <v>2.5</v>
      </c>
      <c r="AG19" s="4">
        <v>16.213000000000001</v>
      </c>
      <c r="AH19" s="4">
        <v>369.29183699999999</v>
      </c>
      <c r="AI19" s="4">
        <v>3.670471</v>
      </c>
      <c r="AJ19" s="4">
        <v>137.032398</v>
      </c>
      <c r="AK19" s="4">
        <v>864</v>
      </c>
      <c r="AL19" s="4">
        <v>9</v>
      </c>
      <c r="AM19" s="4">
        <v>1900</v>
      </c>
      <c r="AN19" s="4">
        <v>80</v>
      </c>
      <c r="AO19" s="4">
        <v>15.870877999999999</v>
      </c>
      <c r="AP19" s="4">
        <v>3918.5</v>
      </c>
      <c r="AQ19" s="4">
        <v>0</v>
      </c>
      <c r="AR19" s="4">
        <v>46</v>
      </c>
      <c r="AS19" s="4">
        <v>14462</v>
      </c>
      <c r="AT19" s="4">
        <v>0.154</v>
      </c>
      <c r="AU19" s="4">
        <v>32.417999999999999</v>
      </c>
      <c r="AV19" s="4">
        <v>32830</v>
      </c>
      <c r="AW19" s="4">
        <v>0</v>
      </c>
      <c r="AX19" s="30">
        <v>0.56999999999999995</v>
      </c>
      <c r="AY19">
        <v>0.75560000000000005</v>
      </c>
      <c r="AZ19" t="s">
        <v>70</v>
      </c>
      <c r="BA19" t="s">
        <v>191</v>
      </c>
      <c r="BB19">
        <v>8</v>
      </c>
      <c r="BC19" t="s">
        <v>437</v>
      </c>
      <c r="BD19">
        <v>8</v>
      </c>
      <c r="BE19">
        <v>99855.678999999989</v>
      </c>
      <c r="BF19">
        <v>5.8694568588332371E-2</v>
      </c>
      <c r="BG19">
        <v>4.4349616025343944E-2</v>
      </c>
      <c r="BH19">
        <v>194257.20500000002</v>
      </c>
      <c r="BI19">
        <v>3.0171267006544232E-2</v>
      </c>
      <c r="BJ19">
        <v>2.2797409350144824E-2</v>
      </c>
      <c r="BK19">
        <v>1</v>
      </c>
      <c r="BL19" t="s">
        <v>70</v>
      </c>
      <c r="BM19">
        <v>0</v>
      </c>
      <c r="BN19" t="s">
        <v>404</v>
      </c>
    </row>
    <row r="20" spans="1:66" x14ac:dyDescent="0.25">
      <c r="A20" s="139" t="str">
        <f t="shared" si="20"/>
        <v>신화여객</v>
      </c>
      <c r="B20" s="139" t="str">
        <f t="shared" si="21"/>
        <v>34</v>
      </c>
      <c r="C20" s="140" t="str">
        <f t="shared" si="22"/>
        <v>72바1113</v>
      </c>
      <c r="D20" s="115" t="str">
        <f t="shared" si="23"/>
        <v>대형</v>
      </c>
      <c r="E20" s="111" t="str">
        <f t="shared" si="16"/>
        <v>D</v>
      </c>
      <c r="F20" s="160">
        <f t="shared" si="17"/>
        <v>0.83800000000000008</v>
      </c>
      <c r="G20" s="161">
        <f t="shared" si="18"/>
        <v>2.0950000000000002</v>
      </c>
      <c r="H20" s="162">
        <f t="shared" si="19"/>
        <v>2.5</v>
      </c>
      <c r="I20" s="163">
        <f t="shared" si="24"/>
        <v>6453.6419999999998</v>
      </c>
      <c r="J20" s="164">
        <f t="shared" si="25"/>
        <v>1.786563120431665E-2</v>
      </c>
      <c r="K20" s="164">
        <f t="shared" si="26"/>
        <v>0.34453929322154897</v>
      </c>
      <c r="L20" s="164">
        <f t="shared" si="27"/>
        <v>0.10691637373129777</v>
      </c>
      <c r="M20" s="165">
        <f t="shared" si="28"/>
        <v>13.430999999999999</v>
      </c>
      <c r="N20" s="166">
        <f t="shared" si="29"/>
        <v>0.20100000000000001</v>
      </c>
      <c r="O20" s="166">
        <f t="shared" si="30"/>
        <v>43.308999999999997</v>
      </c>
      <c r="P20" s="167">
        <f t="shared" si="31"/>
        <v>0.96499999999999997</v>
      </c>
      <c r="Q20" s="168">
        <f t="shared" si="32"/>
        <v>94</v>
      </c>
      <c r="R20" s="169">
        <f t="shared" si="33"/>
        <v>25.936604288017477</v>
      </c>
      <c r="S20" s="141">
        <f t="shared" si="34"/>
        <v>13</v>
      </c>
      <c r="T20" s="141">
        <f t="shared" si="35"/>
        <v>2795</v>
      </c>
      <c r="U20" t="s">
        <v>116</v>
      </c>
      <c r="V20" s="5" t="s">
        <v>117</v>
      </c>
      <c r="W20" t="s">
        <v>116</v>
      </c>
      <c r="X20" s="5" t="s">
        <v>117</v>
      </c>
      <c r="Y20" t="s">
        <v>206</v>
      </c>
      <c r="Z20" t="s">
        <v>188</v>
      </c>
      <c r="AA20" t="s">
        <v>48</v>
      </c>
      <c r="AB20">
        <v>524</v>
      </c>
      <c r="AC20" s="1">
        <v>6453.6419999999998</v>
      </c>
      <c r="AD20" s="1">
        <v>3080.73</v>
      </c>
      <c r="AE20" s="28">
        <v>2.0950000000000002</v>
      </c>
      <c r="AF20">
        <v>2.5</v>
      </c>
      <c r="AG20">
        <v>13.430999999999999</v>
      </c>
      <c r="AH20">
        <v>390.25349399999999</v>
      </c>
      <c r="AI20">
        <v>6.9721250000000001</v>
      </c>
      <c r="AJ20">
        <v>134.457663</v>
      </c>
      <c r="AK20">
        <v>690</v>
      </c>
      <c r="AL20">
        <v>13</v>
      </c>
      <c r="AM20">
        <v>2795</v>
      </c>
      <c r="AN20">
        <v>94</v>
      </c>
      <c r="AO20">
        <v>16.537051000000002</v>
      </c>
      <c r="AP20">
        <v>7673.4</v>
      </c>
      <c r="AQ20">
        <v>57.9</v>
      </c>
      <c r="AR20">
        <v>47</v>
      </c>
      <c r="AS20">
        <v>10990</v>
      </c>
      <c r="AT20">
        <v>0.20100000000000001</v>
      </c>
      <c r="AU20">
        <v>43.308999999999997</v>
      </c>
      <c r="AV20">
        <v>47904</v>
      </c>
      <c r="AW20">
        <v>0</v>
      </c>
      <c r="AX20" s="29">
        <v>0.55000000000000004</v>
      </c>
      <c r="AY20">
        <v>0.83800000000000008</v>
      </c>
      <c r="AZ20" t="s">
        <v>67</v>
      </c>
      <c r="BA20" t="s">
        <v>191</v>
      </c>
      <c r="BB20">
        <v>3</v>
      </c>
      <c r="BC20" t="s">
        <v>392</v>
      </c>
      <c r="BD20">
        <v>9</v>
      </c>
      <c r="BE20">
        <v>99855.678999999989</v>
      </c>
      <c r="BF20">
        <v>6.4629694220996695E-2</v>
      </c>
      <c r="BG20">
        <v>5.4159683757195237E-2</v>
      </c>
      <c r="BH20">
        <v>194257.20500000002</v>
      </c>
      <c r="BI20">
        <v>3.3222149984089393E-2</v>
      </c>
      <c r="BJ20">
        <v>2.7840161686666913E-2</v>
      </c>
      <c r="BK20">
        <v>1</v>
      </c>
      <c r="BL20" t="s">
        <v>69</v>
      </c>
      <c r="BM20">
        <v>-1</v>
      </c>
      <c r="BN20" t="s">
        <v>405</v>
      </c>
    </row>
    <row r="21" spans="1:66" x14ac:dyDescent="0.25">
      <c r="A21" s="142" t="str">
        <f t="shared" si="20"/>
        <v>신화여객</v>
      </c>
      <c r="B21" s="142" t="str">
        <f t="shared" si="21"/>
        <v>34</v>
      </c>
      <c r="C21" s="143" t="str">
        <f t="shared" si="22"/>
        <v>72바1114</v>
      </c>
      <c r="D21" s="131" t="str">
        <f t="shared" si="23"/>
        <v>대형</v>
      </c>
      <c r="E21" s="127" t="str">
        <f t="shared" si="16"/>
        <v>F</v>
      </c>
      <c r="F21" s="150">
        <f t="shared" si="17"/>
        <v>0.76360000000000006</v>
      </c>
      <c r="G21" s="151">
        <f t="shared" si="18"/>
        <v>1.909</v>
      </c>
      <c r="H21" s="152">
        <f t="shared" si="19"/>
        <v>2.5</v>
      </c>
      <c r="I21" s="153">
        <f t="shared" si="24"/>
        <v>4869.9430000000002</v>
      </c>
      <c r="J21" s="154">
        <f t="shared" si="25"/>
        <v>1.092574945825329E-2</v>
      </c>
      <c r="K21" s="154">
        <f t="shared" si="26"/>
        <v>0.3650010667938926</v>
      </c>
      <c r="L21" s="154">
        <f t="shared" si="27"/>
        <v>0.15421125052182336</v>
      </c>
      <c r="M21" s="155">
        <f t="shared" si="28"/>
        <v>14.669</v>
      </c>
      <c r="N21" s="156">
        <f t="shared" si="29"/>
        <v>4.1000000000000002E-2</v>
      </c>
      <c r="O21" s="156">
        <f t="shared" si="30"/>
        <v>28.44</v>
      </c>
      <c r="P21" s="157">
        <f t="shared" si="31"/>
        <v>0</v>
      </c>
      <c r="Q21" s="158">
        <f t="shared" si="32"/>
        <v>77</v>
      </c>
      <c r="R21" s="159">
        <f t="shared" si="33"/>
        <v>25.072526090894439</v>
      </c>
      <c r="S21" s="144">
        <f t="shared" si="34"/>
        <v>2</v>
      </c>
      <c r="T21" s="144">
        <f t="shared" si="35"/>
        <v>1385</v>
      </c>
      <c r="U21" t="s">
        <v>116</v>
      </c>
      <c r="V21" s="5" t="s">
        <v>117</v>
      </c>
      <c r="W21" t="s">
        <v>116</v>
      </c>
      <c r="X21" s="5" t="s">
        <v>117</v>
      </c>
      <c r="Y21" t="s">
        <v>207</v>
      </c>
      <c r="Z21" t="s">
        <v>188</v>
      </c>
      <c r="AA21" t="s">
        <v>48</v>
      </c>
      <c r="AB21">
        <v>524</v>
      </c>
      <c r="AC21" s="1">
        <v>4869.9430000000002</v>
      </c>
      <c r="AD21" s="1">
        <v>2550.5940000000001</v>
      </c>
      <c r="AE21" s="28">
        <v>1.909</v>
      </c>
      <c r="AF21">
        <v>2.5</v>
      </c>
      <c r="AG21">
        <v>14.669</v>
      </c>
      <c r="AH21">
        <v>311.23631499999999</v>
      </c>
      <c r="AI21">
        <v>3.40049</v>
      </c>
      <c r="AJ21">
        <v>113.60158699999999</v>
      </c>
      <c r="AK21">
        <v>751</v>
      </c>
      <c r="AL21">
        <v>2</v>
      </c>
      <c r="AM21">
        <v>1385</v>
      </c>
      <c r="AN21">
        <v>77</v>
      </c>
      <c r="AO21">
        <v>15.647091</v>
      </c>
      <c r="AP21">
        <v>2640.7</v>
      </c>
      <c r="AQ21">
        <v>0</v>
      </c>
      <c r="AR21">
        <v>31</v>
      </c>
      <c r="AS21">
        <v>8187</v>
      </c>
      <c r="AT21">
        <v>4.1000000000000002E-2</v>
      </c>
      <c r="AU21">
        <v>28.44</v>
      </c>
      <c r="AV21">
        <v>37930</v>
      </c>
      <c r="AW21">
        <v>0</v>
      </c>
      <c r="AX21" s="29">
        <v>0.55000000000000004</v>
      </c>
      <c r="AY21">
        <v>0.76360000000000006</v>
      </c>
      <c r="AZ21" t="s">
        <v>70</v>
      </c>
      <c r="BA21" t="s">
        <v>191</v>
      </c>
      <c r="BB21">
        <v>7</v>
      </c>
      <c r="BC21" t="s">
        <v>438</v>
      </c>
      <c r="BD21">
        <v>7</v>
      </c>
      <c r="BE21">
        <v>99855.678999999989</v>
      </c>
      <c r="BF21">
        <v>4.8769815084828583E-2</v>
      </c>
      <c r="BG21">
        <v>3.7240630798775105E-2</v>
      </c>
      <c r="BH21">
        <v>194257.20500000002</v>
      </c>
      <c r="BI21">
        <v>2.5069561769922508E-2</v>
      </c>
      <c r="BJ21">
        <v>1.914311736751283E-2</v>
      </c>
      <c r="BK21">
        <v>1</v>
      </c>
      <c r="BL21" t="s">
        <v>70</v>
      </c>
      <c r="BM21">
        <v>0</v>
      </c>
      <c r="BN21" t="s">
        <v>404</v>
      </c>
    </row>
    <row r="22" spans="1:66" x14ac:dyDescent="0.25">
      <c r="A22" s="139" t="str">
        <f t="shared" si="20"/>
        <v>신화여객</v>
      </c>
      <c r="B22" s="139" t="str">
        <f t="shared" si="21"/>
        <v>34</v>
      </c>
      <c r="C22" s="140" t="str">
        <f t="shared" si="22"/>
        <v>72바1472</v>
      </c>
      <c r="D22" s="115" t="str">
        <f t="shared" si="23"/>
        <v>대형</v>
      </c>
      <c r="E22" s="111" t="str">
        <f t="shared" si="16"/>
        <v>F</v>
      </c>
      <c r="F22" s="160">
        <f t="shared" si="17"/>
        <v>0.78039999999999998</v>
      </c>
      <c r="G22" s="161">
        <f t="shared" si="18"/>
        <v>1.9510000000000001</v>
      </c>
      <c r="H22" s="162">
        <f t="shared" si="19"/>
        <v>2.5</v>
      </c>
      <c r="I22" s="163">
        <f t="shared" si="24"/>
        <v>418.00900000000001</v>
      </c>
      <c r="J22" s="164">
        <f t="shared" si="25"/>
        <v>2.671658512849048E-2</v>
      </c>
      <c r="K22" s="164">
        <f t="shared" si="26"/>
        <v>0.34997781706876335</v>
      </c>
      <c r="L22" s="164">
        <f t="shared" si="27"/>
        <v>0.13636070036769543</v>
      </c>
      <c r="M22" s="165">
        <f t="shared" si="28"/>
        <v>13.577999999999999</v>
      </c>
      <c r="N22" s="166">
        <f t="shared" si="29"/>
        <v>0</v>
      </c>
      <c r="O22" s="166">
        <f t="shared" si="30"/>
        <v>20.812999999999999</v>
      </c>
      <c r="P22" s="167">
        <f t="shared" si="31"/>
        <v>0</v>
      </c>
      <c r="Q22" s="168">
        <f t="shared" si="32"/>
        <v>75</v>
      </c>
      <c r="R22" s="169">
        <f t="shared" si="33"/>
        <v>24.779869978434867</v>
      </c>
      <c r="S22" s="141">
        <f t="shared" si="34"/>
        <v>0</v>
      </c>
      <c r="T22" s="141">
        <f t="shared" si="35"/>
        <v>87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208</v>
      </c>
      <c r="Z22" s="4" t="s">
        <v>188</v>
      </c>
      <c r="AA22" s="4" t="s">
        <v>48</v>
      </c>
      <c r="AB22" s="4">
        <v>524</v>
      </c>
      <c r="AC22" s="4">
        <v>418.00900000000001</v>
      </c>
      <c r="AD22" s="4">
        <v>214.22399999999999</v>
      </c>
      <c r="AE22" s="4">
        <v>1.9510000000000001</v>
      </c>
      <c r="AF22" s="4">
        <v>2.5</v>
      </c>
      <c r="AG22" s="4">
        <v>13.577999999999999</v>
      </c>
      <c r="AH22" s="4">
        <v>27.063600999999998</v>
      </c>
      <c r="AI22" s="4">
        <v>0.723047</v>
      </c>
      <c r="AJ22" s="4">
        <v>9.47166</v>
      </c>
      <c r="AK22" s="4">
        <v>57</v>
      </c>
      <c r="AL22" s="4">
        <v>0</v>
      </c>
      <c r="AM22" s="4">
        <v>87</v>
      </c>
      <c r="AN22" s="4">
        <v>75</v>
      </c>
      <c r="AO22" s="4">
        <v>15.445430999999999</v>
      </c>
      <c r="AP22" s="4">
        <v>120.2</v>
      </c>
      <c r="AQ22" s="4">
        <v>0</v>
      </c>
      <c r="AR22" s="4">
        <v>5</v>
      </c>
      <c r="AS22" s="4">
        <v>1706</v>
      </c>
      <c r="AT22" s="4">
        <v>0</v>
      </c>
      <c r="AU22" s="4">
        <v>20.812999999999999</v>
      </c>
      <c r="AV22" s="4">
        <v>3392</v>
      </c>
      <c r="AW22" s="4">
        <v>0</v>
      </c>
      <c r="AX22" s="30">
        <v>0.54</v>
      </c>
      <c r="AY22">
        <v>0.78039999999999998</v>
      </c>
      <c r="AZ22" t="s">
        <v>70</v>
      </c>
      <c r="BA22" t="s">
        <v>191</v>
      </c>
      <c r="BB22">
        <v>1</v>
      </c>
      <c r="BC22" t="s">
        <v>391</v>
      </c>
      <c r="BD22">
        <v>3</v>
      </c>
      <c r="BE22">
        <v>99855.678999999989</v>
      </c>
      <c r="BF22">
        <v>4.1861314667941928E-3</v>
      </c>
      <c r="BG22">
        <v>3.2668569966861878E-3</v>
      </c>
      <c r="BH22">
        <v>194257.20500000002</v>
      </c>
      <c r="BI22">
        <v>2.1518326694755026E-3</v>
      </c>
      <c r="BJ22">
        <v>1.6792902152586821E-3</v>
      </c>
      <c r="BK22">
        <v>1</v>
      </c>
      <c r="BL22" t="s">
        <v>67</v>
      </c>
      <c r="BM22">
        <v>-1</v>
      </c>
      <c r="BN22" t="s">
        <v>405</v>
      </c>
    </row>
    <row r="23" spans="1:66" x14ac:dyDescent="0.25">
      <c r="A23" s="142" t="str">
        <f t="shared" si="20"/>
        <v>신화여객</v>
      </c>
      <c r="B23" s="142" t="str">
        <f t="shared" si="21"/>
        <v>34</v>
      </c>
      <c r="C23" s="143" t="str">
        <f t="shared" si="22"/>
        <v>72바1473</v>
      </c>
      <c r="D23" s="131" t="str">
        <f t="shared" si="23"/>
        <v>대형</v>
      </c>
      <c r="E23" s="127" t="str">
        <f t="shared" si="16"/>
        <v>D</v>
      </c>
      <c r="F23" s="150">
        <f t="shared" si="17"/>
        <v>0.80666666666666664</v>
      </c>
      <c r="G23" s="151">
        <f t="shared" si="18"/>
        <v>1.9359999999999999</v>
      </c>
      <c r="H23" s="152">
        <f t="shared" si="19"/>
        <v>2.4</v>
      </c>
      <c r="I23" s="153">
        <f t="shared" si="24"/>
        <v>5453.2719999999999</v>
      </c>
      <c r="J23" s="154">
        <f t="shared" si="25"/>
        <v>1.5929684704834145E-2</v>
      </c>
      <c r="K23" s="154">
        <f t="shared" si="26"/>
        <v>0.34747146075622976</v>
      </c>
      <c r="L23" s="154">
        <f t="shared" si="27"/>
        <v>0.1800753749308672</v>
      </c>
      <c r="M23" s="155">
        <f t="shared" si="28"/>
        <v>14.856</v>
      </c>
      <c r="N23" s="156">
        <f t="shared" si="29"/>
        <v>0.11</v>
      </c>
      <c r="O23" s="156">
        <f t="shared" si="30"/>
        <v>17.164000000000001</v>
      </c>
      <c r="P23" s="157">
        <f t="shared" si="31"/>
        <v>0.22166666666666668</v>
      </c>
      <c r="Q23" s="158">
        <f t="shared" si="32"/>
        <v>93</v>
      </c>
      <c r="R23" s="159">
        <f t="shared" si="33"/>
        <v>26.123827357103686</v>
      </c>
      <c r="S23" s="144">
        <f t="shared" si="34"/>
        <v>6</v>
      </c>
      <c r="T23" s="144">
        <f t="shared" si="35"/>
        <v>936</v>
      </c>
      <c r="U23" t="s">
        <v>116</v>
      </c>
      <c r="V23" s="5" t="s">
        <v>117</v>
      </c>
      <c r="W23" t="s">
        <v>116</v>
      </c>
      <c r="X23" s="5" t="s">
        <v>117</v>
      </c>
      <c r="Y23" t="s">
        <v>209</v>
      </c>
      <c r="Z23" t="s">
        <v>188</v>
      </c>
      <c r="AA23" t="s">
        <v>48</v>
      </c>
      <c r="AB23">
        <v>524</v>
      </c>
      <c r="AC23" s="1">
        <v>5453.2719999999999</v>
      </c>
      <c r="AD23" s="1">
        <v>2816.37</v>
      </c>
      <c r="AE23" s="28">
        <v>1.9359999999999999</v>
      </c>
      <c r="AF23">
        <v>2.4</v>
      </c>
      <c r="AG23">
        <v>14.856</v>
      </c>
      <c r="AH23">
        <v>327.90987999999999</v>
      </c>
      <c r="AI23">
        <v>5.2235009999999997</v>
      </c>
      <c r="AJ23">
        <v>113.939325</v>
      </c>
      <c r="AK23">
        <v>982</v>
      </c>
      <c r="AL23">
        <v>6</v>
      </c>
      <c r="AM23">
        <v>936</v>
      </c>
      <c r="AN23">
        <v>93</v>
      </c>
      <c r="AO23">
        <v>16.630398</v>
      </c>
      <c r="AP23">
        <v>2630.4</v>
      </c>
      <c r="AQ23">
        <v>13.3</v>
      </c>
      <c r="AR23">
        <v>16</v>
      </c>
      <c r="AS23">
        <v>2118</v>
      </c>
      <c r="AT23">
        <v>0.11</v>
      </c>
      <c r="AU23">
        <v>17.164000000000001</v>
      </c>
      <c r="AV23">
        <v>43618</v>
      </c>
      <c r="AW23">
        <v>0</v>
      </c>
      <c r="AX23" s="29">
        <v>0.54</v>
      </c>
      <c r="AY23">
        <v>0.80666666666666664</v>
      </c>
      <c r="AZ23" t="s">
        <v>67</v>
      </c>
      <c r="BA23" t="s">
        <v>191</v>
      </c>
      <c r="BB23">
        <v>7</v>
      </c>
      <c r="BC23" t="s">
        <v>396</v>
      </c>
      <c r="BD23">
        <v>8</v>
      </c>
      <c r="BE23">
        <v>99855.678999999989</v>
      </c>
      <c r="BF23">
        <v>5.461153591474753E-2</v>
      </c>
      <c r="BG23">
        <v>4.4053305637896341E-2</v>
      </c>
      <c r="BH23">
        <v>194257.20500000002</v>
      </c>
      <c r="BI23">
        <v>2.8072431084345106E-2</v>
      </c>
      <c r="BJ23">
        <v>2.2645094408038385E-2</v>
      </c>
      <c r="BK23">
        <v>1</v>
      </c>
      <c r="BL23" t="s">
        <v>67</v>
      </c>
      <c r="BM23">
        <v>0</v>
      </c>
      <c r="BN23" t="s">
        <v>404</v>
      </c>
    </row>
    <row r="24" spans="1:66" x14ac:dyDescent="0.25">
      <c r="A24" s="139" t="str">
        <f t="shared" si="20"/>
        <v>신화여객</v>
      </c>
      <c r="B24" s="139" t="str">
        <f t="shared" si="21"/>
        <v>37</v>
      </c>
      <c r="C24" s="140" t="str">
        <f t="shared" si="22"/>
        <v>71바6165</v>
      </c>
      <c r="D24" s="115" t="str">
        <f t="shared" si="23"/>
        <v>대형</v>
      </c>
      <c r="E24" s="111" t="str">
        <f t="shared" si="16"/>
        <v>F</v>
      </c>
      <c r="F24" s="160">
        <f t="shared" si="17"/>
        <v>0.78239999999999998</v>
      </c>
      <c r="G24" s="161">
        <f t="shared" si="18"/>
        <v>1.956</v>
      </c>
      <c r="H24" s="162">
        <f t="shared" si="19"/>
        <v>2.5</v>
      </c>
      <c r="I24" s="163">
        <f t="shared" si="24"/>
        <v>4409.3900000000003</v>
      </c>
      <c r="J24" s="164">
        <f t="shared" si="25"/>
        <v>3.2903915468600164E-2</v>
      </c>
      <c r="K24" s="164">
        <f t="shared" si="26"/>
        <v>0.38282860695338794</v>
      </c>
      <c r="L24" s="164">
        <f t="shared" si="27"/>
        <v>0.13561966621233321</v>
      </c>
      <c r="M24" s="165">
        <f t="shared" si="28"/>
        <v>14.87</v>
      </c>
      <c r="N24" s="166">
        <f t="shared" si="29"/>
        <v>2.3E-2</v>
      </c>
      <c r="O24" s="166">
        <f t="shared" si="30"/>
        <v>11.067</v>
      </c>
      <c r="P24" s="167">
        <f t="shared" si="31"/>
        <v>1.6849999999999998</v>
      </c>
      <c r="Q24" s="168">
        <f t="shared" si="32"/>
        <v>88</v>
      </c>
      <c r="R24" s="169">
        <f t="shared" si="33"/>
        <v>25.019302707603781</v>
      </c>
      <c r="S24" s="141">
        <f t="shared" si="34"/>
        <v>1</v>
      </c>
      <c r="T24" s="141">
        <f t="shared" si="35"/>
        <v>488</v>
      </c>
      <c r="U24" t="s">
        <v>116</v>
      </c>
      <c r="V24" s="5" t="s">
        <v>118</v>
      </c>
      <c r="W24" t="s">
        <v>116</v>
      </c>
      <c r="X24" s="5" t="s">
        <v>118</v>
      </c>
      <c r="Y24" t="s">
        <v>210</v>
      </c>
      <c r="Z24" t="s">
        <v>188</v>
      </c>
      <c r="AA24" t="s">
        <v>48</v>
      </c>
      <c r="AB24">
        <v>524</v>
      </c>
      <c r="AC24" s="1">
        <v>4409.3900000000003</v>
      </c>
      <c r="AD24" s="1">
        <v>2254.1559999999999</v>
      </c>
      <c r="AE24" s="28">
        <v>1.956</v>
      </c>
      <c r="AF24">
        <v>2.5</v>
      </c>
      <c r="AG24">
        <v>14.87</v>
      </c>
      <c r="AH24">
        <v>301.64185199999997</v>
      </c>
      <c r="AI24">
        <v>9.925198</v>
      </c>
      <c r="AJ24">
        <v>115.47713</v>
      </c>
      <c r="AK24">
        <v>598</v>
      </c>
      <c r="AL24">
        <v>1</v>
      </c>
      <c r="AM24">
        <v>488</v>
      </c>
      <c r="AN24">
        <v>88</v>
      </c>
      <c r="AO24">
        <v>14.617964000000001</v>
      </c>
      <c r="AP24">
        <v>986.3</v>
      </c>
      <c r="AQ24">
        <v>101.1</v>
      </c>
      <c r="AR24">
        <v>81</v>
      </c>
      <c r="AS24">
        <v>49310</v>
      </c>
      <c r="AT24">
        <v>2.3E-2</v>
      </c>
      <c r="AU24">
        <v>11.067</v>
      </c>
      <c r="AV24">
        <v>34387</v>
      </c>
      <c r="AW24">
        <v>0</v>
      </c>
      <c r="AX24" s="29">
        <v>0.56999999999999995</v>
      </c>
      <c r="AY24">
        <v>0.78239999999999998</v>
      </c>
      <c r="AZ24" t="s">
        <v>70</v>
      </c>
      <c r="BA24" t="s">
        <v>439</v>
      </c>
      <c r="BB24">
        <v>1</v>
      </c>
      <c r="BC24" t="s">
        <v>440</v>
      </c>
      <c r="BD24">
        <v>8</v>
      </c>
      <c r="BE24">
        <v>28776.946</v>
      </c>
      <c r="BF24">
        <v>0.15322647510962423</v>
      </c>
      <c r="BG24">
        <v>0.11988439412577</v>
      </c>
      <c r="BH24">
        <v>194257.20500000002</v>
      </c>
      <c r="BI24">
        <v>2.2698720492761129E-2</v>
      </c>
      <c r="BJ24">
        <v>1.7759478913536308E-2</v>
      </c>
      <c r="BK24">
        <v>1</v>
      </c>
      <c r="BL24" t="s">
        <v>67</v>
      </c>
      <c r="BM24">
        <v>-1</v>
      </c>
      <c r="BN24" t="s">
        <v>405</v>
      </c>
    </row>
    <row r="25" spans="1:66" x14ac:dyDescent="0.25">
      <c r="A25" s="142" t="str">
        <f t="shared" si="20"/>
        <v>신화여객</v>
      </c>
      <c r="B25" s="142" t="str">
        <f t="shared" si="21"/>
        <v>37</v>
      </c>
      <c r="C25" s="143" t="str">
        <f t="shared" si="22"/>
        <v>71바6167</v>
      </c>
      <c r="D25" s="131" t="str">
        <f t="shared" si="23"/>
        <v>대형</v>
      </c>
      <c r="E25" s="127" t="str">
        <f t="shared" si="16"/>
        <v>D</v>
      </c>
      <c r="F25" s="150">
        <f t="shared" si="17"/>
        <v>0.83599999999999997</v>
      </c>
      <c r="G25" s="151">
        <f t="shared" si="18"/>
        <v>2.09</v>
      </c>
      <c r="H25" s="152">
        <f t="shared" si="19"/>
        <v>2.5</v>
      </c>
      <c r="I25" s="153">
        <f t="shared" si="24"/>
        <v>4673.4579999999996</v>
      </c>
      <c r="J25" s="154">
        <f t="shared" si="25"/>
        <v>2.836282226436098E-2</v>
      </c>
      <c r="K25" s="154">
        <f t="shared" si="26"/>
        <v>0.34377628874950322</v>
      </c>
      <c r="L25" s="154">
        <f t="shared" si="27"/>
        <v>0.16347638087257874</v>
      </c>
      <c r="M25" s="155">
        <f t="shared" si="28"/>
        <v>12.481999999999999</v>
      </c>
      <c r="N25" s="156">
        <f t="shared" si="29"/>
        <v>2.1000000000000001E-2</v>
      </c>
      <c r="O25" s="156">
        <f t="shared" si="30"/>
        <v>6.077</v>
      </c>
      <c r="P25" s="157">
        <f t="shared" si="31"/>
        <v>8.1666666666666679E-2</v>
      </c>
      <c r="Q25" s="158">
        <f t="shared" si="32"/>
        <v>87</v>
      </c>
      <c r="R25" s="159">
        <f t="shared" si="33"/>
        <v>24.242672918896179</v>
      </c>
      <c r="S25" s="144">
        <f t="shared" si="34"/>
        <v>1</v>
      </c>
      <c r="T25" s="144">
        <f t="shared" si="35"/>
        <v>284</v>
      </c>
      <c r="U25" t="s">
        <v>116</v>
      </c>
      <c r="V25" t="s">
        <v>118</v>
      </c>
      <c r="W25" s="4" t="s">
        <v>116</v>
      </c>
      <c r="X25" s="4" t="s">
        <v>118</v>
      </c>
      <c r="Y25" s="4" t="s">
        <v>211</v>
      </c>
      <c r="Z25" s="4" t="s">
        <v>188</v>
      </c>
      <c r="AA25" s="4" t="s">
        <v>48</v>
      </c>
      <c r="AB25" s="4">
        <v>524</v>
      </c>
      <c r="AC25" s="4">
        <v>4673.4579999999996</v>
      </c>
      <c r="AD25" s="4">
        <v>2235.681</v>
      </c>
      <c r="AE25" s="4">
        <v>2.09</v>
      </c>
      <c r="AF25" s="4">
        <v>2.5</v>
      </c>
      <c r="AG25" s="4">
        <v>12.481999999999999</v>
      </c>
      <c r="AH25" s="4">
        <v>307.03961399999997</v>
      </c>
      <c r="AI25" s="4">
        <v>8.7085100000000004</v>
      </c>
      <c r="AJ25" s="4">
        <v>105.55293899999999</v>
      </c>
      <c r="AK25" s="4">
        <v>764</v>
      </c>
      <c r="AL25" s="4">
        <v>1</v>
      </c>
      <c r="AM25" s="4">
        <v>284</v>
      </c>
      <c r="AN25" s="4">
        <v>87</v>
      </c>
      <c r="AO25" s="4">
        <v>15.221026</v>
      </c>
      <c r="AP25" s="4">
        <v>297.7</v>
      </c>
      <c r="AQ25" s="4">
        <v>4.9000000000000004</v>
      </c>
      <c r="AR25" s="4">
        <v>26</v>
      </c>
      <c r="AS25" s="4">
        <v>17636</v>
      </c>
      <c r="AT25" s="4">
        <v>2.1000000000000001E-2</v>
      </c>
      <c r="AU25" s="4">
        <v>6.077</v>
      </c>
      <c r="AV25" s="4">
        <v>39505</v>
      </c>
      <c r="AW25" s="4">
        <v>0</v>
      </c>
      <c r="AX25" s="30">
        <v>0.56000000000000005</v>
      </c>
      <c r="AY25">
        <v>0.83599999999999997</v>
      </c>
      <c r="AZ25" t="s">
        <v>67</v>
      </c>
      <c r="BA25" t="s">
        <v>439</v>
      </c>
      <c r="BB25">
        <v>1</v>
      </c>
      <c r="BC25" t="s">
        <v>441</v>
      </c>
      <c r="BD25">
        <v>9</v>
      </c>
      <c r="BE25">
        <v>28776.946</v>
      </c>
      <c r="BF25">
        <v>0.16240284844680877</v>
      </c>
      <c r="BG25">
        <v>0.13576878130153214</v>
      </c>
      <c r="BH25">
        <v>194257.20500000002</v>
      </c>
      <c r="BI25">
        <v>2.4058093495167909E-2</v>
      </c>
      <c r="BJ25">
        <v>2.0112566161960371E-2</v>
      </c>
      <c r="BK25">
        <v>1</v>
      </c>
      <c r="BL25" t="s">
        <v>69</v>
      </c>
      <c r="BM25">
        <v>-1</v>
      </c>
      <c r="BN25" t="s">
        <v>405</v>
      </c>
    </row>
    <row r="26" spans="1:66" x14ac:dyDescent="0.25">
      <c r="A26" s="139" t="str">
        <f t="shared" si="20"/>
        <v>신화여객</v>
      </c>
      <c r="B26" s="139" t="str">
        <f t="shared" si="21"/>
        <v>37</v>
      </c>
      <c r="C26" s="140" t="str">
        <f t="shared" si="22"/>
        <v>71바6168</v>
      </c>
      <c r="D26" s="115" t="str">
        <f t="shared" si="23"/>
        <v>대형</v>
      </c>
      <c r="E26" s="111" t="str">
        <f t="shared" si="16"/>
        <v>D</v>
      </c>
      <c r="F26" s="160">
        <f t="shared" si="17"/>
        <v>0.81440000000000001</v>
      </c>
      <c r="G26" s="161">
        <f t="shared" si="18"/>
        <v>2.036</v>
      </c>
      <c r="H26" s="162">
        <f t="shared" si="19"/>
        <v>2.5</v>
      </c>
      <c r="I26" s="163">
        <f t="shared" si="24"/>
        <v>5993.7539999999999</v>
      </c>
      <c r="J26" s="164">
        <f t="shared" si="25"/>
        <v>3.8046675205467506E-2</v>
      </c>
      <c r="K26" s="164">
        <f t="shared" si="26"/>
        <v>0.33424340807170383</v>
      </c>
      <c r="L26" s="164">
        <f t="shared" si="27"/>
        <v>0.19403532410572741</v>
      </c>
      <c r="M26" s="165">
        <f t="shared" si="28"/>
        <v>12.083</v>
      </c>
      <c r="N26" s="166">
        <f t="shared" si="29"/>
        <v>0.15</v>
      </c>
      <c r="O26" s="166">
        <f t="shared" si="30"/>
        <v>6.8239999999999998</v>
      </c>
      <c r="P26" s="167">
        <f t="shared" si="31"/>
        <v>0.17499999999999999</v>
      </c>
      <c r="Q26" s="168">
        <f t="shared" si="32"/>
        <v>86</v>
      </c>
      <c r="R26" s="169">
        <f t="shared" si="33"/>
        <v>23.985184087060393</v>
      </c>
      <c r="S26" s="141">
        <f t="shared" si="34"/>
        <v>9</v>
      </c>
      <c r="T26" s="141">
        <f t="shared" si="35"/>
        <v>409</v>
      </c>
      <c r="U26" t="s">
        <v>116</v>
      </c>
      <c r="V26" s="5" t="s">
        <v>118</v>
      </c>
      <c r="W26" t="s">
        <v>116</v>
      </c>
      <c r="X26" s="5" t="s">
        <v>118</v>
      </c>
      <c r="Y26" t="s">
        <v>212</v>
      </c>
      <c r="Z26" t="s">
        <v>188</v>
      </c>
      <c r="AA26" t="s">
        <v>48</v>
      </c>
      <c r="AB26">
        <v>524</v>
      </c>
      <c r="AC26" s="1">
        <v>5993.7539999999999</v>
      </c>
      <c r="AD26" s="1">
        <v>2943.7350000000001</v>
      </c>
      <c r="AE26" s="28">
        <v>2.036</v>
      </c>
      <c r="AF26">
        <v>2.5</v>
      </c>
      <c r="AG26">
        <v>12.083</v>
      </c>
      <c r="AH26">
        <v>398.10430000000002</v>
      </c>
      <c r="AI26">
        <v>15.146545</v>
      </c>
      <c r="AJ26">
        <v>133.063738</v>
      </c>
      <c r="AK26">
        <v>1163</v>
      </c>
      <c r="AL26">
        <v>9</v>
      </c>
      <c r="AM26">
        <v>409</v>
      </c>
      <c r="AN26">
        <v>86</v>
      </c>
      <c r="AO26">
        <v>15.055737000000001</v>
      </c>
      <c r="AP26">
        <v>818</v>
      </c>
      <c r="AQ26">
        <v>10.5</v>
      </c>
      <c r="AR26">
        <v>35</v>
      </c>
      <c r="AS26">
        <v>16290</v>
      </c>
      <c r="AT26">
        <v>0.15</v>
      </c>
      <c r="AU26">
        <v>6.8239999999999998</v>
      </c>
      <c r="AV26">
        <v>50421</v>
      </c>
      <c r="AW26">
        <v>0</v>
      </c>
      <c r="AX26" s="29">
        <v>0.54</v>
      </c>
      <c r="AY26">
        <v>0.81440000000000001</v>
      </c>
      <c r="AZ26" t="s">
        <v>67</v>
      </c>
      <c r="BA26" t="s">
        <v>439</v>
      </c>
      <c r="BB26">
        <v>2</v>
      </c>
      <c r="BC26" t="s">
        <v>442</v>
      </c>
      <c r="BD26">
        <v>10</v>
      </c>
      <c r="BE26">
        <v>28776.946</v>
      </c>
      <c r="BF26">
        <v>0.20828318613100918</v>
      </c>
      <c r="BG26">
        <v>0.16962582678509389</v>
      </c>
      <c r="BH26">
        <v>194257.20500000002</v>
      </c>
      <c r="BI26">
        <v>3.0854732003376656E-2</v>
      </c>
      <c r="BJ26">
        <v>2.5128093743549948E-2</v>
      </c>
      <c r="BK26">
        <v>1</v>
      </c>
      <c r="BL26" t="s">
        <v>67</v>
      </c>
      <c r="BM26">
        <v>0</v>
      </c>
      <c r="BN26" t="s">
        <v>404</v>
      </c>
    </row>
    <row r="27" spans="1:66" x14ac:dyDescent="0.25">
      <c r="A27" s="142" t="str">
        <f t="shared" ref="A27:A42" si="36">W27</f>
        <v>신화여객</v>
      </c>
      <c r="B27" s="142" t="str">
        <f t="shared" ref="B27:B42" si="37">V27</f>
        <v>37</v>
      </c>
      <c r="C27" s="143" t="str">
        <f t="shared" ref="C27:C42" si="38">Y27</f>
        <v>71바6169</v>
      </c>
      <c r="D27" s="131" t="str">
        <f t="shared" ref="D27:D42" si="39">Z27</f>
        <v>대형</v>
      </c>
      <c r="E27" s="127" t="str">
        <f t="shared" ref="E27:E42" si="40">AZ27</f>
        <v>D</v>
      </c>
      <c r="F27" s="150">
        <f t="shared" ref="F27:F42" si="41">G27/H27</f>
        <v>0.81240000000000001</v>
      </c>
      <c r="G27" s="151">
        <f t="shared" ref="G27:G42" si="42">AE27</f>
        <v>2.0310000000000001</v>
      </c>
      <c r="H27" s="152">
        <f t="shared" ref="H27:H42" si="43">AF27</f>
        <v>2.5</v>
      </c>
      <c r="I27" s="153">
        <f t="shared" ref="I27:I42" si="44">AC27</f>
        <v>4888.9669999999996</v>
      </c>
      <c r="J27" s="154">
        <f t="shared" ref="J27:J42" si="45">AI27/AH27</f>
        <v>3.0323567688818748E-2</v>
      </c>
      <c r="K27" s="154">
        <f t="shared" ref="K27:K42" si="46">AJ27/AH27</f>
        <v>0.33207015768613529</v>
      </c>
      <c r="L27" s="154">
        <f t="shared" ref="L27:L42" si="47">AK27/AC27</f>
        <v>0.11945263692718729</v>
      </c>
      <c r="M27" s="155">
        <f t="shared" ref="M27:M42" si="48">AG27</f>
        <v>12.291</v>
      </c>
      <c r="N27" s="156">
        <f t="shared" ref="N27:N42" si="49">IF(AW27=0,AT27,"속도계이상")</f>
        <v>0</v>
      </c>
      <c r="O27" s="156">
        <f t="shared" ref="O27:O42" si="50">IF(AW27=0,AU27,"속도계이상")</f>
        <v>5.87</v>
      </c>
      <c r="P27" s="157">
        <f t="shared" ref="P27:P42" si="51">AQ27/60</f>
        <v>0.61</v>
      </c>
      <c r="Q27" s="158">
        <f t="shared" ref="Q27:Q42" si="52">AN27</f>
        <v>84</v>
      </c>
      <c r="R27" s="159">
        <f t="shared" ref="R27:R42" si="53">AC27/(AH27-AI27-AJ27)</f>
        <v>23.323976248122033</v>
      </c>
      <c r="S27" s="144">
        <f t="shared" ref="S27:S42" si="54">IF(AW27=0,AL27,"속도계이상")</f>
        <v>0</v>
      </c>
      <c r="T27" s="144">
        <f t="shared" ref="T27:T42" si="55">IF(AW27=0,AM27,"속도계이상")</f>
        <v>287</v>
      </c>
      <c r="U27" t="s">
        <v>116</v>
      </c>
      <c r="V27" t="s">
        <v>118</v>
      </c>
      <c r="W27" t="s">
        <v>116</v>
      </c>
      <c r="X27" s="4" t="s">
        <v>118</v>
      </c>
      <c r="Y27" s="4" t="s">
        <v>213</v>
      </c>
      <c r="Z27" s="4" t="s">
        <v>188</v>
      </c>
      <c r="AA27" s="4" t="s">
        <v>48</v>
      </c>
      <c r="AB27" s="4">
        <v>524</v>
      </c>
      <c r="AC27" s="4">
        <v>4888.9669999999996</v>
      </c>
      <c r="AD27" s="4">
        <v>2406.8049999999998</v>
      </c>
      <c r="AE27" s="4">
        <v>2.0310000000000001</v>
      </c>
      <c r="AF27" s="4">
        <v>2.5</v>
      </c>
      <c r="AG27" s="4">
        <v>12.291</v>
      </c>
      <c r="AH27" s="4">
        <v>328.74710199999998</v>
      </c>
      <c r="AI27" s="4">
        <v>9.9687850000000005</v>
      </c>
      <c r="AJ27" s="4">
        <v>109.167102</v>
      </c>
      <c r="AK27" s="4">
        <v>584</v>
      </c>
      <c r="AL27" s="4">
        <v>0</v>
      </c>
      <c r="AM27" s="4">
        <v>287</v>
      </c>
      <c r="AN27" s="4">
        <v>84</v>
      </c>
      <c r="AO27" s="4">
        <v>14.871513</v>
      </c>
      <c r="AP27" s="4">
        <v>628.79999999999995</v>
      </c>
      <c r="AQ27" s="4">
        <v>36.6</v>
      </c>
      <c r="AR27" s="4">
        <v>37</v>
      </c>
      <c r="AS27" s="4">
        <v>15263</v>
      </c>
      <c r="AT27" s="4">
        <v>0</v>
      </c>
      <c r="AU27" s="4">
        <v>5.87</v>
      </c>
      <c r="AV27" s="4">
        <v>41228</v>
      </c>
      <c r="AW27" s="4">
        <v>0</v>
      </c>
      <c r="AX27" s="4">
        <v>0.56000000000000005</v>
      </c>
      <c r="AY27">
        <v>0.81240000000000001</v>
      </c>
      <c r="AZ27" t="s">
        <v>67</v>
      </c>
      <c r="BA27" t="s">
        <v>439</v>
      </c>
      <c r="BB27">
        <v>3</v>
      </c>
      <c r="BC27" t="s">
        <v>443</v>
      </c>
      <c r="BD27">
        <v>7</v>
      </c>
      <c r="BE27">
        <v>28776.946</v>
      </c>
      <c r="BF27">
        <v>0.16989179463310664</v>
      </c>
      <c r="BG27">
        <v>0.13802009395993584</v>
      </c>
      <c r="BH27">
        <v>194257.20500000002</v>
      </c>
      <c r="BI27">
        <v>2.5167493787424767E-2</v>
      </c>
      <c r="BJ27">
        <v>2.044607195290388E-2</v>
      </c>
      <c r="BK27">
        <v>1</v>
      </c>
      <c r="BL27" t="s">
        <v>67</v>
      </c>
      <c r="BM27">
        <v>0</v>
      </c>
      <c r="BN27" t="s">
        <v>404</v>
      </c>
    </row>
    <row r="28" spans="1:66" x14ac:dyDescent="0.25">
      <c r="A28" s="139" t="str">
        <f t="shared" si="36"/>
        <v>신화여객</v>
      </c>
      <c r="B28" s="139" t="str">
        <f t="shared" si="37"/>
        <v>37</v>
      </c>
      <c r="C28" s="140" t="str">
        <f t="shared" si="38"/>
        <v>71바6171</v>
      </c>
      <c r="D28" s="115" t="str">
        <f t="shared" si="39"/>
        <v>대형</v>
      </c>
      <c r="E28" s="111" t="str">
        <f t="shared" si="40"/>
        <v>F</v>
      </c>
      <c r="F28" s="160">
        <f t="shared" si="41"/>
        <v>0.7732</v>
      </c>
      <c r="G28" s="161">
        <f t="shared" si="42"/>
        <v>1.9330000000000001</v>
      </c>
      <c r="H28" s="162">
        <f t="shared" si="43"/>
        <v>2.5</v>
      </c>
      <c r="I28" s="163">
        <f t="shared" si="44"/>
        <v>4538.3370000000004</v>
      </c>
      <c r="J28" s="164">
        <f t="shared" si="45"/>
        <v>1.6318106501763546E-2</v>
      </c>
      <c r="K28" s="164">
        <f t="shared" si="46"/>
        <v>0.40057601927225406</v>
      </c>
      <c r="L28" s="164">
        <f t="shared" si="47"/>
        <v>0.16041118145258934</v>
      </c>
      <c r="M28" s="165">
        <f t="shared" si="48"/>
        <v>14.045999999999999</v>
      </c>
      <c r="N28" s="166">
        <f t="shared" si="49"/>
        <v>0.13200000000000001</v>
      </c>
      <c r="O28" s="166">
        <f t="shared" si="50"/>
        <v>22.364999999999998</v>
      </c>
      <c r="P28" s="167">
        <f t="shared" si="51"/>
        <v>0.28000000000000003</v>
      </c>
      <c r="Q28" s="168">
        <f t="shared" si="52"/>
        <v>88</v>
      </c>
      <c r="R28" s="169">
        <f t="shared" si="53"/>
        <v>25.115188417385475</v>
      </c>
      <c r="S28" s="141">
        <f t="shared" si="54"/>
        <v>6</v>
      </c>
      <c r="T28" s="141">
        <f t="shared" si="55"/>
        <v>1015</v>
      </c>
      <c r="U28" t="s">
        <v>116</v>
      </c>
      <c r="V28" t="s">
        <v>118</v>
      </c>
      <c r="W28" t="s">
        <v>116</v>
      </c>
      <c r="X28" s="4" t="s">
        <v>118</v>
      </c>
      <c r="Y28" s="4" t="s">
        <v>214</v>
      </c>
      <c r="Z28" s="4" t="s">
        <v>188</v>
      </c>
      <c r="AA28" s="4" t="s">
        <v>48</v>
      </c>
      <c r="AB28" s="4">
        <v>524</v>
      </c>
      <c r="AC28" s="4">
        <v>4538.3370000000004</v>
      </c>
      <c r="AD28" s="4">
        <v>2347.5250000000001</v>
      </c>
      <c r="AE28" s="4">
        <v>1.9330000000000001</v>
      </c>
      <c r="AF28" s="4">
        <v>2.5</v>
      </c>
      <c r="AG28" s="4">
        <v>14.045999999999999</v>
      </c>
      <c r="AH28" s="4">
        <v>309.893798</v>
      </c>
      <c r="AI28" s="4">
        <v>5.0568799999999996</v>
      </c>
      <c r="AJ28" s="4">
        <v>124.13602400000001</v>
      </c>
      <c r="AK28" s="4">
        <v>728</v>
      </c>
      <c r="AL28" s="4">
        <v>6</v>
      </c>
      <c r="AM28" s="4">
        <v>1015</v>
      </c>
      <c r="AN28" s="4">
        <v>88</v>
      </c>
      <c r="AO28" s="4">
        <v>14.644812999999999</v>
      </c>
      <c r="AP28" s="4">
        <v>946.5</v>
      </c>
      <c r="AQ28" s="4">
        <v>16.8</v>
      </c>
      <c r="AR28" s="4">
        <v>103</v>
      </c>
      <c r="AS28" s="4">
        <v>56891</v>
      </c>
      <c r="AT28" s="4">
        <v>0.13200000000000001</v>
      </c>
      <c r="AU28" s="4">
        <v>22.364999999999998</v>
      </c>
      <c r="AV28" s="4">
        <v>34284</v>
      </c>
      <c r="AW28" s="4">
        <v>0</v>
      </c>
      <c r="AX28" s="4">
        <v>0.54</v>
      </c>
      <c r="AY28">
        <v>0.7732</v>
      </c>
      <c r="AZ28" t="s">
        <v>70</v>
      </c>
      <c r="BA28" t="s">
        <v>439</v>
      </c>
      <c r="BB28">
        <v>2</v>
      </c>
      <c r="BC28" t="s">
        <v>444</v>
      </c>
      <c r="BD28">
        <v>8</v>
      </c>
      <c r="BE28">
        <v>28776.946</v>
      </c>
      <c r="BF28">
        <v>0.15770738840737306</v>
      </c>
      <c r="BG28">
        <v>0.12193935271658085</v>
      </c>
      <c r="BH28">
        <v>194257.20500000002</v>
      </c>
      <c r="BI28">
        <v>2.3362515691502921E-2</v>
      </c>
      <c r="BJ28">
        <v>1.8063897132670058E-2</v>
      </c>
      <c r="BK28">
        <v>1</v>
      </c>
      <c r="BL28" t="s">
        <v>67</v>
      </c>
      <c r="BM28">
        <v>-1</v>
      </c>
      <c r="BN28" t="s">
        <v>405</v>
      </c>
    </row>
    <row r="29" spans="1:66" x14ac:dyDescent="0.25">
      <c r="A29" s="142" t="str">
        <f t="shared" si="36"/>
        <v>신화여객</v>
      </c>
      <c r="B29" s="142" t="str">
        <f t="shared" si="37"/>
        <v>37</v>
      </c>
      <c r="C29" s="143" t="str">
        <f t="shared" si="38"/>
        <v>71바6172</v>
      </c>
      <c r="D29" s="131" t="str">
        <f t="shared" si="39"/>
        <v>대형</v>
      </c>
      <c r="E29" s="127" t="str">
        <f t="shared" si="40"/>
        <v>D</v>
      </c>
      <c r="F29" s="150">
        <f t="shared" si="41"/>
        <v>0.80640000000000001</v>
      </c>
      <c r="G29" s="151">
        <f t="shared" si="42"/>
        <v>2.016</v>
      </c>
      <c r="H29" s="152">
        <f t="shared" si="43"/>
        <v>2.5</v>
      </c>
      <c r="I29" s="153">
        <f t="shared" si="44"/>
        <v>4273.04</v>
      </c>
      <c r="J29" s="154">
        <f t="shared" si="45"/>
        <v>3.2662846213278786E-2</v>
      </c>
      <c r="K29" s="154">
        <f t="shared" si="46"/>
        <v>0.37426065887183896</v>
      </c>
      <c r="L29" s="154">
        <f t="shared" si="47"/>
        <v>0.17434894126897946</v>
      </c>
      <c r="M29" s="155">
        <f t="shared" si="48"/>
        <v>12.79</v>
      </c>
      <c r="N29" s="156">
        <f t="shared" si="49"/>
        <v>4.7E-2</v>
      </c>
      <c r="O29" s="156">
        <f t="shared" si="50"/>
        <v>12.286</v>
      </c>
      <c r="P29" s="157">
        <f t="shared" si="51"/>
        <v>0.25666666666666665</v>
      </c>
      <c r="Q29" s="158">
        <f t="shared" si="52"/>
        <v>89</v>
      </c>
      <c r="R29" s="159">
        <f t="shared" si="53"/>
        <v>24.625780109229559</v>
      </c>
      <c r="S29" s="144">
        <f t="shared" si="54"/>
        <v>2</v>
      </c>
      <c r="T29" s="144">
        <f t="shared" si="55"/>
        <v>525</v>
      </c>
      <c r="U29" t="s">
        <v>116</v>
      </c>
      <c r="V29" t="s">
        <v>118</v>
      </c>
      <c r="W29" t="s">
        <v>116</v>
      </c>
      <c r="X29" s="4" t="s">
        <v>118</v>
      </c>
      <c r="Y29" s="4" t="s">
        <v>215</v>
      </c>
      <c r="Z29" s="4" t="s">
        <v>188</v>
      </c>
      <c r="AA29" s="4" t="s">
        <v>48</v>
      </c>
      <c r="AB29" s="4">
        <v>524</v>
      </c>
      <c r="AC29" s="4">
        <v>4273.04</v>
      </c>
      <c r="AD29" s="4">
        <v>2119.806</v>
      </c>
      <c r="AE29" s="4">
        <v>2.016</v>
      </c>
      <c r="AF29" s="4">
        <v>2.5</v>
      </c>
      <c r="AG29" s="4">
        <v>12.79</v>
      </c>
      <c r="AH29" s="4">
        <v>292.57434999999998</v>
      </c>
      <c r="AI29" s="4">
        <v>9.5563110000000009</v>
      </c>
      <c r="AJ29" s="4">
        <v>109.49906900000001</v>
      </c>
      <c r="AK29" s="4">
        <v>745</v>
      </c>
      <c r="AL29" s="4">
        <v>2</v>
      </c>
      <c r="AM29" s="4">
        <v>525</v>
      </c>
      <c r="AN29" s="4">
        <v>89</v>
      </c>
      <c r="AO29" s="4">
        <v>14.604971000000001</v>
      </c>
      <c r="AP29" s="4">
        <v>421.8</v>
      </c>
      <c r="AQ29" s="4">
        <v>15.4</v>
      </c>
      <c r="AR29" s="4">
        <v>54</v>
      </c>
      <c r="AS29" s="4">
        <v>32012</v>
      </c>
      <c r="AT29" s="4">
        <v>4.7E-2</v>
      </c>
      <c r="AU29" s="4">
        <v>12.286</v>
      </c>
      <c r="AV29" s="4">
        <v>32596</v>
      </c>
      <c r="AW29" s="4">
        <v>0</v>
      </c>
      <c r="AX29" s="4">
        <v>0.54</v>
      </c>
      <c r="AY29">
        <v>0.80640000000000001</v>
      </c>
      <c r="AZ29" t="s">
        <v>67</v>
      </c>
      <c r="BA29" t="s">
        <v>439</v>
      </c>
      <c r="BB29">
        <v>4</v>
      </c>
      <c r="BC29" t="s">
        <v>445</v>
      </c>
      <c r="BD29">
        <v>20</v>
      </c>
      <c r="BE29">
        <v>28776.946</v>
      </c>
      <c r="BF29">
        <v>0.14848830727207815</v>
      </c>
      <c r="BG29">
        <v>0.11974097098420382</v>
      </c>
      <c r="BH29">
        <v>194257.20500000002</v>
      </c>
      <c r="BI29">
        <v>2.1996816025433907E-2</v>
      </c>
      <c r="BJ29">
        <v>1.7738232442909903E-2</v>
      </c>
      <c r="BK29">
        <v>1</v>
      </c>
      <c r="BL29" t="s">
        <v>69</v>
      </c>
      <c r="BM29">
        <v>-1</v>
      </c>
      <c r="BN29" t="s">
        <v>405</v>
      </c>
    </row>
    <row r="30" spans="1:66" x14ac:dyDescent="0.25">
      <c r="A30" s="139" t="str">
        <f t="shared" si="36"/>
        <v>신화여객</v>
      </c>
      <c r="B30" s="139" t="str">
        <f t="shared" si="37"/>
        <v>526</v>
      </c>
      <c r="C30" s="140" t="str">
        <f t="shared" si="38"/>
        <v>71바5101</v>
      </c>
      <c r="D30" s="115" t="str">
        <f t="shared" si="39"/>
        <v>중형</v>
      </c>
      <c r="E30" s="111" t="str">
        <f t="shared" si="40"/>
        <v>F</v>
      </c>
      <c r="F30" s="160">
        <f t="shared" si="41"/>
        <v>0.75483870967741928</v>
      </c>
      <c r="G30" s="161">
        <f t="shared" si="42"/>
        <v>2.34</v>
      </c>
      <c r="H30" s="162">
        <f t="shared" si="43"/>
        <v>3.1</v>
      </c>
      <c r="I30" s="163">
        <f t="shared" si="44"/>
        <v>5576.3590000000004</v>
      </c>
      <c r="J30" s="164">
        <f t="shared" si="45"/>
        <v>3.8433068542162795E-2</v>
      </c>
      <c r="K30" s="164">
        <f t="shared" si="46"/>
        <v>0.34311541261715367</v>
      </c>
      <c r="L30" s="164">
        <f t="shared" si="47"/>
        <v>0.18148042477179105</v>
      </c>
      <c r="M30" s="165">
        <f t="shared" si="48"/>
        <v>11.688000000000001</v>
      </c>
      <c r="N30" s="166">
        <f t="shared" si="49"/>
        <v>0.32300000000000001</v>
      </c>
      <c r="O30" s="166">
        <f t="shared" si="50"/>
        <v>26.684000000000001</v>
      </c>
      <c r="P30" s="167">
        <f t="shared" si="51"/>
        <v>0</v>
      </c>
      <c r="Q30" s="168">
        <f t="shared" si="52"/>
        <v>66</v>
      </c>
      <c r="R30" s="169">
        <f t="shared" si="53"/>
        <v>23.511098088083042</v>
      </c>
      <c r="S30" s="141">
        <f t="shared" si="54"/>
        <v>18</v>
      </c>
      <c r="T30" s="141">
        <f t="shared" si="55"/>
        <v>1488</v>
      </c>
      <c r="U30" t="s">
        <v>116</v>
      </c>
      <c r="V30" t="s">
        <v>119</v>
      </c>
      <c r="W30" t="s">
        <v>116</v>
      </c>
      <c r="X30" s="4" t="s">
        <v>119</v>
      </c>
      <c r="Y30" s="4" t="s">
        <v>216</v>
      </c>
      <c r="Z30" s="4" t="s">
        <v>186</v>
      </c>
      <c r="AA30" s="4" t="s">
        <v>48</v>
      </c>
      <c r="AB30" s="4">
        <v>524</v>
      </c>
      <c r="AC30" s="4">
        <v>5576.3590000000004</v>
      </c>
      <c r="AD30" s="4">
        <v>2383.0340000000001</v>
      </c>
      <c r="AE30" s="4">
        <v>2.34</v>
      </c>
      <c r="AF30" s="4">
        <v>3.1</v>
      </c>
      <c r="AG30" s="4">
        <v>11.688000000000001</v>
      </c>
      <c r="AH30" s="4">
        <v>383.50599</v>
      </c>
      <c r="AI30" s="4">
        <v>14.739312</v>
      </c>
      <c r="AJ30" s="4">
        <v>131.586816</v>
      </c>
      <c r="AK30" s="4">
        <v>1012</v>
      </c>
      <c r="AL30" s="4">
        <v>18</v>
      </c>
      <c r="AM30" s="4">
        <v>1488</v>
      </c>
      <c r="AN30" s="4">
        <v>66</v>
      </c>
      <c r="AO30" s="4">
        <v>14.540474</v>
      </c>
      <c r="AP30" s="4">
        <v>40.5</v>
      </c>
      <c r="AQ30" s="4">
        <v>0</v>
      </c>
      <c r="AR30" s="4">
        <v>43</v>
      </c>
      <c r="AS30" s="4">
        <v>10367</v>
      </c>
      <c r="AT30" s="4">
        <v>0.32300000000000001</v>
      </c>
      <c r="AU30" s="4">
        <v>26.684000000000001</v>
      </c>
      <c r="AV30" s="4">
        <v>71</v>
      </c>
      <c r="AW30" s="4">
        <v>0</v>
      </c>
      <c r="AX30" s="4">
        <v>0.62</v>
      </c>
      <c r="AY30">
        <v>0.75483870967741928</v>
      </c>
      <c r="AZ30" t="s">
        <v>70</v>
      </c>
      <c r="BA30" t="s">
        <v>446</v>
      </c>
      <c r="BB30">
        <v>7</v>
      </c>
      <c r="BC30" t="s">
        <v>447</v>
      </c>
      <c r="BD30">
        <v>2</v>
      </c>
      <c r="BE30">
        <v>37039.811000000002</v>
      </c>
      <c r="BF30">
        <v>0.15055041722540108</v>
      </c>
      <c r="BG30">
        <v>0.11364128267981886</v>
      </c>
      <c r="BH30">
        <v>194257.20500000002</v>
      </c>
      <c r="BI30">
        <v>2.8706060091825164E-2</v>
      </c>
      <c r="BJ30">
        <v>2.1668445359635767E-2</v>
      </c>
      <c r="BK30">
        <v>1</v>
      </c>
      <c r="BL30" t="s">
        <v>70</v>
      </c>
      <c r="BM30">
        <v>0</v>
      </c>
      <c r="BN30" t="s">
        <v>404</v>
      </c>
    </row>
    <row r="31" spans="1:66" x14ac:dyDescent="0.25">
      <c r="A31" s="142" t="str">
        <f t="shared" si="36"/>
        <v>신화여객</v>
      </c>
      <c r="B31" s="142" t="str">
        <f t="shared" si="37"/>
        <v>526</v>
      </c>
      <c r="C31" s="143" t="str">
        <f t="shared" si="38"/>
        <v>71바5105</v>
      </c>
      <c r="D31" s="131" t="str">
        <f t="shared" si="39"/>
        <v>중형</v>
      </c>
      <c r="E31" s="127" t="str">
        <f t="shared" si="40"/>
        <v>F</v>
      </c>
      <c r="F31" s="150">
        <f t="shared" si="41"/>
        <v>0.75774193548387103</v>
      </c>
      <c r="G31" s="151">
        <f t="shared" si="42"/>
        <v>2.3490000000000002</v>
      </c>
      <c r="H31" s="152">
        <f t="shared" si="43"/>
        <v>3.1</v>
      </c>
      <c r="I31" s="153">
        <f t="shared" si="44"/>
        <v>5153.7259999999997</v>
      </c>
      <c r="J31" s="154">
        <f t="shared" si="45"/>
        <v>3.3382993923695259E-2</v>
      </c>
      <c r="K31" s="154">
        <f t="shared" si="46"/>
        <v>0.34103522450706225</v>
      </c>
      <c r="L31" s="154">
        <f t="shared" si="47"/>
        <v>0.20703467743531576</v>
      </c>
      <c r="M31" s="155">
        <f t="shared" si="48"/>
        <v>11.1</v>
      </c>
      <c r="N31" s="156">
        <f t="shared" si="49"/>
        <v>3.9E-2</v>
      </c>
      <c r="O31" s="156">
        <f t="shared" si="50"/>
        <v>7.7809999999999997</v>
      </c>
      <c r="P31" s="157">
        <f t="shared" si="51"/>
        <v>0</v>
      </c>
      <c r="Q31" s="158">
        <f t="shared" si="52"/>
        <v>65</v>
      </c>
      <c r="R31" s="159">
        <f t="shared" si="53"/>
        <v>22.856590437998932</v>
      </c>
      <c r="S31" s="144">
        <f t="shared" si="54"/>
        <v>2</v>
      </c>
      <c r="T31" s="144">
        <f t="shared" si="55"/>
        <v>401</v>
      </c>
      <c r="U31" t="s">
        <v>116</v>
      </c>
      <c r="V31" t="s">
        <v>119</v>
      </c>
      <c r="W31" t="s">
        <v>116</v>
      </c>
      <c r="X31" s="4" t="s">
        <v>119</v>
      </c>
      <c r="Y31" s="4" t="s">
        <v>217</v>
      </c>
      <c r="Z31" s="4" t="s">
        <v>186</v>
      </c>
      <c r="AA31" s="4" t="s">
        <v>48</v>
      </c>
      <c r="AB31" s="4">
        <v>524</v>
      </c>
      <c r="AC31" s="4">
        <v>5153.7259999999997</v>
      </c>
      <c r="AD31" s="4">
        <v>2194.2040000000002</v>
      </c>
      <c r="AE31" s="4">
        <v>2.3490000000000002</v>
      </c>
      <c r="AF31" s="4">
        <v>3.1</v>
      </c>
      <c r="AG31" s="4">
        <v>11.1</v>
      </c>
      <c r="AH31" s="4">
        <v>360.43402900000001</v>
      </c>
      <c r="AI31" s="4">
        <v>12.032367000000001</v>
      </c>
      <c r="AJ31" s="4">
        <v>122.9207</v>
      </c>
      <c r="AK31" s="4">
        <v>1067</v>
      </c>
      <c r="AL31" s="4">
        <v>2</v>
      </c>
      <c r="AM31" s="4">
        <v>401</v>
      </c>
      <c r="AN31" s="4">
        <v>65</v>
      </c>
      <c r="AO31" s="4">
        <v>14.298666000000001</v>
      </c>
      <c r="AP31" s="4">
        <v>7.7</v>
      </c>
      <c r="AQ31" s="4">
        <v>0</v>
      </c>
      <c r="AR31" s="4">
        <v>6</v>
      </c>
      <c r="AS31" s="4">
        <v>1768</v>
      </c>
      <c r="AT31" s="4">
        <v>3.9E-2</v>
      </c>
      <c r="AU31" s="4">
        <v>7.7809999999999997</v>
      </c>
      <c r="AV31" s="4">
        <v>40000</v>
      </c>
      <c r="AW31" s="4">
        <v>0</v>
      </c>
      <c r="AX31" s="4">
        <v>0.62</v>
      </c>
      <c r="AY31">
        <v>0.75774193548387103</v>
      </c>
      <c r="AZ31" t="s">
        <v>70</v>
      </c>
      <c r="BA31" t="s">
        <v>446</v>
      </c>
      <c r="BB31">
        <v>6</v>
      </c>
      <c r="BC31" t="s">
        <v>448</v>
      </c>
      <c r="BD31">
        <v>9</v>
      </c>
      <c r="BE31">
        <v>37039.811000000002</v>
      </c>
      <c r="BF31">
        <v>0.13914018081787727</v>
      </c>
      <c r="BG31">
        <v>0.10543234991651411</v>
      </c>
      <c r="BH31">
        <v>194257.20500000002</v>
      </c>
      <c r="BI31">
        <v>2.6530423929449615E-2</v>
      </c>
      <c r="BJ31">
        <v>2.010321477750876E-2</v>
      </c>
      <c r="BK31">
        <v>1</v>
      </c>
      <c r="BL31" t="s">
        <v>70</v>
      </c>
      <c r="BM31">
        <v>0</v>
      </c>
      <c r="BN31" t="s">
        <v>404</v>
      </c>
    </row>
    <row r="32" spans="1:66" x14ac:dyDescent="0.25">
      <c r="A32" s="139" t="str">
        <f t="shared" si="36"/>
        <v>신화여객</v>
      </c>
      <c r="B32" s="139" t="str">
        <f t="shared" si="37"/>
        <v>526</v>
      </c>
      <c r="C32" s="140" t="str">
        <f t="shared" si="38"/>
        <v>71바5107</v>
      </c>
      <c r="D32" s="115" t="str">
        <f t="shared" si="39"/>
        <v>중형</v>
      </c>
      <c r="E32" s="111" t="str">
        <f t="shared" si="40"/>
        <v>F</v>
      </c>
      <c r="F32" s="160">
        <f t="shared" si="41"/>
        <v>0.79419354838709677</v>
      </c>
      <c r="G32" s="161">
        <f t="shared" si="42"/>
        <v>2.4620000000000002</v>
      </c>
      <c r="H32" s="162">
        <f t="shared" si="43"/>
        <v>3.1</v>
      </c>
      <c r="I32" s="163">
        <f t="shared" si="44"/>
        <v>5026.5550000000003</v>
      </c>
      <c r="J32" s="164">
        <f t="shared" si="45"/>
        <v>2.618424438844346E-2</v>
      </c>
      <c r="K32" s="164">
        <f t="shared" si="46"/>
        <v>0.34041819221205472</v>
      </c>
      <c r="L32" s="164">
        <f t="shared" si="47"/>
        <v>0.17924801379871502</v>
      </c>
      <c r="M32" s="165">
        <f t="shared" si="48"/>
        <v>11.96</v>
      </c>
      <c r="N32" s="166">
        <f t="shared" si="49"/>
        <v>0.11899999999999999</v>
      </c>
      <c r="O32" s="166">
        <f t="shared" si="50"/>
        <v>11.22</v>
      </c>
      <c r="P32" s="167">
        <f t="shared" si="51"/>
        <v>0</v>
      </c>
      <c r="Q32" s="168">
        <f t="shared" si="52"/>
        <v>66</v>
      </c>
      <c r="R32" s="169">
        <f t="shared" si="53"/>
        <v>23.573196704301974</v>
      </c>
      <c r="S32" s="141">
        <f t="shared" si="54"/>
        <v>6</v>
      </c>
      <c r="T32" s="141">
        <f t="shared" si="55"/>
        <v>564</v>
      </c>
      <c r="U32" t="s">
        <v>116</v>
      </c>
      <c r="V32" t="s">
        <v>119</v>
      </c>
      <c r="W32" t="s">
        <v>116</v>
      </c>
      <c r="X32" s="4" t="s">
        <v>119</v>
      </c>
      <c r="Y32" s="4" t="s">
        <v>218</v>
      </c>
      <c r="Z32" s="4" t="s">
        <v>186</v>
      </c>
      <c r="AA32" s="4" t="s">
        <v>48</v>
      </c>
      <c r="AB32" s="4">
        <v>524</v>
      </c>
      <c r="AC32" s="4">
        <v>5026.5550000000003</v>
      </c>
      <c r="AD32" s="4">
        <v>2041.9839999999999</v>
      </c>
      <c r="AE32" s="4">
        <v>2.4620000000000002</v>
      </c>
      <c r="AF32" s="4">
        <v>3.1</v>
      </c>
      <c r="AG32" s="4">
        <v>11.96</v>
      </c>
      <c r="AH32" s="4">
        <v>336.64763699999997</v>
      </c>
      <c r="AI32" s="4">
        <v>8.814864</v>
      </c>
      <c r="AJ32" s="4">
        <v>114.60098000000001</v>
      </c>
      <c r="AK32" s="4">
        <v>901</v>
      </c>
      <c r="AL32" s="4">
        <v>6</v>
      </c>
      <c r="AM32" s="4">
        <v>564</v>
      </c>
      <c r="AN32" s="4">
        <v>66</v>
      </c>
      <c r="AO32" s="4">
        <v>14.931205</v>
      </c>
      <c r="AP32" s="4">
        <v>40.6</v>
      </c>
      <c r="AQ32" s="4">
        <v>0</v>
      </c>
      <c r="AR32" s="4">
        <v>9</v>
      </c>
      <c r="AS32" s="4">
        <v>3083</v>
      </c>
      <c r="AT32" s="4">
        <v>0.11899999999999999</v>
      </c>
      <c r="AU32" s="4">
        <v>11.22</v>
      </c>
      <c r="AV32" s="4">
        <v>34199</v>
      </c>
      <c r="AW32" s="4">
        <v>0</v>
      </c>
      <c r="AX32" s="4">
        <v>0.66</v>
      </c>
      <c r="AY32">
        <v>0.79419354838709677</v>
      </c>
      <c r="AZ32" t="s">
        <v>70</v>
      </c>
      <c r="BA32" t="s">
        <v>446</v>
      </c>
      <c r="BB32">
        <v>1</v>
      </c>
      <c r="BC32" t="s">
        <v>449</v>
      </c>
      <c r="BD32">
        <v>10</v>
      </c>
      <c r="BE32">
        <v>37039.811000000002</v>
      </c>
      <c r="BF32">
        <v>0.1357068209662301</v>
      </c>
      <c r="BG32">
        <v>0.10777748168350275</v>
      </c>
      <c r="BH32">
        <v>194257.20500000002</v>
      </c>
      <c r="BI32">
        <v>2.5875771248742099E-2</v>
      </c>
      <c r="BJ32">
        <v>2.0550370585291307E-2</v>
      </c>
      <c r="BK32">
        <v>1</v>
      </c>
      <c r="BL32" t="s">
        <v>67</v>
      </c>
      <c r="BM32">
        <v>-1</v>
      </c>
      <c r="BN32" t="s">
        <v>405</v>
      </c>
    </row>
    <row r="33" spans="1:66" x14ac:dyDescent="0.25">
      <c r="A33" s="142" t="str">
        <f t="shared" si="36"/>
        <v>신화여객</v>
      </c>
      <c r="B33" s="142" t="str">
        <f t="shared" si="37"/>
        <v>526</v>
      </c>
      <c r="C33" s="143" t="str">
        <f t="shared" si="38"/>
        <v>71바5108</v>
      </c>
      <c r="D33" s="131" t="str">
        <f t="shared" si="39"/>
        <v>중형</v>
      </c>
      <c r="E33" s="127" t="str">
        <f t="shared" si="40"/>
        <v>F</v>
      </c>
      <c r="F33" s="150">
        <f t="shared" si="41"/>
        <v>0.75931034482758619</v>
      </c>
      <c r="G33" s="151">
        <f t="shared" si="42"/>
        <v>2.202</v>
      </c>
      <c r="H33" s="152">
        <f t="shared" si="43"/>
        <v>2.9</v>
      </c>
      <c r="I33" s="153">
        <f t="shared" si="44"/>
        <v>2210.8580000000002</v>
      </c>
      <c r="J33" s="154">
        <f t="shared" si="45"/>
        <v>5.1857453762541528E-2</v>
      </c>
      <c r="K33" s="154">
        <f t="shared" si="46"/>
        <v>0.38929388696552358</v>
      </c>
      <c r="L33" s="154">
        <f t="shared" si="47"/>
        <v>0.16057114477727649</v>
      </c>
      <c r="M33" s="155">
        <f t="shared" si="48"/>
        <v>14.243</v>
      </c>
      <c r="N33" s="156">
        <f t="shared" si="49"/>
        <v>0.22600000000000001</v>
      </c>
      <c r="O33" s="156">
        <f t="shared" si="50"/>
        <v>27.003</v>
      </c>
      <c r="P33" s="157">
        <f t="shared" si="51"/>
        <v>0</v>
      </c>
      <c r="Q33" s="158">
        <f t="shared" si="52"/>
        <v>68</v>
      </c>
      <c r="R33" s="159">
        <f t="shared" si="53"/>
        <v>23.62615882344474</v>
      </c>
      <c r="S33" s="144">
        <f t="shared" si="54"/>
        <v>5</v>
      </c>
      <c r="T33" s="144">
        <f t="shared" si="55"/>
        <v>597</v>
      </c>
      <c r="U33" t="s">
        <v>116</v>
      </c>
      <c r="V33" t="s">
        <v>119</v>
      </c>
      <c r="W33" t="s">
        <v>116</v>
      </c>
      <c r="X33" s="4" t="s">
        <v>119</v>
      </c>
      <c r="Y33" s="4" t="s">
        <v>219</v>
      </c>
      <c r="Z33" s="4" t="s">
        <v>186</v>
      </c>
      <c r="AA33" s="4" t="s">
        <v>48</v>
      </c>
      <c r="AB33" s="4">
        <v>524</v>
      </c>
      <c r="AC33" s="4">
        <v>2210.8580000000002</v>
      </c>
      <c r="AD33" s="4">
        <v>1004.085</v>
      </c>
      <c r="AE33" s="4">
        <v>2.202</v>
      </c>
      <c r="AF33" s="4">
        <v>2.9</v>
      </c>
      <c r="AG33" s="4">
        <v>14.243</v>
      </c>
      <c r="AH33" s="4">
        <v>167.445514</v>
      </c>
      <c r="AI33" s="4">
        <v>8.6832980000000006</v>
      </c>
      <c r="AJ33" s="4">
        <v>65.185514999999995</v>
      </c>
      <c r="AK33" s="4">
        <v>355</v>
      </c>
      <c r="AL33" s="4">
        <v>5</v>
      </c>
      <c r="AM33" s="4">
        <v>597</v>
      </c>
      <c r="AN33" s="4">
        <v>68</v>
      </c>
      <c r="AO33" s="4">
        <v>13.203447000000001</v>
      </c>
      <c r="AP33" s="4">
        <v>54.8</v>
      </c>
      <c r="AQ33" s="4">
        <v>0</v>
      </c>
      <c r="AR33" s="4">
        <v>49</v>
      </c>
      <c r="AS33" s="4">
        <v>27477</v>
      </c>
      <c r="AT33" s="4">
        <v>0.22600000000000001</v>
      </c>
      <c r="AU33" s="4">
        <v>27.003</v>
      </c>
      <c r="AV33" s="4">
        <v>0</v>
      </c>
      <c r="AW33" s="4">
        <v>0</v>
      </c>
      <c r="AX33" s="4">
        <v>0.66</v>
      </c>
      <c r="AY33">
        <v>0.75931034482758619</v>
      </c>
      <c r="AZ33" t="s">
        <v>70</v>
      </c>
      <c r="BA33" t="s">
        <v>446</v>
      </c>
      <c r="BB33">
        <v>5</v>
      </c>
      <c r="BC33" t="s">
        <v>450</v>
      </c>
      <c r="BD33">
        <v>1</v>
      </c>
      <c r="BE33">
        <v>37039.811000000002</v>
      </c>
      <c r="BF33">
        <v>5.9688695495773457E-2</v>
      </c>
      <c r="BG33">
        <v>4.5322243959204533E-2</v>
      </c>
      <c r="BH33">
        <v>194257.20500000002</v>
      </c>
      <c r="BI33">
        <v>1.1381086225347472E-2</v>
      </c>
      <c r="BJ33">
        <v>8.6417765062810799E-3</v>
      </c>
      <c r="BK33">
        <v>1</v>
      </c>
      <c r="BL33" t="s">
        <v>67</v>
      </c>
      <c r="BM33">
        <v>-1</v>
      </c>
      <c r="BN33" t="s">
        <v>405</v>
      </c>
    </row>
    <row r="34" spans="1:66" x14ac:dyDescent="0.25">
      <c r="A34" s="139" t="str">
        <f t="shared" si="36"/>
        <v>신화여객</v>
      </c>
      <c r="B34" s="139" t="str">
        <f t="shared" si="37"/>
        <v>526</v>
      </c>
      <c r="C34" s="140" t="str">
        <f t="shared" si="38"/>
        <v>72바1102</v>
      </c>
      <c r="D34" s="115" t="str">
        <f t="shared" si="39"/>
        <v>중형</v>
      </c>
      <c r="E34" s="111" t="str">
        <f t="shared" si="40"/>
        <v>D</v>
      </c>
      <c r="F34" s="160">
        <f t="shared" si="41"/>
        <v>0.81774193548387097</v>
      </c>
      <c r="G34" s="161">
        <f t="shared" si="42"/>
        <v>2.5350000000000001</v>
      </c>
      <c r="H34" s="162">
        <f t="shared" si="43"/>
        <v>3.1</v>
      </c>
      <c r="I34" s="163">
        <f t="shared" si="44"/>
        <v>5346.0630000000001</v>
      </c>
      <c r="J34" s="164">
        <f t="shared" si="45"/>
        <v>3.2114507990511465E-2</v>
      </c>
      <c r="K34" s="164">
        <f t="shared" si="46"/>
        <v>0.33003659010431358</v>
      </c>
      <c r="L34" s="164">
        <f t="shared" si="47"/>
        <v>0.17826202197766841</v>
      </c>
      <c r="M34" s="165">
        <f t="shared" si="48"/>
        <v>11.222</v>
      </c>
      <c r="N34" s="166">
        <f t="shared" si="49"/>
        <v>3.6999999999999998E-2</v>
      </c>
      <c r="O34" s="166">
        <f t="shared" si="50"/>
        <v>16.143000000000001</v>
      </c>
      <c r="P34" s="167">
        <f t="shared" si="51"/>
        <v>8.3333333333333329E-2</v>
      </c>
      <c r="Q34" s="168">
        <f t="shared" si="52"/>
        <v>84</v>
      </c>
      <c r="R34" s="169">
        <f t="shared" si="53"/>
        <v>23.324727514896065</v>
      </c>
      <c r="S34" s="141">
        <f t="shared" si="54"/>
        <v>2</v>
      </c>
      <c r="T34" s="141">
        <f t="shared" si="55"/>
        <v>863</v>
      </c>
      <c r="U34" t="s">
        <v>116</v>
      </c>
      <c r="V34" t="s">
        <v>119</v>
      </c>
      <c r="W34" t="s">
        <v>116</v>
      </c>
      <c r="X34" s="4" t="s">
        <v>119</v>
      </c>
      <c r="Y34" s="4" t="s">
        <v>220</v>
      </c>
      <c r="Z34" s="4" t="s">
        <v>186</v>
      </c>
      <c r="AA34" s="4" t="s">
        <v>48</v>
      </c>
      <c r="AB34" s="4">
        <v>524</v>
      </c>
      <c r="AC34" s="4">
        <v>5346.0630000000001</v>
      </c>
      <c r="AD34" s="4">
        <v>2109.2660000000001</v>
      </c>
      <c r="AE34" s="4">
        <v>2.5350000000000001</v>
      </c>
      <c r="AF34" s="4">
        <v>3.1</v>
      </c>
      <c r="AG34" s="4">
        <v>11.222</v>
      </c>
      <c r="AH34" s="4">
        <v>359.33513299999998</v>
      </c>
      <c r="AI34" s="4">
        <v>11.539871</v>
      </c>
      <c r="AJ34" s="4">
        <v>118.59374200000001</v>
      </c>
      <c r="AK34" s="4">
        <v>953</v>
      </c>
      <c r="AL34" s="4">
        <v>2</v>
      </c>
      <c r="AM34" s="4">
        <v>863</v>
      </c>
      <c r="AN34" s="4">
        <v>84</v>
      </c>
      <c r="AO34" s="4">
        <v>14.877651</v>
      </c>
      <c r="AP34" s="4">
        <v>195.5</v>
      </c>
      <c r="AQ34" s="4">
        <v>5</v>
      </c>
      <c r="AR34" s="4">
        <v>7</v>
      </c>
      <c r="AS34" s="4">
        <v>2053</v>
      </c>
      <c r="AT34" s="4">
        <v>3.6999999999999998E-2</v>
      </c>
      <c r="AU34" s="4">
        <v>16.143000000000001</v>
      </c>
      <c r="AV34" s="4">
        <v>39602</v>
      </c>
      <c r="AW34" s="4">
        <v>0</v>
      </c>
      <c r="AX34" s="4">
        <v>0.66</v>
      </c>
      <c r="AY34">
        <v>0.81774193548387097</v>
      </c>
      <c r="AZ34" t="s">
        <v>67</v>
      </c>
      <c r="BA34" t="s">
        <v>446</v>
      </c>
      <c r="BB34">
        <v>1</v>
      </c>
      <c r="BC34" t="s">
        <v>451</v>
      </c>
      <c r="BD34">
        <v>10</v>
      </c>
      <c r="BE34">
        <v>37039.811000000002</v>
      </c>
      <c r="BF34">
        <v>0.1443328908994703</v>
      </c>
      <c r="BG34">
        <v>0.11802705755811523</v>
      </c>
      <c r="BH34">
        <v>194257.20500000002</v>
      </c>
      <c r="BI34">
        <v>2.7520539070867409E-2</v>
      </c>
      <c r="BJ34">
        <v>2.2504698885370607E-2</v>
      </c>
      <c r="BK34">
        <v>1</v>
      </c>
      <c r="BL34" t="s">
        <v>67</v>
      </c>
      <c r="BM34">
        <v>0</v>
      </c>
      <c r="BN34" t="s">
        <v>404</v>
      </c>
    </row>
    <row r="35" spans="1:66" x14ac:dyDescent="0.25">
      <c r="A35" s="142" t="str">
        <f t="shared" si="36"/>
        <v>신화여객</v>
      </c>
      <c r="B35" s="142" t="str">
        <f t="shared" si="37"/>
        <v>526</v>
      </c>
      <c r="C35" s="143" t="str">
        <f t="shared" si="38"/>
        <v>72바1109</v>
      </c>
      <c r="D35" s="131" t="str">
        <f t="shared" si="39"/>
        <v>중형</v>
      </c>
      <c r="E35" s="127" t="str">
        <f t="shared" si="40"/>
        <v>F</v>
      </c>
      <c r="F35" s="150">
        <f t="shared" si="41"/>
        <v>0.77419354838709675</v>
      </c>
      <c r="G35" s="151">
        <f t="shared" si="42"/>
        <v>2.4</v>
      </c>
      <c r="H35" s="152">
        <f t="shared" si="43"/>
        <v>3.1</v>
      </c>
      <c r="I35" s="153">
        <f t="shared" si="44"/>
        <v>4942.6580000000004</v>
      </c>
      <c r="J35" s="154">
        <f t="shared" si="45"/>
        <v>2.777873963562795E-2</v>
      </c>
      <c r="K35" s="154">
        <f t="shared" si="46"/>
        <v>0.34598707757760938</v>
      </c>
      <c r="L35" s="154">
        <f t="shared" si="47"/>
        <v>0.14041028126971358</v>
      </c>
      <c r="M35" s="155">
        <f t="shared" si="48"/>
        <v>13.797000000000001</v>
      </c>
      <c r="N35" s="156">
        <f t="shared" si="49"/>
        <v>8.1000000000000003E-2</v>
      </c>
      <c r="O35" s="156">
        <f t="shared" si="50"/>
        <v>20.111000000000001</v>
      </c>
      <c r="P35" s="157">
        <f t="shared" si="51"/>
        <v>0.39166666666666666</v>
      </c>
      <c r="Q35" s="158">
        <f t="shared" si="52"/>
        <v>85</v>
      </c>
      <c r="R35" s="159">
        <f t="shared" si="53"/>
        <v>23.104105242718337</v>
      </c>
      <c r="S35" s="144">
        <f t="shared" si="54"/>
        <v>4</v>
      </c>
      <c r="T35" s="144">
        <f t="shared" si="55"/>
        <v>994</v>
      </c>
      <c r="U35" t="s">
        <v>116</v>
      </c>
      <c r="V35" t="s">
        <v>119</v>
      </c>
      <c r="W35" t="s">
        <v>116</v>
      </c>
      <c r="X35" s="4" t="s">
        <v>119</v>
      </c>
      <c r="Y35" s="4" t="s">
        <v>221</v>
      </c>
      <c r="Z35" s="4" t="s">
        <v>186</v>
      </c>
      <c r="AA35" s="4" t="s">
        <v>48</v>
      </c>
      <c r="AB35" s="4">
        <v>524</v>
      </c>
      <c r="AC35" s="4">
        <v>4942.6580000000004</v>
      </c>
      <c r="AD35" s="4">
        <v>2059.6559999999999</v>
      </c>
      <c r="AE35" s="4">
        <v>2.4</v>
      </c>
      <c r="AF35" s="4">
        <v>3.1</v>
      </c>
      <c r="AG35" s="4">
        <v>13.797000000000001</v>
      </c>
      <c r="AH35" s="4">
        <v>341.61319500000002</v>
      </c>
      <c r="AI35" s="4">
        <v>9.4895840000000007</v>
      </c>
      <c r="AJ35" s="4">
        <v>118.19375100000001</v>
      </c>
      <c r="AK35" s="4">
        <v>694</v>
      </c>
      <c r="AL35" s="4">
        <v>4</v>
      </c>
      <c r="AM35" s="4">
        <v>994</v>
      </c>
      <c r="AN35" s="4">
        <v>85</v>
      </c>
      <c r="AO35" s="4">
        <v>14.468579999999999</v>
      </c>
      <c r="AP35" s="4">
        <v>284.39999999999998</v>
      </c>
      <c r="AQ35" s="4">
        <v>23.5</v>
      </c>
      <c r="AR35" s="4">
        <v>5</v>
      </c>
      <c r="AS35" s="4">
        <v>2199</v>
      </c>
      <c r="AT35" s="4">
        <v>8.1000000000000003E-2</v>
      </c>
      <c r="AU35" s="4">
        <v>20.111000000000001</v>
      </c>
      <c r="AV35" s="4">
        <v>10622</v>
      </c>
      <c r="AW35" s="4">
        <v>0</v>
      </c>
      <c r="AX35" s="4">
        <v>0.72</v>
      </c>
      <c r="AY35">
        <v>0.77419354838709675</v>
      </c>
      <c r="AZ35" t="s">
        <v>70</v>
      </c>
      <c r="BA35" t="s">
        <v>446</v>
      </c>
      <c r="BB35">
        <v>2</v>
      </c>
      <c r="BC35" t="s">
        <v>452</v>
      </c>
      <c r="BD35">
        <v>4</v>
      </c>
      <c r="BE35">
        <v>37039.811000000002</v>
      </c>
      <c r="BF35">
        <v>0.13344177161163162</v>
      </c>
      <c r="BG35">
        <v>0.10330975866706964</v>
      </c>
      <c r="BH35">
        <v>194257.20500000002</v>
      </c>
      <c r="BI35">
        <v>2.5443885080092654E-2</v>
      </c>
      <c r="BJ35">
        <v>1.9698491674910442E-2</v>
      </c>
      <c r="BK35">
        <v>1</v>
      </c>
      <c r="BL35" t="s">
        <v>67</v>
      </c>
      <c r="BM35">
        <v>-1</v>
      </c>
      <c r="BN35" t="s">
        <v>405</v>
      </c>
    </row>
    <row r="36" spans="1:66" x14ac:dyDescent="0.25">
      <c r="A36" s="139" t="str">
        <f t="shared" si="36"/>
        <v>신화여객</v>
      </c>
      <c r="B36" s="139" t="str">
        <f t="shared" si="37"/>
        <v>526</v>
      </c>
      <c r="C36" s="140" t="str">
        <f t="shared" si="38"/>
        <v>72바1111</v>
      </c>
      <c r="D36" s="115" t="str">
        <f t="shared" si="39"/>
        <v>중형</v>
      </c>
      <c r="E36" s="111" t="str">
        <f t="shared" si="40"/>
        <v>F</v>
      </c>
      <c r="F36" s="160">
        <f t="shared" si="41"/>
        <v>0.77387096774193542</v>
      </c>
      <c r="G36" s="161">
        <f t="shared" si="42"/>
        <v>2.399</v>
      </c>
      <c r="H36" s="162">
        <f t="shared" si="43"/>
        <v>3.1</v>
      </c>
      <c r="I36" s="163">
        <f t="shared" si="44"/>
        <v>3458.27</v>
      </c>
      <c r="J36" s="164">
        <f t="shared" si="45"/>
        <v>2.8290404868194941E-2</v>
      </c>
      <c r="K36" s="164">
        <f t="shared" si="46"/>
        <v>0.31637685288922518</v>
      </c>
      <c r="L36" s="164">
        <f t="shared" si="47"/>
        <v>0.12260465492862038</v>
      </c>
      <c r="M36" s="165">
        <f t="shared" si="48"/>
        <v>11.268000000000001</v>
      </c>
      <c r="N36" s="166">
        <f t="shared" si="49"/>
        <v>2.9000000000000001E-2</v>
      </c>
      <c r="O36" s="166">
        <f t="shared" si="50"/>
        <v>6.1589999999999998</v>
      </c>
      <c r="P36" s="167">
        <f t="shared" si="51"/>
        <v>0.24000000000000002</v>
      </c>
      <c r="Q36" s="168">
        <f t="shared" si="52"/>
        <v>86</v>
      </c>
      <c r="R36" s="169">
        <f t="shared" si="53"/>
        <v>22.135788581395428</v>
      </c>
      <c r="S36" s="141">
        <f t="shared" si="54"/>
        <v>1</v>
      </c>
      <c r="T36" s="141">
        <f t="shared" si="55"/>
        <v>213</v>
      </c>
      <c r="U36" t="s">
        <v>116</v>
      </c>
      <c r="V36" t="s">
        <v>119</v>
      </c>
      <c r="W36" t="s">
        <v>116</v>
      </c>
      <c r="X36" s="4" t="s">
        <v>119</v>
      </c>
      <c r="Y36" s="4" t="s">
        <v>406</v>
      </c>
      <c r="Z36" s="4" t="s">
        <v>186</v>
      </c>
      <c r="AA36" s="4" t="s">
        <v>48</v>
      </c>
      <c r="AB36" s="4">
        <v>524</v>
      </c>
      <c r="AC36" s="4">
        <v>3458.27</v>
      </c>
      <c r="AD36" s="4">
        <v>1441.2929999999999</v>
      </c>
      <c r="AE36" s="4">
        <v>2.399</v>
      </c>
      <c r="AF36" s="4">
        <v>3.1</v>
      </c>
      <c r="AG36" s="4">
        <v>11.268000000000001</v>
      </c>
      <c r="AH36" s="4">
        <v>238.397684</v>
      </c>
      <c r="AI36" s="4">
        <v>6.7443669999999996</v>
      </c>
      <c r="AJ36" s="4">
        <v>75.423508999999996</v>
      </c>
      <c r="AK36" s="4">
        <v>424</v>
      </c>
      <c r="AL36" s="4">
        <v>1</v>
      </c>
      <c r="AM36" s="4">
        <v>213</v>
      </c>
      <c r="AN36" s="4">
        <v>86</v>
      </c>
      <c r="AO36" s="4">
        <v>14.506307</v>
      </c>
      <c r="AP36" s="4">
        <v>241.4</v>
      </c>
      <c r="AQ36" s="4">
        <v>14.4</v>
      </c>
      <c r="AR36" s="4">
        <v>4</v>
      </c>
      <c r="AS36" s="4">
        <v>664</v>
      </c>
      <c r="AT36" s="4">
        <v>2.9000000000000001E-2</v>
      </c>
      <c r="AU36" s="4">
        <v>6.1589999999999998</v>
      </c>
      <c r="AV36" s="4">
        <v>21748</v>
      </c>
      <c r="AW36" s="4">
        <v>0</v>
      </c>
      <c r="AX36" s="4">
        <v>0.66</v>
      </c>
      <c r="AY36">
        <v>0.77387096774193542</v>
      </c>
      <c r="AZ36" t="s">
        <v>70</v>
      </c>
      <c r="BA36" t="s">
        <v>446</v>
      </c>
      <c r="BB36">
        <v>3</v>
      </c>
      <c r="BC36" t="s">
        <v>453</v>
      </c>
      <c r="BD36">
        <v>5</v>
      </c>
      <c r="BE36">
        <v>37039.811000000002</v>
      </c>
      <c r="BF36">
        <v>9.3366297144442764E-2</v>
      </c>
      <c r="BG36">
        <v>7.2253466725651028E-2</v>
      </c>
      <c r="BH36">
        <v>194257.20500000002</v>
      </c>
      <c r="BI36">
        <v>1.7802531442784836E-2</v>
      </c>
      <c r="BJ36">
        <v>1.3776862235884136E-2</v>
      </c>
      <c r="BK36">
        <v>1</v>
      </c>
      <c r="BL36" t="s">
        <v>67</v>
      </c>
      <c r="BM36">
        <v>-1</v>
      </c>
      <c r="BN36" t="s">
        <v>405</v>
      </c>
    </row>
    <row r="37" spans="1:66" x14ac:dyDescent="0.25">
      <c r="A37" s="142" t="str">
        <f t="shared" si="36"/>
        <v>신화여객</v>
      </c>
      <c r="B37" s="142" t="str">
        <f t="shared" si="37"/>
        <v>526</v>
      </c>
      <c r="C37" s="143" t="str">
        <f t="shared" si="38"/>
        <v>72바1112</v>
      </c>
      <c r="D37" s="131" t="str">
        <f t="shared" si="39"/>
        <v>중형</v>
      </c>
      <c r="E37" s="127" t="str">
        <f t="shared" si="40"/>
        <v>F</v>
      </c>
      <c r="F37" s="150">
        <f t="shared" si="41"/>
        <v>0.76548387096774195</v>
      </c>
      <c r="G37" s="151">
        <f t="shared" si="42"/>
        <v>2.3730000000000002</v>
      </c>
      <c r="H37" s="152">
        <f t="shared" si="43"/>
        <v>3.1</v>
      </c>
      <c r="I37" s="153">
        <f t="shared" si="44"/>
        <v>5325.3220000000001</v>
      </c>
      <c r="J37" s="154">
        <f t="shared" si="45"/>
        <v>5.6897461572315379E-2</v>
      </c>
      <c r="K37" s="154">
        <f t="shared" si="46"/>
        <v>0.34200976375958875</v>
      </c>
      <c r="L37" s="154">
        <f t="shared" si="47"/>
        <v>0.14027320789240538</v>
      </c>
      <c r="M37" s="155">
        <f t="shared" si="48"/>
        <v>14.472</v>
      </c>
      <c r="N37" s="156">
        <f t="shared" si="49"/>
        <v>0.22500000000000001</v>
      </c>
      <c r="O37" s="156">
        <f t="shared" si="50"/>
        <v>16.863</v>
      </c>
      <c r="P37" s="157">
        <f t="shared" si="51"/>
        <v>0</v>
      </c>
      <c r="Q37" s="158">
        <f t="shared" si="52"/>
        <v>67</v>
      </c>
      <c r="R37" s="159">
        <f t="shared" si="53"/>
        <v>24.263496261736162</v>
      </c>
      <c r="S37" s="144">
        <f t="shared" si="54"/>
        <v>12</v>
      </c>
      <c r="T37" s="144">
        <f t="shared" si="55"/>
        <v>898</v>
      </c>
      <c r="U37" t="s">
        <v>116</v>
      </c>
      <c r="V37" t="s">
        <v>119</v>
      </c>
      <c r="W37" t="s">
        <v>116</v>
      </c>
      <c r="X37" s="4" t="s">
        <v>119</v>
      </c>
      <c r="Y37" s="4" t="s">
        <v>222</v>
      </c>
      <c r="Z37" s="4" t="s">
        <v>186</v>
      </c>
      <c r="AA37" s="4" t="s">
        <v>48</v>
      </c>
      <c r="AB37" s="4">
        <v>524</v>
      </c>
      <c r="AC37" s="4">
        <v>5325.3220000000001</v>
      </c>
      <c r="AD37" s="4">
        <v>2243.9870000000001</v>
      </c>
      <c r="AE37" s="4">
        <v>2.3730000000000002</v>
      </c>
      <c r="AF37" s="4">
        <v>3.1</v>
      </c>
      <c r="AG37" s="4">
        <v>14.472</v>
      </c>
      <c r="AH37" s="4">
        <v>365.13291500000003</v>
      </c>
      <c r="AI37" s="4">
        <v>20.775136</v>
      </c>
      <c r="AJ37" s="4">
        <v>124.87902200000001</v>
      </c>
      <c r="AK37" s="4">
        <v>747</v>
      </c>
      <c r="AL37" s="4">
        <v>12</v>
      </c>
      <c r="AM37" s="4">
        <v>898</v>
      </c>
      <c r="AN37" s="4">
        <v>67</v>
      </c>
      <c r="AO37" s="4">
        <v>14.584612</v>
      </c>
      <c r="AP37" s="4">
        <v>51.5</v>
      </c>
      <c r="AQ37" s="4">
        <v>0</v>
      </c>
      <c r="AR37" s="4">
        <v>22</v>
      </c>
      <c r="AS37" s="4">
        <v>4859</v>
      </c>
      <c r="AT37" s="4">
        <v>0.22500000000000001</v>
      </c>
      <c r="AU37" s="4">
        <v>16.863</v>
      </c>
      <c r="AV37" s="4">
        <v>42281</v>
      </c>
      <c r="AW37" s="4">
        <v>0</v>
      </c>
      <c r="AX37" s="4">
        <v>0.7</v>
      </c>
      <c r="AY37">
        <v>0.76548387096774195</v>
      </c>
      <c r="AZ37" t="s">
        <v>70</v>
      </c>
      <c r="BA37" t="s">
        <v>446</v>
      </c>
      <c r="BB37">
        <v>4</v>
      </c>
      <c r="BC37" t="s">
        <v>454</v>
      </c>
      <c r="BD37">
        <v>10</v>
      </c>
      <c r="BE37">
        <v>37039.811000000002</v>
      </c>
      <c r="BF37">
        <v>0.14377292583917342</v>
      </c>
      <c r="BG37">
        <v>0.11005585581172855</v>
      </c>
      <c r="BH37">
        <v>194257.20500000002</v>
      </c>
      <c r="BI37">
        <v>2.7413768256369177E-2</v>
      </c>
      <c r="BJ37">
        <v>2.0984797442698083E-2</v>
      </c>
      <c r="BK37">
        <v>1</v>
      </c>
      <c r="BL37" t="s">
        <v>70</v>
      </c>
      <c r="BM37">
        <v>0</v>
      </c>
      <c r="BN37" t="s">
        <v>404</v>
      </c>
    </row>
    <row r="38" spans="1:66" x14ac:dyDescent="0.25">
      <c r="A38" s="139" t="str">
        <f t="shared" si="36"/>
        <v>신화여객</v>
      </c>
      <c r="B38" s="139" t="str">
        <f t="shared" si="37"/>
        <v>555</v>
      </c>
      <c r="C38" s="140" t="str">
        <f t="shared" si="38"/>
        <v>71바6151</v>
      </c>
      <c r="D38" s="115" t="str">
        <f t="shared" si="39"/>
        <v>중형</v>
      </c>
      <c r="E38" s="111" t="str">
        <f t="shared" si="40"/>
        <v>D</v>
      </c>
      <c r="F38" s="160">
        <f t="shared" si="41"/>
        <v>0.81148148148148136</v>
      </c>
      <c r="G38" s="161">
        <f t="shared" si="42"/>
        <v>2.1909999999999998</v>
      </c>
      <c r="H38" s="162">
        <f t="shared" si="43"/>
        <v>2.7</v>
      </c>
      <c r="I38" s="163">
        <f t="shared" si="44"/>
        <v>4679.6239999999998</v>
      </c>
      <c r="J38" s="164">
        <f t="shared" si="45"/>
        <v>2.6600956142384991E-2</v>
      </c>
      <c r="K38" s="164">
        <f t="shared" si="46"/>
        <v>0.41231188833793109</v>
      </c>
      <c r="L38" s="164">
        <f t="shared" si="47"/>
        <v>0.14424235793303053</v>
      </c>
      <c r="M38" s="165">
        <f t="shared" si="48"/>
        <v>14.497</v>
      </c>
      <c r="N38" s="166">
        <f t="shared" si="49"/>
        <v>0.40600000000000003</v>
      </c>
      <c r="O38" s="166">
        <f t="shared" si="50"/>
        <v>21.347999999999999</v>
      </c>
      <c r="P38" s="167">
        <f t="shared" si="51"/>
        <v>0.2</v>
      </c>
      <c r="Q38" s="168">
        <f t="shared" si="52"/>
        <v>85</v>
      </c>
      <c r="R38" s="169">
        <f t="shared" si="53"/>
        <v>23.786584418925742</v>
      </c>
      <c r="S38" s="141">
        <f t="shared" si="54"/>
        <v>19</v>
      </c>
      <c r="T38" s="141">
        <f t="shared" si="55"/>
        <v>999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223</v>
      </c>
      <c r="Z38" s="4" t="s">
        <v>186</v>
      </c>
      <c r="AA38" s="4" t="s">
        <v>48</v>
      </c>
      <c r="AB38" s="4">
        <v>524</v>
      </c>
      <c r="AC38" s="4">
        <v>4679.6239999999998</v>
      </c>
      <c r="AD38" s="4">
        <v>2135.9110000000001</v>
      </c>
      <c r="AE38" s="4">
        <v>2.1909999999999998</v>
      </c>
      <c r="AF38" s="4">
        <v>2.7</v>
      </c>
      <c r="AG38" s="4">
        <v>14.497</v>
      </c>
      <c r="AH38" s="4">
        <v>350.62957699999998</v>
      </c>
      <c r="AI38" s="4">
        <v>9.3270820000000008</v>
      </c>
      <c r="AJ38" s="4">
        <v>144.56874300000001</v>
      </c>
      <c r="AK38" s="4">
        <v>675</v>
      </c>
      <c r="AL38" s="4">
        <v>19</v>
      </c>
      <c r="AM38" s="4">
        <v>999</v>
      </c>
      <c r="AN38" s="4">
        <v>85</v>
      </c>
      <c r="AO38" s="4">
        <v>13.346346</v>
      </c>
      <c r="AP38" s="4">
        <v>380</v>
      </c>
      <c r="AQ38" s="4">
        <v>12</v>
      </c>
      <c r="AR38" s="4">
        <v>109</v>
      </c>
      <c r="AS38" s="4">
        <v>48976</v>
      </c>
      <c r="AT38" s="4">
        <v>0.40600000000000003</v>
      </c>
      <c r="AU38" s="4">
        <v>21.347999999999999</v>
      </c>
      <c r="AV38" s="4">
        <v>0</v>
      </c>
      <c r="AW38" s="4">
        <v>0</v>
      </c>
      <c r="AX38" s="4">
        <v>0.66</v>
      </c>
      <c r="AY38">
        <v>0.81148148148148136</v>
      </c>
      <c r="AZ38" t="s">
        <v>67</v>
      </c>
      <c r="BA38" t="s">
        <v>455</v>
      </c>
      <c r="BB38">
        <v>2</v>
      </c>
      <c r="BC38" t="s">
        <v>456</v>
      </c>
      <c r="BD38">
        <v>1</v>
      </c>
      <c r="BE38">
        <v>28584.769</v>
      </c>
      <c r="BF38">
        <v>0.16371040115804328</v>
      </c>
      <c r="BG38">
        <v>0.13284795886565659</v>
      </c>
      <c r="BH38">
        <v>194257.20500000002</v>
      </c>
      <c r="BI38">
        <v>2.4089834917577442E-2</v>
      </c>
      <c r="BJ38">
        <v>1.9548454927560063E-2</v>
      </c>
      <c r="BK38">
        <v>1</v>
      </c>
      <c r="BL38" t="s">
        <v>67</v>
      </c>
      <c r="BM38">
        <v>0</v>
      </c>
      <c r="BN38" t="s">
        <v>404</v>
      </c>
    </row>
    <row r="39" spans="1:66" x14ac:dyDescent="0.25">
      <c r="A39" s="142" t="str">
        <f t="shared" si="36"/>
        <v>신화여객</v>
      </c>
      <c r="B39" s="142" t="str">
        <f t="shared" si="37"/>
        <v>555</v>
      </c>
      <c r="C39" s="143" t="str">
        <f t="shared" si="38"/>
        <v>71바6153</v>
      </c>
      <c r="D39" s="131" t="str">
        <f t="shared" si="39"/>
        <v>중형</v>
      </c>
      <c r="E39" s="127" t="str">
        <f t="shared" si="40"/>
        <v>A</v>
      </c>
      <c r="F39" s="150">
        <f t="shared" si="41"/>
        <v>0.95111111111111102</v>
      </c>
      <c r="G39" s="151">
        <f t="shared" si="42"/>
        <v>2.5680000000000001</v>
      </c>
      <c r="H39" s="152">
        <f t="shared" si="43"/>
        <v>2.7</v>
      </c>
      <c r="I39" s="153">
        <f t="shared" si="44"/>
        <v>1802.663</v>
      </c>
      <c r="J39" s="154">
        <f t="shared" si="45"/>
        <v>2.3867183947961865E-2</v>
      </c>
      <c r="K39" s="154">
        <f t="shared" si="46"/>
        <v>0.36104951718668699</v>
      </c>
      <c r="L39" s="154">
        <f t="shared" si="47"/>
        <v>0.1065090923816598</v>
      </c>
      <c r="M39" s="155">
        <f t="shared" si="48"/>
        <v>13.105</v>
      </c>
      <c r="N39" s="156">
        <f t="shared" si="49"/>
        <v>0.27700000000000002</v>
      </c>
      <c r="O39" s="156">
        <f t="shared" si="50"/>
        <v>14.7</v>
      </c>
      <c r="P39" s="157">
        <f t="shared" si="51"/>
        <v>0.26333333333333336</v>
      </c>
      <c r="Q39" s="158">
        <f t="shared" si="52"/>
        <v>85</v>
      </c>
      <c r="R39" s="159">
        <f t="shared" si="53"/>
        <v>23.905687309844303</v>
      </c>
      <c r="S39" s="144">
        <f t="shared" si="54"/>
        <v>5</v>
      </c>
      <c r="T39" s="144">
        <f t="shared" si="55"/>
        <v>265</v>
      </c>
      <c r="U39" t="s">
        <v>116</v>
      </c>
      <c r="V39" t="s">
        <v>120</v>
      </c>
      <c r="W39" t="s">
        <v>116</v>
      </c>
      <c r="X39" s="4" t="s">
        <v>120</v>
      </c>
      <c r="Y39" s="4" t="s">
        <v>224</v>
      </c>
      <c r="Z39" s="4" t="s">
        <v>186</v>
      </c>
      <c r="AA39" s="4" t="s">
        <v>48</v>
      </c>
      <c r="AB39" s="4">
        <v>524</v>
      </c>
      <c r="AC39" s="4">
        <v>1802.663</v>
      </c>
      <c r="AD39" s="4">
        <v>701.94299999999998</v>
      </c>
      <c r="AE39" s="4">
        <v>2.5680000000000001</v>
      </c>
      <c r="AF39" s="4">
        <v>2.7</v>
      </c>
      <c r="AG39" s="4">
        <v>13.105</v>
      </c>
      <c r="AH39" s="4">
        <v>122.596868</v>
      </c>
      <c r="AI39" s="4">
        <v>2.9260419999999998</v>
      </c>
      <c r="AJ39" s="4">
        <v>44.263539999999999</v>
      </c>
      <c r="AK39" s="4">
        <v>192</v>
      </c>
      <c r="AL39" s="4">
        <v>5</v>
      </c>
      <c r="AM39" s="4">
        <v>265</v>
      </c>
      <c r="AN39" s="4">
        <v>85</v>
      </c>
      <c r="AO39" s="4">
        <v>14.703989</v>
      </c>
      <c r="AP39" s="4">
        <v>197.1</v>
      </c>
      <c r="AQ39" s="4">
        <v>15.8</v>
      </c>
      <c r="AR39" s="4">
        <v>15</v>
      </c>
      <c r="AS39" s="4">
        <v>11883</v>
      </c>
      <c r="AT39" s="4">
        <v>0.27700000000000002</v>
      </c>
      <c r="AU39" s="4">
        <v>14.7</v>
      </c>
      <c r="AV39" s="4">
        <v>10748</v>
      </c>
      <c r="AW39" s="4">
        <v>0</v>
      </c>
      <c r="AX39" s="4">
        <v>0.72</v>
      </c>
      <c r="AY39">
        <v>0.95111111111111102</v>
      </c>
      <c r="AZ39" t="s">
        <v>66</v>
      </c>
      <c r="BA39" t="s">
        <v>455</v>
      </c>
      <c r="BB39">
        <v>1</v>
      </c>
      <c r="BC39" t="s">
        <v>457</v>
      </c>
      <c r="BD39">
        <v>7</v>
      </c>
      <c r="BE39">
        <v>28584.769</v>
      </c>
      <c r="BF39">
        <v>6.3063759584693513E-2</v>
      </c>
      <c r="BG39">
        <v>5.9980642449441825E-2</v>
      </c>
      <c r="BH39">
        <v>194257.20500000002</v>
      </c>
      <c r="BI39">
        <v>9.2797742045140613E-3</v>
      </c>
      <c r="BJ39">
        <v>8.826096354515596E-3</v>
      </c>
      <c r="BK39">
        <v>1</v>
      </c>
      <c r="BL39" t="s">
        <v>66</v>
      </c>
      <c r="BM39">
        <v>0</v>
      </c>
      <c r="BN39" t="s">
        <v>404</v>
      </c>
    </row>
    <row r="40" spans="1:66" x14ac:dyDescent="0.25">
      <c r="A40" s="139" t="str">
        <f t="shared" si="36"/>
        <v>신화여객</v>
      </c>
      <c r="B40" s="139" t="str">
        <f t="shared" si="37"/>
        <v>555</v>
      </c>
      <c r="C40" s="140" t="str">
        <f t="shared" si="38"/>
        <v>71바6157</v>
      </c>
      <c r="D40" s="115" t="str">
        <f t="shared" si="39"/>
        <v>중형</v>
      </c>
      <c r="E40" s="111" t="str">
        <f t="shared" si="40"/>
        <v>C</v>
      </c>
      <c r="F40" s="160">
        <f t="shared" si="41"/>
        <v>0.88185185185185166</v>
      </c>
      <c r="G40" s="161">
        <f t="shared" si="42"/>
        <v>2.3809999999999998</v>
      </c>
      <c r="H40" s="162">
        <f t="shared" si="43"/>
        <v>2.7</v>
      </c>
      <c r="I40" s="163">
        <f t="shared" si="44"/>
        <v>4467.7219999999998</v>
      </c>
      <c r="J40" s="164">
        <f t="shared" si="45"/>
        <v>6.5151562171060157E-3</v>
      </c>
      <c r="K40" s="164">
        <f t="shared" si="46"/>
        <v>0.35951427388461665</v>
      </c>
      <c r="L40" s="164">
        <f t="shared" si="47"/>
        <v>0.12892476300002553</v>
      </c>
      <c r="M40" s="165">
        <f t="shared" si="48"/>
        <v>10.603</v>
      </c>
      <c r="N40" s="166">
        <f t="shared" si="49"/>
        <v>0.112</v>
      </c>
      <c r="O40" s="166">
        <f t="shared" si="50"/>
        <v>6.0430000000000001</v>
      </c>
      <c r="P40" s="167">
        <f t="shared" si="51"/>
        <v>7.3333333333333334E-2</v>
      </c>
      <c r="Q40" s="168">
        <f t="shared" si="52"/>
        <v>84</v>
      </c>
      <c r="R40" s="169">
        <f t="shared" si="53"/>
        <v>22.175550185784651</v>
      </c>
      <c r="S40" s="141">
        <f t="shared" si="54"/>
        <v>5</v>
      </c>
      <c r="T40" s="141">
        <f t="shared" si="55"/>
        <v>270</v>
      </c>
      <c r="U40" t="s">
        <v>116</v>
      </c>
      <c r="V40" t="s">
        <v>120</v>
      </c>
      <c r="W40" t="s">
        <v>116</v>
      </c>
      <c r="X40" s="4" t="s">
        <v>120</v>
      </c>
      <c r="Y40" s="4" t="s">
        <v>225</v>
      </c>
      <c r="Z40" s="4" t="s">
        <v>186</v>
      </c>
      <c r="AA40" s="4" t="s">
        <v>48</v>
      </c>
      <c r="AB40" s="4">
        <v>524</v>
      </c>
      <c r="AC40" s="4">
        <v>4467.7219999999998</v>
      </c>
      <c r="AD40" s="4">
        <v>1876.5170000000001</v>
      </c>
      <c r="AE40" s="4">
        <v>2.3809999999999998</v>
      </c>
      <c r="AF40" s="4">
        <v>2.7</v>
      </c>
      <c r="AG40" s="4">
        <v>10.603</v>
      </c>
      <c r="AH40" s="4">
        <v>317.791766</v>
      </c>
      <c r="AI40" s="4">
        <v>2.0704630000000002</v>
      </c>
      <c r="AJ40" s="4">
        <v>114.250676</v>
      </c>
      <c r="AK40" s="4">
        <v>576</v>
      </c>
      <c r="AL40" s="4">
        <v>5</v>
      </c>
      <c r="AM40" s="4">
        <v>270</v>
      </c>
      <c r="AN40" s="4">
        <v>84</v>
      </c>
      <c r="AO40" s="4">
        <v>14.058646</v>
      </c>
      <c r="AP40" s="4">
        <v>252.2</v>
      </c>
      <c r="AQ40" s="4">
        <v>4.4000000000000004</v>
      </c>
      <c r="AR40" s="4">
        <v>6</v>
      </c>
      <c r="AS40" s="4">
        <v>2570</v>
      </c>
      <c r="AT40" s="4">
        <v>0.112</v>
      </c>
      <c r="AU40" s="4">
        <v>6.0430000000000001</v>
      </c>
      <c r="AV40" s="4">
        <v>32529</v>
      </c>
      <c r="AW40" s="4">
        <v>0</v>
      </c>
      <c r="AX40" s="4">
        <v>0.63</v>
      </c>
      <c r="AY40">
        <v>0.88185185185185166</v>
      </c>
      <c r="AZ40" t="s">
        <v>69</v>
      </c>
      <c r="BA40" t="s">
        <v>455</v>
      </c>
      <c r="BB40">
        <v>2</v>
      </c>
      <c r="BC40" t="s">
        <v>458</v>
      </c>
      <c r="BD40">
        <v>9</v>
      </c>
      <c r="BE40">
        <v>28584.769</v>
      </c>
      <c r="BF40">
        <v>0.15629729244969584</v>
      </c>
      <c r="BG40">
        <v>0.1378310567861947</v>
      </c>
      <c r="BH40">
        <v>194257.20500000002</v>
      </c>
      <c r="BI40">
        <v>2.2999002791170599E-2</v>
      </c>
      <c r="BJ40">
        <v>2.0281713202139697E-2</v>
      </c>
      <c r="BK40">
        <v>1</v>
      </c>
      <c r="BL40" t="s">
        <v>68</v>
      </c>
      <c r="BM40">
        <v>-1</v>
      </c>
      <c r="BN40" t="s">
        <v>405</v>
      </c>
    </row>
    <row r="41" spans="1:66" x14ac:dyDescent="0.25">
      <c r="A41" s="142" t="str">
        <f t="shared" si="36"/>
        <v>신화여객</v>
      </c>
      <c r="B41" s="142" t="str">
        <f t="shared" si="37"/>
        <v>555</v>
      </c>
      <c r="C41" s="143" t="str">
        <f t="shared" si="38"/>
        <v>71바6159</v>
      </c>
      <c r="D41" s="131" t="str">
        <f t="shared" si="39"/>
        <v>중형</v>
      </c>
      <c r="E41" s="127" t="str">
        <f t="shared" si="40"/>
        <v>C</v>
      </c>
      <c r="F41" s="150">
        <f t="shared" si="41"/>
        <v>0.88481481481481472</v>
      </c>
      <c r="G41" s="151">
        <f t="shared" si="42"/>
        <v>2.3889999999999998</v>
      </c>
      <c r="H41" s="152">
        <f t="shared" si="43"/>
        <v>2.7</v>
      </c>
      <c r="I41" s="153">
        <f t="shared" si="44"/>
        <v>4390.51</v>
      </c>
      <c r="J41" s="154">
        <f t="shared" si="45"/>
        <v>2.7109146621683147E-2</v>
      </c>
      <c r="K41" s="154">
        <f t="shared" si="46"/>
        <v>0.34184219959134376</v>
      </c>
      <c r="L41" s="154">
        <f t="shared" si="47"/>
        <v>0.15055198598796038</v>
      </c>
      <c r="M41" s="155">
        <f t="shared" si="48"/>
        <v>10.535</v>
      </c>
      <c r="N41" s="156">
        <f t="shared" si="49"/>
        <v>4.5999999999999999E-2</v>
      </c>
      <c r="O41" s="156">
        <f t="shared" si="50"/>
        <v>3.8260000000000001</v>
      </c>
      <c r="P41" s="157">
        <f t="shared" si="51"/>
        <v>0.08</v>
      </c>
      <c r="Q41" s="158">
        <f t="shared" si="52"/>
        <v>84</v>
      </c>
      <c r="R41" s="159">
        <f t="shared" si="53"/>
        <v>21.820523829543156</v>
      </c>
      <c r="S41" s="144">
        <f t="shared" si="54"/>
        <v>2</v>
      </c>
      <c r="T41" s="144">
        <f t="shared" si="55"/>
        <v>168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226</v>
      </c>
      <c r="Z41" s="4" t="s">
        <v>186</v>
      </c>
      <c r="AA41" s="4" t="s">
        <v>48</v>
      </c>
      <c r="AB41" s="4">
        <v>524</v>
      </c>
      <c r="AC41" s="4">
        <v>4390.51</v>
      </c>
      <c r="AD41" s="4">
        <v>1837.4359999999999</v>
      </c>
      <c r="AE41" s="4">
        <v>2.3889999999999998</v>
      </c>
      <c r="AF41" s="4">
        <v>2.7</v>
      </c>
      <c r="AG41" s="4">
        <v>10.535</v>
      </c>
      <c r="AH41" s="4">
        <v>318.850391</v>
      </c>
      <c r="AI41" s="4">
        <v>8.6437620000000006</v>
      </c>
      <c r="AJ41" s="4">
        <v>108.99651900000001</v>
      </c>
      <c r="AK41" s="4">
        <v>661</v>
      </c>
      <c r="AL41" s="4">
        <v>2</v>
      </c>
      <c r="AM41" s="4">
        <v>168</v>
      </c>
      <c r="AN41" s="4">
        <v>84</v>
      </c>
      <c r="AO41" s="4">
        <v>13.769812</v>
      </c>
      <c r="AP41" s="4">
        <v>169.4</v>
      </c>
      <c r="AQ41" s="4">
        <v>4.8</v>
      </c>
      <c r="AR41" s="4">
        <v>30</v>
      </c>
      <c r="AS41" s="4">
        <v>5871</v>
      </c>
      <c r="AT41" s="4">
        <v>4.5999999999999999E-2</v>
      </c>
      <c r="AU41" s="4">
        <v>3.8260000000000001</v>
      </c>
      <c r="AV41" s="4">
        <v>32415</v>
      </c>
      <c r="AW41" s="4">
        <v>0</v>
      </c>
      <c r="AX41" s="4">
        <v>0.64</v>
      </c>
      <c r="AY41">
        <v>0.88481481481481472</v>
      </c>
      <c r="AZ41" t="s">
        <v>69</v>
      </c>
      <c r="BA41" t="s">
        <v>455</v>
      </c>
      <c r="BB41">
        <v>1</v>
      </c>
      <c r="BC41" t="s">
        <v>459</v>
      </c>
      <c r="BD41">
        <v>11</v>
      </c>
      <c r="BE41">
        <v>28584.769</v>
      </c>
      <c r="BF41">
        <v>0.15359613366125155</v>
      </c>
      <c r="BG41">
        <v>0.13590413456175182</v>
      </c>
      <c r="BH41">
        <v>194257.20500000002</v>
      </c>
      <c r="BI41">
        <v>2.2601529760504894E-2</v>
      </c>
      <c r="BJ41">
        <v>1.9998168369572661E-2</v>
      </c>
      <c r="BK41">
        <v>1</v>
      </c>
      <c r="BL41" t="s">
        <v>68</v>
      </c>
      <c r="BM41">
        <v>-1</v>
      </c>
      <c r="BN41" t="s">
        <v>405</v>
      </c>
    </row>
    <row r="42" spans="1:66" x14ac:dyDescent="0.25">
      <c r="A42" s="139" t="str">
        <f t="shared" si="36"/>
        <v>신화여객</v>
      </c>
      <c r="B42" s="139" t="str">
        <f t="shared" si="37"/>
        <v>555</v>
      </c>
      <c r="C42" s="140" t="str">
        <f t="shared" si="38"/>
        <v>72바1104</v>
      </c>
      <c r="D42" s="115" t="str">
        <f t="shared" si="39"/>
        <v>중형</v>
      </c>
      <c r="E42" s="111" t="str">
        <f t="shared" si="40"/>
        <v>C</v>
      </c>
      <c r="F42" s="160">
        <f t="shared" si="41"/>
        <v>0.86629629629629623</v>
      </c>
      <c r="G42" s="161">
        <f t="shared" si="42"/>
        <v>2.339</v>
      </c>
      <c r="H42" s="162">
        <f t="shared" si="43"/>
        <v>2.7</v>
      </c>
      <c r="I42" s="163">
        <f t="shared" si="44"/>
        <v>4881.951</v>
      </c>
      <c r="J42" s="164">
        <f t="shared" si="45"/>
        <v>2.0587644577534873E-2</v>
      </c>
      <c r="K42" s="164">
        <f t="shared" si="46"/>
        <v>0.37703110674330892</v>
      </c>
      <c r="L42" s="164">
        <f t="shared" si="47"/>
        <v>0.15854317259636566</v>
      </c>
      <c r="M42" s="165">
        <f t="shared" si="48"/>
        <v>12.661</v>
      </c>
      <c r="N42" s="166">
        <f t="shared" si="49"/>
        <v>0.14299999999999999</v>
      </c>
      <c r="O42" s="166">
        <f t="shared" si="50"/>
        <v>10.385</v>
      </c>
      <c r="P42" s="167">
        <f t="shared" si="51"/>
        <v>0.14499999999999999</v>
      </c>
      <c r="Q42" s="168">
        <f t="shared" si="52"/>
        <v>85</v>
      </c>
      <c r="R42" s="169">
        <f t="shared" si="53"/>
        <v>22.881179089397637</v>
      </c>
      <c r="S42" s="141">
        <f t="shared" si="54"/>
        <v>7</v>
      </c>
      <c r="T42" s="141">
        <f t="shared" si="55"/>
        <v>507</v>
      </c>
      <c r="U42" t="s">
        <v>116</v>
      </c>
      <c r="V42" t="s">
        <v>120</v>
      </c>
      <c r="W42" t="s">
        <v>116</v>
      </c>
      <c r="X42" s="4" t="s">
        <v>120</v>
      </c>
      <c r="Y42" s="4" t="s">
        <v>227</v>
      </c>
      <c r="Z42" s="4" t="s">
        <v>186</v>
      </c>
      <c r="AA42" s="4" t="s">
        <v>48</v>
      </c>
      <c r="AB42" s="4">
        <v>524</v>
      </c>
      <c r="AC42" s="4">
        <v>4881.951</v>
      </c>
      <c r="AD42" s="4">
        <v>2086.79</v>
      </c>
      <c r="AE42" s="4">
        <v>2.339</v>
      </c>
      <c r="AF42" s="4">
        <v>2.7</v>
      </c>
      <c r="AG42" s="4">
        <v>12.661</v>
      </c>
      <c r="AH42" s="4">
        <v>354.19593400000002</v>
      </c>
      <c r="AI42" s="4">
        <v>7.2920600000000002</v>
      </c>
      <c r="AJ42" s="4">
        <v>133.54288500000001</v>
      </c>
      <c r="AK42" s="4">
        <v>774</v>
      </c>
      <c r="AL42" s="4">
        <v>7</v>
      </c>
      <c r="AM42" s="4">
        <v>507</v>
      </c>
      <c r="AN42" s="4">
        <v>85</v>
      </c>
      <c r="AO42" s="4">
        <v>13.783193000000001</v>
      </c>
      <c r="AP42" s="4">
        <v>113</v>
      </c>
      <c r="AQ42" s="4">
        <v>8.6999999999999993</v>
      </c>
      <c r="AR42" s="4">
        <v>26</v>
      </c>
      <c r="AS42" s="4">
        <v>11271</v>
      </c>
      <c r="AT42" s="4">
        <v>0.14299999999999999</v>
      </c>
      <c r="AU42" s="4">
        <v>10.385</v>
      </c>
      <c r="AV42" s="4">
        <v>26132</v>
      </c>
      <c r="AW42" s="4">
        <v>0</v>
      </c>
      <c r="AX42" s="4">
        <v>0.67</v>
      </c>
      <c r="AY42">
        <v>0.86629629629629623</v>
      </c>
      <c r="AZ42" t="s">
        <v>69</v>
      </c>
      <c r="BA42" t="s">
        <v>455</v>
      </c>
      <c r="BB42">
        <v>4</v>
      </c>
      <c r="BC42" t="s">
        <v>460</v>
      </c>
      <c r="BD42">
        <v>10</v>
      </c>
      <c r="BE42">
        <v>28584.769</v>
      </c>
      <c r="BF42">
        <v>0.17078854126825374</v>
      </c>
      <c r="BG42">
        <v>0.14795348075053535</v>
      </c>
      <c r="BH42">
        <v>194257.20500000002</v>
      </c>
      <c r="BI42">
        <v>2.5131376722938022E-2</v>
      </c>
      <c r="BJ42">
        <v>2.177121857590816E-2</v>
      </c>
      <c r="BK42">
        <v>1</v>
      </c>
      <c r="BL42" t="s">
        <v>68</v>
      </c>
      <c r="BM42">
        <v>-1</v>
      </c>
      <c r="BN42" t="s">
        <v>405</v>
      </c>
    </row>
    <row r="43" spans="1:66" x14ac:dyDescent="0.25">
      <c r="A43" s="142" t="str">
        <f t="shared" ref="A43:A44" si="56">W43</f>
        <v>신화여객</v>
      </c>
      <c r="B43" s="142" t="str">
        <f t="shared" ref="B43:B44" si="57">V43</f>
        <v>555</v>
      </c>
      <c r="C43" s="143" t="str">
        <f t="shared" ref="C43:C44" si="58">Y43</f>
        <v>72바1105</v>
      </c>
      <c r="D43" s="131" t="str">
        <f t="shared" ref="D43:D44" si="59">Z43</f>
        <v>중형</v>
      </c>
      <c r="E43" s="127" t="str">
        <f t="shared" ref="E43:E44" si="60">AZ43</f>
        <v>D</v>
      </c>
      <c r="F43" s="150">
        <f t="shared" ref="F43:F44" si="61">G43/H43</f>
        <v>0.8362962962962962</v>
      </c>
      <c r="G43" s="151">
        <f t="shared" ref="G43:G44" si="62">AE43</f>
        <v>2.258</v>
      </c>
      <c r="H43" s="152">
        <f t="shared" ref="H43:H44" si="63">AF43</f>
        <v>2.7</v>
      </c>
      <c r="I43" s="153">
        <f t="shared" ref="I43:I44" si="64">AC43</f>
        <v>4171.5950000000003</v>
      </c>
      <c r="J43" s="154">
        <f t="shared" ref="J43:J44" si="65">AI43/AH43</f>
        <v>2.8224720409337916E-2</v>
      </c>
      <c r="K43" s="154">
        <f t="shared" ref="K43:K44" si="66">AJ43/AH43</f>
        <v>0.38220740611582443</v>
      </c>
      <c r="L43" s="154">
        <f t="shared" ref="L43:L44" si="67">AK43/AC43</f>
        <v>0.14287101216680909</v>
      </c>
      <c r="M43" s="155">
        <f t="shared" ref="M43:M44" si="68">AG43</f>
        <v>12.645</v>
      </c>
      <c r="N43" s="156">
        <f t="shared" ref="N43:N44" si="69">IF(AW43=0,AT43,"속도계이상")</f>
        <v>0.16800000000000001</v>
      </c>
      <c r="O43" s="156">
        <f t="shared" ref="O43:O44" si="70">IF(AW43=0,AU43,"속도계이상")</f>
        <v>8.5340000000000007</v>
      </c>
      <c r="P43" s="157">
        <f t="shared" ref="P43:P44" si="71">AQ43/60</f>
        <v>0</v>
      </c>
      <c r="Q43" s="158">
        <f t="shared" ref="Q43:Q44" si="72">AN43</f>
        <v>85</v>
      </c>
      <c r="R43" s="159">
        <f t="shared" ref="R43:R44" si="73">AC43/(AH43-AI43-AJ43)</f>
        <v>22.747661204883926</v>
      </c>
      <c r="S43" s="144">
        <f t="shared" ref="S43:S44" si="74">IF(AW43=0,AL43,"속도계이상")</f>
        <v>7</v>
      </c>
      <c r="T43" s="144">
        <f t="shared" ref="T43:T44" si="75">IF(AW43=0,AM43,"속도계이상")</f>
        <v>356</v>
      </c>
      <c r="U43" t="s">
        <v>116</v>
      </c>
      <c r="V43" t="s">
        <v>120</v>
      </c>
      <c r="W43" t="s">
        <v>116</v>
      </c>
      <c r="X43" s="4" t="s">
        <v>120</v>
      </c>
      <c r="Y43" s="4" t="s">
        <v>228</v>
      </c>
      <c r="Z43" s="4" t="s">
        <v>186</v>
      </c>
      <c r="AA43" s="4" t="s">
        <v>48</v>
      </c>
      <c r="AB43" s="4">
        <v>524</v>
      </c>
      <c r="AC43" s="4">
        <v>4171.5950000000003</v>
      </c>
      <c r="AD43" s="4">
        <v>1847.2760000000001</v>
      </c>
      <c r="AE43" s="4">
        <v>2.258</v>
      </c>
      <c r="AF43" s="4">
        <v>2.7</v>
      </c>
      <c r="AG43" s="4">
        <v>12.645</v>
      </c>
      <c r="AH43" s="4">
        <v>311.05098199999998</v>
      </c>
      <c r="AI43" s="4">
        <v>8.7793270000000003</v>
      </c>
      <c r="AJ43" s="4">
        <v>118.885989</v>
      </c>
      <c r="AK43" s="4">
        <v>596</v>
      </c>
      <c r="AL43" s="4">
        <v>7</v>
      </c>
      <c r="AM43" s="4">
        <v>356</v>
      </c>
      <c r="AN43" s="4">
        <v>85</v>
      </c>
      <c r="AO43" s="4">
        <v>13.411289999999999</v>
      </c>
      <c r="AP43" s="4">
        <v>310.5</v>
      </c>
      <c r="AQ43" s="4">
        <v>0</v>
      </c>
      <c r="AR43" s="4">
        <v>71</v>
      </c>
      <c r="AS43" s="4">
        <v>32960</v>
      </c>
      <c r="AT43" s="4">
        <v>0.16800000000000001</v>
      </c>
      <c r="AU43" s="4">
        <v>8.5340000000000007</v>
      </c>
      <c r="AV43" s="4">
        <v>5977</v>
      </c>
      <c r="AW43" s="4">
        <v>0</v>
      </c>
      <c r="AX43" s="4">
        <v>0.65</v>
      </c>
      <c r="AY43">
        <v>0.8362962962962962</v>
      </c>
      <c r="AZ43" t="s">
        <v>67</v>
      </c>
      <c r="BA43" t="s">
        <v>455</v>
      </c>
      <c r="BB43">
        <v>1</v>
      </c>
      <c r="BC43" t="s">
        <v>461</v>
      </c>
      <c r="BD43">
        <v>4</v>
      </c>
      <c r="BE43">
        <v>28584.769</v>
      </c>
      <c r="BF43">
        <v>0.14593768450603886</v>
      </c>
      <c r="BG43">
        <v>0.12204714504245767</v>
      </c>
      <c r="BH43">
        <v>194257.20500000002</v>
      </c>
      <c r="BI43">
        <v>2.1474596013053928E-2</v>
      </c>
      <c r="BJ43">
        <v>1.7959125110176208E-2</v>
      </c>
      <c r="BK43">
        <v>1</v>
      </c>
      <c r="BL43" t="s">
        <v>68</v>
      </c>
      <c r="BM43">
        <v>-2</v>
      </c>
      <c r="BN43" t="s">
        <v>405</v>
      </c>
    </row>
    <row r="44" spans="1:66" x14ac:dyDescent="0.25">
      <c r="A44" s="139" t="str">
        <f t="shared" si="56"/>
        <v>신화여객</v>
      </c>
      <c r="B44" s="139" t="str">
        <f t="shared" si="57"/>
        <v>555</v>
      </c>
      <c r="C44" s="140" t="str">
        <f t="shared" si="58"/>
        <v>73아2101</v>
      </c>
      <c r="D44" s="115" t="str">
        <f t="shared" si="59"/>
        <v>중형</v>
      </c>
      <c r="E44" s="111" t="str">
        <f t="shared" si="60"/>
        <v>C</v>
      </c>
      <c r="F44" s="160">
        <f t="shared" si="61"/>
        <v>0.87192307692307691</v>
      </c>
      <c r="G44" s="161">
        <f t="shared" si="62"/>
        <v>2.2669999999999999</v>
      </c>
      <c r="H44" s="162">
        <f t="shared" si="63"/>
        <v>2.6</v>
      </c>
      <c r="I44" s="163">
        <f t="shared" si="64"/>
        <v>4190.7039999999997</v>
      </c>
      <c r="J44" s="164">
        <f t="shared" si="65"/>
        <v>4.0812554572113358E-2</v>
      </c>
      <c r="K44" s="164">
        <f t="shared" si="66"/>
        <v>0.35881760103317201</v>
      </c>
      <c r="L44" s="164">
        <f t="shared" si="67"/>
        <v>0.2214425070346176</v>
      </c>
      <c r="M44" s="165">
        <f t="shared" si="68"/>
        <v>12.177</v>
      </c>
      <c r="N44" s="166">
        <f t="shared" si="69"/>
        <v>2.4E-2</v>
      </c>
      <c r="O44" s="166">
        <f t="shared" si="70"/>
        <v>8.0180000000000007</v>
      </c>
      <c r="P44" s="167">
        <f t="shared" si="71"/>
        <v>0.46</v>
      </c>
      <c r="Q44" s="168">
        <f t="shared" si="72"/>
        <v>85</v>
      </c>
      <c r="R44" s="169">
        <f t="shared" si="73"/>
        <v>23.003814945252568</v>
      </c>
      <c r="S44" s="141">
        <f t="shared" si="74"/>
        <v>1</v>
      </c>
      <c r="T44" s="141">
        <f t="shared" si="75"/>
        <v>336</v>
      </c>
      <c r="U44" t="s">
        <v>116</v>
      </c>
      <c r="V44" t="s">
        <v>120</v>
      </c>
      <c r="W44" t="s">
        <v>116</v>
      </c>
      <c r="X44" s="4" t="s">
        <v>120</v>
      </c>
      <c r="Y44" s="4" t="s">
        <v>229</v>
      </c>
      <c r="Z44" s="4" t="s">
        <v>186</v>
      </c>
      <c r="AA44" s="4" t="s">
        <v>48</v>
      </c>
      <c r="AB44" s="4">
        <v>524</v>
      </c>
      <c r="AC44" s="4">
        <v>4190.7039999999997</v>
      </c>
      <c r="AD44" s="4">
        <v>1848.26</v>
      </c>
      <c r="AE44" s="4">
        <v>2.2669999999999999</v>
      </c>
      <c r="AF44" s="4">
        <v>2.6</v>
      </c>
      <c r="AG44" s="4">
        <v>12.177</v>
      </c>
      <c r="AH44" s="4">
        <v>303.436801</v>
      </c>
      <c r="AI44" s="4">
        <v>12.384031</v>
      </c>
      <c r="AJ44" s="4">
        <v>108.87846500000001</v>
      </c>
      <c r="AK44" s="4">
        <v>928</v>
      </c>
      <c r="AL44" s="4">
        <v>1</v>
      </c>
      <c r="AM44" s="4">
        <v>336</v>
      </c>
      <c r="AN44" s="4">
        <v>85</v>
      </c>
      <c r="AO44" s="4">
        <v>13.810796</v>
      </c>
      <c r="AP44" s="4">
        <v>348</v>
      </c>
      <c r="AQ44" s="4">
        <v>27.6</v>
      </c>
      <c r="AR44" s="4">
        <v>35</v>
      </c>
      <c r="AS44" s="4">
        <v>11721</v>
      </c>
      <c r="AT44" s="4">
        <v>2.4E-2</v>
      </c>
      <c r="AU44" s="4">
        <v>8.0180000000000007</v>
      </c>
      <c r="AV44" s="4">
        <v>28293</v>
      </c>
      <c r="AW44" s="4">
        <v>0</v>
      </c>
      <c r="AX44" s="4">
        <v>0.63</v>
      </c>
      <c r="AY44">
        <v>0.87192307692307691</v>
      </c>
      <c r="AZ44" t="s">
        <v>69</v>
      </c>
      <c r="BA44" t="s">
        <v>455</v>
      </c>
      <c r="BB44">
        <v>3</v>
      </c>
      <c r="BC44" t="s">
        <v>462</v>
      </c>
      <c r="BD44">
        <v>8</v>
      </c>
      <c r="BE44">
        <v>28584.769</v>
      </c>
      <c r="BF44">
        <v>0.14660618737202319</v>
      </c>
      <c r="BG44">
        <v>0.12782931798937561</v>
      </c>
      <c r="BH44">
        <v>194257.20500000002</v>
      </c>
      <c r="BI44">
        <v>2.1572965594763908E-2</v>
      </c>
      <c r="BJ44">
        <v>1.8809966539742224E-2</v>
      </c>
      <c r="BK44">
        <v>1</v>
      </c>
      <c r="BL44" t="s">
        <v>68</v>
      </c>
      <c r="BM44">
        <v>-1</v>
      </c>
      <c r="BN44" t="s">
        <v>405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1" t="s">
        <v>38</v>
      </c>
      <c r="B4" s="122" t="s">
        <v>49</v>
      </c>
      <c r="C4" s="123" t="s">
        <v>138</v>
      </c>
      <c r="D4" s="123" t="s">
        <v>155</v>
      </c>
      <c r="E4" s="124" t="s">
        <v>144</v>
      </c>
      <c r="F4" s="122" t="s">
        <v>148</v>
      </c>
      <c r="G4" s="124" t="s">
        <v>146</v>
      </c>
      <c r="H4" s="124" t="s">
        <v>150</v>
      </c>
      <c r="I4" s="125" t="s">
        <v>152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179</v>
      </c>
      <c r="Q4" s="216" t="s">
        <v>43</v>
      </c>
      <c r="R4" s="216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182</v>
      </c>
      <c r="AN4" s="13" t="s">
        <v>183</v>
      </c>
      <c r="AO4" t="s">
        <v>184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74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 x14ac:dyDescent="0.25">
      <c r="A5" s="224" t="str">
        <f>BF5</f>
        <v>신화여객</v>
      </c>
      <c r="B5" s="126">
        <f>IF(BH5="null", E5, BH5)</f>
        <v>371</v>
      </c>
      <c r="C5" s="127" t="str">
        <f>BN5</f>
        <v>F</v>
      </c>
      <c r="D5" s="128">
        <f>BM5</f>
        <v>0.78320000000000001</v>
      </c>
      <c r="E5" s="129">
        <f>U5</f>
        <v>371</v>
      </c>
      <c r="F5" s="130" t="str">
        <f>BG5</f>
        <v>34</v>
      </c>
      <c r="G5" s="131" t="str">
        <f>BK5</f>
        <v>72바1100</v>
      </c>
      <c r="H5" s="132">
        <f>BJ5</f>
        <v>1</v>
      </c>
      <c r="I5" s="133">
        <f>BP5</f>
        <v>621.37900000000002</v>
      </c>
      <c r="J5" s="134">
        <f>AB5/AA5</f>
        <v>2.4761398723683166E-2</v>
      </c>
      <c r="K5" s="134">
        <f>AC5/AA5</f>
        <v>0.33623978150228867</v>
      </c>
      <c r="L5" s="134">
        <f>AD5/I5</f>
        <v>0.14162049248526262</v>
      </c>
      <c r="M5" s="135">
        <f>Z5</f>
        <v>14.864000000000001</v>
      </c>
      <c r="N5" s="136">
        <f>AE5*100/W5</f>
        <v>0.48279713347248621</v>
      </c>
      <c r="O5" s="136">
        <f>AF5*100/W5</f>
        <v>15.127643515471235</v>
      </c>
      <c r="P5" s="217">
        <f>AK5</f>
        <v>1</v>
      </c>
      <c r="Q5" s="218">
        <f>AE5</f>
        <v>3</v>
      </c>
      <c r="R5" s="218">
        <f>AF5</f>
        <v>94</v>
      </c>
      <c r="T5">
        <v>524</v>
      </c>
      <c r="U5">
        <v>371</v>
      </c>
      <c r="V5" t="s">
        <v>463</v>
      </c>
      <c r="W5">
        <v>621.37900000000002</v>
      </c>
      <c r="X5">
        <v>317.327</v>
      </c>
      <c r="Y5">
        <v>1.958</v>
      </c>
      <c r="Z5">
        <v>14.864000000000001</v>
      </c>
      <c r="AA5">
        <v>38.163877999999997</v>
      </c>
      <c r="AB5">
        <v>0.94499100000000003</v>
      </c>
      <c r="AC5">
        <v>12.832214</v>
      </c>
      <c r="AD5" s="1">
        <v>88</v>
      </c>
      <c r="AE5">
        <v>3</v>
      </c>
      <c r="AF5">
        <v>94</v>
      </c>
      <c r="AG5">
        <v>83</v>
      </c>
      <c r="AH5">
        <v>16.281862</v>
      </c>
      <c r="AI5">
        <v>735.2</v>
      </c>
      <c r="AJ5">
        <v>0</v>
      </c>
      <c r="AK5">
        <v>1</v>
      </c>
      <c r="AL5">
        <v>514</v>
      </c>
      <c r="AM5" t="s">
        <v>464</v>
      </c>
      <c r="AN5" t="s">
        <v>465</v>
      </c>
      <c r="AO5">
        <v>621.37900000000002</v>
      </c>
      <c r="AR5" t="s">
        <v>116</v>
      </c>
      <c r="AS5" t="s">
        <v>117</v>
      </c>
      <c r="AT5" t="s">
        <v>203</v>
      </c>
      <c r="AU5" t="s">
        <v>463</v>
      </c>
      <c r="AV5" t="s">
        <v>48</v>
      </c>
      <c r="AW5">
        <v>1</v>
      </c>
      <c r="BB5">
        <v>0.78320000000000001</v>
      </c>
      <c r="BC5" t="s">
        <v>70</v>
      </c>
      <c r="BF5" t="s">
        <v>116</v>
      </c>
      <c r="BG5" t="s">
        <v>117</v>
      </c>
      <c r="BH5" t="s">
        <v>463</v>
      </c>
      <c r="BI5">
        <v>371</v>
      </c>
      <c r="BJ5">
        <v>1</v>
      </c>
      <c r="BK5" t="s">
        <v>203</v>
      </c>
      <c r="BL5" t="s">
        <v>172</v>
      </c>
      <c r="BM5">
        <v>0.78320000000000001</v>
      </c>
      <c r="BN5" t="s">
        <v>70</v>
      </c>
      <c r="BO5" t="s">
        <v>380</v>
      </c>
      <c r="BP5">
        <v>621.37900000000002</v>
      </c>
    </row>
    <row r="6" spans="1:68" ht="16.5" x14ac:dyDescent="0.25">
      <c r="A6" s="225" t="str">
        <f t="shared" ref="A6:A7" si="0">BF6</f>
        <v>신화여객</v>
      </c>
      <c r="B6" s="110">
        <f t="shared" ref="B6:B69" si="1">IF(BH6="null", E6, BH6)</f>
        <v>8877</v>
      </c>
      <c r="C6" s="111" t="str">
        <f t="shared" ref="C6:C7" si="2">BN6</f>
        <v>F</v>
      </c>
      <c r="D6" s="112">
        <f t="shared" ref="D6:D7" si="3">BM6</f>
        <v>0.76559999999999995</v>
      </c>
      <c r="E6" s="113">
        <f t="shared" ref="E6:E7" si="4">U6</f>
        <v>8877</v>
      </c>
      <c r="F6" s="114" t="str">
        <f t="shared" ref="F6:F7" si="5">BG6</f>
        <v>34</v>
      </c>
      <c r="G6" s="115" t="str">
        <f t="shared" ref="G6:G7" si="6">BK6</f>
        <v>72바1100</v>
      </c>
      <c r="H6" s="116">
        <f t="shared" ref="H6:H7" si="7">BJ6</f>
        <v>1</v>
      </c>
      <c r="I6" s="117">
        <f t="shared" ref="I6:I7" si="8">BP6</f>
        <v>991.15599999999995</v>
      </c>
      <c r="J6" s="118">
        <f t="shared" ref="J6:J7" si="9">AB6/AA6</f>
        <v>2.1302691054350859E-2</v>
      </c>
      <c r="K6" s="118">
        <f t="shared" ref="K6:K7" si="10">AC6/AA6</f>
        <v>0.35382750648897776</v>
      </c>
      <c r="L6" s="118">
        <f t="shared" ref="L6:L7" si="11">AD6/I6</f>
        <v>0.12914213302446839</v>
      </c>
      <c r="M6" s="119">
        <f t="shared" ref="M6:M7" si="12">Z6</f>
        <v>15.099</v>
      </c>
      <c r="N6" s="120">
        <f t="shared" ref="N6:N7" si="13">AE6*100/W6</f>
        <v>0.6053537485521957</v>
      </c>
      <c r="O6" s="120">
        <f t="shared" ref="O6:O7" si="14">AF6*100/W6</f>
        <v>13.418674759573671</v>
      </c>
      <c r="P6" s="219">
        <f t="shared" ref="P6:P7" si="15">AK6</f>
        <v>7</v>
      </c>
      <c r="Q6" s="220">
        <f t="shared" ref="Q6:Q7" si="16">AE6</f>
        <v>6</v>
      </c>
      <c r="R6" s="220">
        <f t="shared" ref="R6:R7" si="17">AF6</f>
        <v>133</v>
      </c>
      <c r="T6">
        <v>524</v>
      </c>
      <c r="U6">
        <v>8877</v>
      </c>
      <c r="V6" t="s">
        <v>463</v>
      </c>
      <c r="W6">
        <v>991.15599999999995</v>
      </c>
      <c r="X6">
        <v>517.76</v>
      </c>
      <c r="Y6">
        <v>1.9139999999999999</v>
      </c>
      <c r="Z6">
        <v>15.099</v>
      </c>
      <c r="AA6">
        <v>62.980258999999997</v>
      </c>
      <c r="AB6">
        <v>1.3416490000000001</v>
      </c>
      <c r="AC6">
        <v>22.284147999999998</v>
      </c>
      <c r="AD6" s="1">
        <v>128</v>
      </c>
      <c r="AE6">
        <v>6</v>
      </c>
      <c r="AF6">
        <v>133</v>
      </c>
      <c r="AG6">
        <v>78</v>
      </c>
      <c r="AH6">
        <v>15.737565999999999</v>
      </c>
      <c r="AI6">
        <v>912.9</v>
      </c>
      <c r="AJ6">
        <v>0</v>
      </c>
      <c r="AK6">
        <v>7</v>
      </c>
      <c r="AL6">
        <v>1874</v>
      </c>
      <c r="AM6" t="s">
        <v>466</v>
      </c>
      <c r="AN6" t="s">
        <v>467</v>
      </c>
      <c r="AO6">
        <v>991.15599999999995</v>
      </c>
      <c r="AR6" t="s">
        <v>116</v>
      </c>
      <c r="AS6" t="s">
        <v>117</v>
      </c>
      <c r="AT6" t="s">
        <v>203</v>
      </c>
      <c r="AU6" t="s">
        <v>463</v>
      </c>
      <c r="AV6" t="s">
        <v>48</v>
      </c>
      <c r="AW6">
        <v>1</v>
      </c>
      <c r="BB6">
        <v>0.76559999999999995</v>
      </c>
      <c r="BC6" t="s">
        <v>70</v>
      </c>
      <c r="BF6" t="s">
        <v>116</v>
      </c>
      <c r="BG6" t="s">
        <v>117</v>
      </c>
      <c r="BH6" t="s">
        <v>463</v>
      </c>
      <c r="BI6">
        <v>8877</v>
      </c>
      <c r="BJ6">
        <v>1</v>
      </c>
      <c r="BK6" t="s">
        <v>203</v>
      </c>
      <c r="BL6" t="s">
        <v>172</v>
      </c>
      <c r="BM6">
        <v>0.76559999999999995</v>
      </c>
      <c r="BN6" t="s">
        <v>70</v>
      </c>
      <c r="BO6" t="s">
        <v>380</v>
      </c>
      <c r="BP6">
        <v>991.15599999999995</v>
      </c>
    </row>
    <row r="7" spans="1:68" ht="16.5" x14ac:dyDescent="0.25">
      <c r="A7" s="224" t="str">
        <f t="shared" si="0"/>
        <v>신화여객</v>
      </c>
      <c r="B7" s="126" t="str">
        <f t="shared" si="1"/>
        <v>강상규</v>
      </c>
      <c r="C7" s="127" t="str">
        <f t="shared" si="2"/>
        <v>F</v>
      </c>
      <c r="D7" s="128">
        <f t="shared" si="3"/>
        <v>0.76838709677419359</v>
      </c>
      <c r="E7" s="129">
        <f t="shared" si="4"/>
        <v>6572</v>
      </c>
      <c r="F7" s="130" t="str">
        <f t="shared" si="5"/>
        <v>526</v>
      </c>
      <c r="G7" s="131" t="str">
        <f t="shared" si="6"/>
        <v>72바1102</v>
      </c>
      <c r="H7" s="132">
        <f t="shared" si="7"/>
        <v>1</v>
      </c>
      <c r="I7" s="133">
        <f t="shared" si="8"/>
        <v>1832.028</v>
      </c>
      <c r="J7" s="134">
        <f t="shared" si="9"/>
        <v>6.5346313736495493E-2</v>
      </c>
      <c r="K7" s="134">
        <f t="shared" si="10"/>
        <v>0.33273671128727672</v>
      </c>
      <c r="L7" s="134">
        <f t="shared" si="11"/>
        <v>0.23252919715200859</v>
      </c>
      <c r="M7" s="135">
        <f t="shared" si="12"/>
        <v>13.862</v>
      </c>
      <c r="N7" s="136">
        <f t="shared" si="13"/>
        <v>5.458431858028371E-2</v>
      </c>
      <c r="O7" s="136">
        <f t="shared" si="14"/>
        <v>27.346743608722136</v>
      </c>
      <c r="P7" s="217">
        <f t="shared" si="15"/>
        <v>0</v>
      </c>
      <c r="Q7" s="218">
        <f t="shared" si="16"/>
        <v>1</v>
      </c>
      <c r="R7" s="218">
        <f t="shared" si="17"/>
        <v>501</v>
      </c>
      <c r="T7">
        <v>524</v>
      </c>
      <c r="U7">
        <v>6572</v>
      </c>
      <c r="V7" t="s">
        <v>230</v>
      </c>
      <c r="W7">
        <v>1832.028</v>
      </c>
      <c r="X7">
        <v>769.03200000000004</v>
      </c>
      <c r="Y7">
        <v>2.3820000000000001</v>
      </c>
      <c r="Z7">
        <v>13.862</v>
      </c>
      <c r="AA7">
        <v>121.26772800000001</v>
      </c>
      <c r="AB7">
        <v>7.9243990000000002</v>
      </c>
      <c r="AC7">
        <v>40.350225000000002</v>
      </c>
      <c r="AD7" s="1">
        <v>426</v>
      </c>
      <c r="AE7">
        <v>1</v>
      </c>
      <c r="AF7">
        <v>501</v>
      </c>
      <c r="AG7">
        <v>67</v>
      </c>
      <c r="AH7">
        <v>15.1073</v>
      </c>
      <c r="AI7">
        <v>66.8</v>
      </c>
      <c r="AJ7">
        <v>0</v>
      </c>
      <c r="AK7">
        <v>0</v>
      </c>
      <c r="AL7">
        <v>0</v>
      </c>
      <c r="AM7" t="s">
        <v>231</v>
      </c>
      <c r="AN7" t="s">
        <v>468</v>
      </c>
      <c r="AO7">
        <v>1832.028</v>
      </c>
      <c r="AR7" t="s">
        <v>116</v>
      </c>
      <c r="AS7" t="s">
        <v>119</v>
      </c>
      <c r="AT7" t="s">
        <v>220</v>
      </c>
      <c r="AU7" t="s">
        <v>230</v>
      </c>
      <c r="AV7" t="s">
        <v>48</v>
      </c>
      <c r="AW7">
        <v>1</v>
      </c>
      <c r="BB7">
        <v>0.76838709677419359</v>
      </c>
      <c r="BC7" t="s">
        <v>70</v>
      </c>
      <c r="BF7" t="s">
        <v>116</v>
      </c>
      <c r="BG7" t="s">
        <v>119</v>
      </c>
      <c r="BH7" t="s">
        <v>230</v>
      </c>
      <c r="BI7">
        <v>6572</v>
      </c>
      <c r="BJ7">
        <v>1</v>
      </c>
      <c r="BK7" t="s">
        <v>220</v>
      </c>
      <c r="BL7" t="s">
        <v>172</v>
      </c>
      <c r="BM7">
        <v>0.76838709677419359</v>
      </c>
      <c r="BN7" t="s">
        <v>70</v>
      </c>
      <c r="BO7" t="s">
        <v>380</v>
      </c>
      <c r="BP7">
        <v>1832.028</v>
      </c>
    </row>
    <row r="8" spans="1:68" ht="16.5" x14ac:dyDescent="0.25">
      <c r="A8" s="225" t="str">
        <f t="shared" ref="A8:A66" si="18">BF8</f>
        <v>신화여객</v>
      </c>
      <c r="B8" s="110" t="str">
        <f t="shared" si="1"/>
        <v>강천성</v>
      </c>
      <c r="C8" s="111" t="str">
        <f t="shared" ref="C8:C66" si="19">BN8</f>
        <v>C</v>
      </c>
      <c r="D8" s="112">
        <f t="shared" ref="D8:D66" si="20">BM8</f>
        <v>0.86337422894414273</v>
      </c>
      <c r="E8" s="113">
        <f t="shared" ref="E8:E66" si="21">U8</f>
        <v>6074</v>
      </c>
      <c r="F8" s="114" t="str">
        <f t="shared" ref="F8:F66" si="22">BG8</f>
        <v>555</v>
      </c>
      <c r="G8" s="115" t="str">
        <f t="shared" ref="G8:G66" si="23">BK8</f>
        <v>72바1105</v>
      </c>
      <c r="H8" s="116">
        <f t="shared" ref="H8:H66" si="24">BJ8</f>
        <v>5</v>
      </c>
      <c r="I8" s="117">
        <f t="shared" ref="I8:I66" si="25">BP8</f>
        <v>1364.5130000000001</v>
      </c>
      <c r="J8" s="118">
        <f t="shared" ref="J8:J66" si="26">AB8/AA8</f>
        <v>2.4748062541357588E-2</v>
      </c>
      <c r="K8" s="118">
        <f t="shared" ref="K8:K66" si="27">AC8/AA8</f>
        <v>0.35186187695292115</v>
      </c>
      <c r="L8" s="118">
        <f t="shared" ref="L8:L66" si="28">AD8/I8</f>
        <v>0.16416113294633322</v>
      </c>
      <c r="M8" s="119">
        <f t="shared" ref="M8:M66" si="29">Z8</f>
        <v>11.388999999999999</v>
      </c>
      <c r="N8" s="120">
        <f t="shared" ref="N8:N66" si="30">AE8*100/W8</f>
        <v>7.328622006532734E-2</v>
      </c>
      <c r="O8" s="120">
        <f t="shared" ref="O8:O66" si="31">AF8*100/W8</f>
        <v>6.6690460259447883</v>
      </c>
      <c r="P8" s="219">
        <f t="shared" ref="P8:P66" si="32">AK8</f>
        <v>12</v>
      </c>
      <c r="Q8" s="220">
        <f t="shared" ref="Q8:Q66" si="33">AE8</f>
        <v>1</v>
      </c>
      <c r="R8" s="220">
        <f t="shared" ref="R8:R66" si="34">AF8</f>
        <v>91</v>
      </c>
      <c r="T8">
        <v>524</v>
      </c>
      <c r="U8">
        <v>6074</v>
      </c>
      <c r="V8" t="s">
        <v>407</v>
      </c>
      <c r="W8">
        <v>1364.5129999999999</v>
      </c>
      <c r="X8">
        <v>588.18299999999999</v>
      </c>
      <c r="Y8">
        <v>2.3199999999999998</v>
      </c>
      <c r="Z8">
        <v>11.388999999999999</v>
      </c>
      <c r="AA8">
        <v>99.579673999999997</v>
      </c>
      <c r="AB8">
        <v>2.464404</v>
      </c>
      <c r="AC8">
        <v>35.038291000000001</v>
      </c>
      <c r="AD8" s="1">
        <v>224</v>
      </c>
      <c r="AE8">
        <v>1</v>
      </c>
      <c r="AF8">
        <v>91</v>
      </c>
      <c r="AG8">
        <v>66</v>
      </c>
      <c r="AH8">
        <v>13.702726</v>
      </c>
      <c r="AI8">
        <v>8.8000000000000007</v>
      </c>
      <c r="AJ8">
        <v>0</v>
      </c>
      <c r="AK8">
        <v>12</v>
      </c>
      <c r="AL8">
        <v>3515</v>
      </c>
      <c r="AM8" t="s">
        <v>408</v>
      </c>
      <c r="AN8" t="s">
        <v>469</v>
      </c>
      <c r="AO8">
        <v>661.09299999999996</v>
      </c>
      <c r="AR8" t="s">
        <v>116</v>
      </c>
      <c r="AS8" t="s">
        <v>120</v>
      </c>
      <c r="AT8" t="s">
        <v>228</v>
      </c>
      <c r="AU8" t="s">
        <v>407</v>
      </c>
      <c r="AV8" t="s">
        <v>48</v>
      </c>
      <c r="AW8">
        <v>5</v>
      </c>
      <c r="BB8">
        <v>0.86337422894414273</v>
      </c>
      <c r="BC8" t="s">
        <v>69</v>
      </c>
      <c r="BF8" t="s">
        <v>116</v>
      </c>
      <c r="BG8" t="s">
        <v>120</v>
      </c>
      <c r="BH8" t="s">
        <v>407</v>
      </c>
      <c r="BI8">
        <v>6074</v>
      </c>
      <c r="BJ8">
        <v>5</v>
      </c>
      <c r="BK8" t="s">
        <v>228</v>
      </c>
      <c r="BL8" t="s">
        <v>225</v>
      </c>
      <c r="BM8">
        <v>0.86337422894414273</v>
      </c>
      <c r="BN8" t="s">
        <v>69</v>
      </c>
      <c r="BO8" t="s">
        <v>175</v>
      </c>
      <c r="BP8">
        <v>1364.5130000000001</v>
      </c>
    </row>
    <row r="9" spans="1:68" ht="16.5" x14ac:dyDescent="0.25">
      <c r="A9" s="224" t="str">
        <f t="shared" si="18"/>
        <v>신화여객</v>
      </c>
      <c r="B9" s="126" t="str">
        <f t="shared" si="1"/>
        <v>고성윤</v>
      </c>
      <c r="C9" s="127" t="str">
        <f t="shared" si="19"/>
        <v>F</v>
      </c>
      <c r="D9" s="128">
        <f t="shared" si="20"/>
        <v>0.75637234449700075</v>
      </c>
      <c r="E9" s="129">
        <f t="shared" si="21"/>
        <v>2021</v>
      </c>
      <c r="F9" s="130" t="str">
        <f t="shared" si="22"/>
        <v>34</v>
      </c>
      <c r="G9" s="131" t="str">
        <f t="shared" si="23"/>
        <v>72바1114</v>
      </c>
      <c r="H9" s="132">
        <f t="shared" si="24"/>
        <v>4</v>
      </c>
      <c r="I9" s="133">
        <f t="shared" si="25"/>
        <v>945.86599999999999</v>
      </c>
      <c r="J9" s="134">
        <f t="shared" si="26"/>
        <v>3.5643809764129342E-2</v>
      </c>
      <c r="K9" s="134">
        <f t="shared" si="27"/>
        <v>0.32155208686739412</v>
      </c>
      <c r="L9" s="134">
        <f t="shared" si="28"/>
        <v>0.10043705979493925</v>
      </c>
      <c r="M9" s="135">
        <f t="shared" si="29"/>
        <v>15.635</v>
      </c>
      <c r="N9" s="136">
        <f t="shared" si="30"/>
        <v>0</v>
      </c>
      <c r="O9" s="136">
        <f t="shared" si="31"/>
        <v>34.148600330279343</v>
      </c>
      <c r="P9" s="217">
        <f t="shared" si="32"/>
        <v>1</v>
      </c>
      <c r="Q9" s="218">
        <f t="shared" si="33"/>
        <v>0</v>
      </c>
      <c r="R9" s="218">
        <f t="shared" si="34"/>
        <v>323</v>
      </c>
      <c r="T9">
        <v>524</v>
      </c>
      <c r="U9">
        <v>2021</v>
      </c>
      <c r="V9" t="s">
        <v>232</v>
      </c>
      <c r="W9">
        <v>945.86599999999999</v>
      </c>
      <c r="X9">
        <v>506.14600000000002</v>
      </c>
      <c r="Y9">
        <v>1.869</v>
      </c>
      <c r="Z9">
        <v>15.635</v>
      </c>
      <c r="AA9">
        <v>58.113036000000001</v>
      </c>
      <c r="AB9">
        <v>2.0713699999999999</v>
      </c>
      <c r="AC9">
        <v>18.686368000000002</v>
      </c>
      <c r="AD9" s="1">
        <v>95</v>
      </c>
      <c r="AE9">
        <v>0</v>
      </c>
      <c r="AF9">
        <v>323</v>
      </c>
      <c r="AG9">
        <v>76</v>
      </c>
      <c r="AH9">
        <v>16.276312999999998</v>
      </c>
      <c r="AI9">
        <v>332.9</v>
      </c>
      <c r="AJ9">
        <v>0</v>
      </c>
      <c r="AK9">
        <v>1</v>
      </c>
      <c r="AL9">
        <v>354</v>
      </c>
      <c r="AM9" t="s">
        <v>233</v>
      </c>
      <c r="AN9" t="s">
        <v>470</v>
      </c>
      <c r="AO9">
        <v>296.14400000000001</v>
      </c>
      <c r="AR9" t="s">
        <v>116</v>
      </c>
      <c r="AS9" t="s">
        <v>117</v>
      </c>
      <c r="AT9" t="s">
        <v>207</v>
      </c>
      <c r="AU9" t="s">
        <v>232</v>
      </c>
      <c r="AV9" t="s">
        <v>48</v>
      </c>
      <c r="AW9">
        <v>4</v>
      </c>
      <c r="BB9">
        <v>0.75637234449700075</v>
      </c>
      <c r="BC9" t="s">
        <v>70</v>
      </c>
      <c r="BF9" t="s">
        <v>116</v>
      </c>
      <c r="BG9" t="s">
        <v>117</v>
      </c>
      <c r="BH9" t="s">
        <v>232</v>
      </c>
      <c r="BI9">
        <v>2021</v>
      </c>
      <c r="BJ9">
        <v>4</v>
      </c>
      <c r="BK9" t="s">
        <v>207</v>
      </c>
      <c r="BL9" t="s">
        <v>197</v>
      </c>
      <c r="BM9">
        <v>0.75637234449700075</v>
      </c>
      <c r="BN9" t="s">
        <v>70</v>
      </c>
      <c r="BO9" t="s">
        <v>380</v>
      </c>
      <c r="BP9">
        <v>945.86599999999999</v>
      </c>
    </row>
    <row r="10" spans="1:68" ht="16.5" x14ac:dyDescent="0.25">
      <c r="A10" s="225" t="str">
        <f t="shared" si="18"/>
        <v>신화여객</v>
      </c>
      <c r="B10" s="110" t="str">
        <f t="shared" si="1"/>
        <v>곽태용</v>
      </c>
      <c r="C10" s="111" t="str">
        <f t="shared" si="19"/>
        <v>C</v>
      </c>
      <c r="D10" s="112">
        <f t="shared" si="20"/>
        <v>0.89703703703703708</v>
      </c>
      <c r="E10" s="113">
        <f t="shared" si="21"/>
        <v>4181</v>
      </c>
      <c r="F10" s="114" t="str">
        <f t="shared" si="22"/>
        <v>555</v>
      </c>
      <c r="G10" s="115" t="str">
        <f t="shared" si="23"/>
        <v>71바6157</v>
      </c>
      <c r="H10" s="116">
        <f t="shared" si="24"/>
        <v>1</v>
      </c>
      <c r="I10" s="117">
        <f t="shared" si="25"/>
        <v>1697.0060000000001</v>
      </c>
      <c r="J10" s="118">
        <f t="shared" si="26"/>
        <v>6.0766167175899318E-5</v>
      </c>
      <c r="K10" s="118">
        <f t="shared" si="27"/>
        <v>0.35978125694972529</v>
      </c>
      <c r="L10" s="118">
        <f t="shared" si="28"/>
        <v>0.17088920133458574</v>
      </c>
      <c r="M10" s="119">
        <f t="shared" si="29"/>
        <v>10.41</v>
      </c>
      <c r="N10" s="120">
        <f t="shared" si="30"/>
        <v>0</v>
      </c>
      <c r="O10" s="120">
        <f t="shared" si="31"/>
        <v>2.5338743646162709</v>
      </c>
      <c r="P10" s="219">
        <f t="shared" si="32"/>
        <v>0</v>
      </c>
      <c r="Q10" s="220">
        <f t="shared" si="33"/>
        <v>0</v>
      </c>
      <c r="R10" s="220">
        <f t="shared" si="34"/>
        <v>43</v>
      </c>
      <c r="T10">
        <v>524</v>
      </c>
      <c r="U10">
        <v>4181</v>
      </c>
      <c r="V10" t="s">
        <v>234</v>
      </c>
      <c r="W10">
        <v>1697.0060000000001</v>
      </c>
      <c r="X10">
        <v>700.59500000000003</v>
      </c>
      <c r="Y10">
        <v>2.4220000000000002</v>
      </c>
      <c r="Z10">
        <v>10.41</v>
      </c>
      <c r="AA10">
        <v>118.79966</v>
      </c>
      <c r="AB10">
        <v>7.2189999999999997E-3</v>
      </c>
      <c r="AC10">
        <v>42.741891000000003</v>
      </c>
      <c r="AD10" s="1">
        <v>290</v>
      </c>
      <c r="AE10">
        <v>0</v>
      </c>
      <c r="AF10">
        <v>43</v>
      </c>
      <c r="AG10">
        <v>70</v>
      </c>
      <c r="AH10">
        <v>14.284603000000001</v>
      </c>
      <c r="AI10">
        <v>106.3</v>
      </c>
      <c r="AJ10">
        <v>0</v>
      </c>
      <c r="AK10">
        <v>0</v>
      </c>
      <c r="AL10">
        <v>0</v>
      </c>
      <c r="AM10" t="s">
        <v>235</v>
      </c>
      <c r="AN10" t="s">
        <v>471</v>
      </c>
      <c r="AO10">
        <v>1697.0060000000001</v>
      </c>
      <c r="AR10" t="s">
        <v>116</v>
      </c>
      <c r="AS10" t="s">
        <v>120</v>
      </c>
      <c r="AT10" t="s">
        <v>225</v>
      </c>
      <c r="AU10" t="s">
        <v>234</v>
      </c>
      <c r="AV10" t="s">
        <v>48</v>
      </c>
      <c r="AW10">
        <v>1</v>
      </c>
      <c r="BB10">
        <v>0.89703703703703708</v>
      </c>
      <c r="BC10" t="s">
        <v>69</v>
      </c>
      <c r="BF10" t="s">
        <v>116</v>
      </c>
      <c r="BG10" t="s">
        <v>120</v>
      </c>
      <c r="BH10" t="s">
        <v>234</v>
      </c>
      <c r="BI10">
        <v>4181</v>
      </c>
      <c r="BJ10">
        <v>1</v>
      </c>
      <c r="BK10" t="s">
        <v>225</v>
      </c>
      <c r="BL10" t="s">
        <v>172</v>
      </c>
      <c r="BM10">
        <v>0.89703703703703708</v>
      </c>
      <c r="BN10" t="s">
        <v>69</v>
      </c>
      <c r="BO10" t="s">
        <v>175</v>
      </c>
      <c r="BP10">
        <v>1697.0060000000001</v>
      </c>
    </row>
    <row r="11" spans="1:68" ht="16.5" x14ac:dyDescent="0.25">
      <c r="A11" s="224" t="str">
        <f t="shared" si="18"/>
        <v>신화여객</v>
      </c>
      <c r="B11" s="126" t="str">
        <f t="shared" si="1"/>
        <v>곽현용</v>
      </c>
      <c r="C11" s="127" t="str">
        <f t="shared" si="19"/>
        <v>D</v>
      </c>
      <c r="D11" s="128">
        <f t="shared" si="20"/>
        <v>0.84567206184946953</v>
      </c>
      <c r="E11" s="129">
        <f t="shared" si="21"/>
        <v>3788</v>
      </c>
      <c r="F11" s="130" t="str">
        <f t="shared" si="22"/>
        <v>34</v>
      </c>
      <c r="G11" s="131" t="str">
        <f t="shared" si="23"/>
        <v>71바6152</v>
      </c>
      <c r="H11" s="132">
        <f t="shared" si="24"/>
        <v>5</v>
      </c>
      <c r="I11" s="133">
        <f t="shared" si="25"/>
        <v>2599.2569999999996</v>
      </c>
      <c r="J11" s="134">
        <f t="shared" si="26"/>
        <v>1.8176297665257444E-2</v>
      </c>
      <c r="K11" s="134">
        <f t="shared" si="27"/>
        <v>0.32711745284120813</v>
      </c>
      <c r="L11" s="134">
        <f t="shared" si="28"/>
        <v>0.12811353398298053</v>
      </c>
      <c r="M11" s="135">
        <f t="shared" si="29"/>
        <v>9.8970000000000002</v>
      </c>
      <c r="N11" s="136">
        <f t="shared" si="30"/>
        <v>0</v>
      </c>
      <c r="O11" s="136">
        <f t="shared" si="31"/>
        <v>3.6548906091240689</v>
      </c>
      <c r="P11" s="217">
        <f t="shared" si="32"/>
        <v>5</v>
      </c>
      <c r="Q11" s="218">
        <f t="shared" si="33"/>
        <v>0</v>
      </c>
      <c r="R11" s="218">
        <f t="shared" si="34"/>
        <v>95</v>
      </c>
      <c r="T11">
        <v>524</v>
      </c>
      <c r="U11">
        <v>3788</v>
      </c>
      <c r="V11" t="s">
        <v>236</v>
      </c>
      <c r="W11">
        <v>2599.2570000000001</v>
      </c>
      <c r="X11">
        <v>1276.1479999999999</v>
      </c>
      <c r="Y11">
        <v>2.0369999999999999</v>
      </c>
      <c r="Z11">
        <v>9.8970000000000002</v>
      </c>
      <c r="AA11">
        <v>175.33273600000001</v>
      </c>
      <c r="AB11">
        <v>3.1869000000000001</v>
      </c>
      <c r="AC11">
        <v>57.354398000000003</v>
      </c>
      <c r="AD11" s="1">
        <v>333</v>
      </c>
      <c r="AE11">
        <v>0</v>
      </c>
      <c r="AF11">
        <v>95</v>
      </c>
      <c r="AG11">
        <v>78</v>
      </c>
      <c r="AH11">
        <v>14.82471</v>
      </c>
      <c r="AI11">
        <v>471.7</v>
      </c>
      <c r="AJ11">
        <v>0</v>
      </c>
      <c r="AK11">
        <v>5</v>
      </c>
      <c r="AL11">
        <v>303</v>
      </c>
      <c r="AM11" t="s">
        <v>237</v>
      </c>
      <c r="AN11" t="s">
        <v>472</v>
      </c>
      <c r="AO11">
        <v>2092.8159999999998</v>
      </c>
      <c r="AR11" t="s">
        <v>116</v>
      </c>
      <c r="AS11" t="s">
        <v>117</v>
      </c>
      <c r="AT11" t="s">
        <v>193</v>
      </c>
      <c r="AU11" t="s">
        <v>236</v>
      </c>
      <c r="AV11" t="s">
        <v>48</v>
      </c>
      <c r="AW11">
        <v>5</v>
      </c>
      <c r="BB11">
        <v>0.84567206184946953</v>
      </c>
      <c r="BC11" t="s">
        <v>67</v>
      </c>
      <c r="BF11" t="s">
        <v>116</v>
      </c>
      <c r="BG11" t="s">
        <v>117</v>
      </c>
      <c r="BH11" t="s">
        <v>236</v>
      </c>
      <c r="BI11">
        <v>3788</v>
      </c>
      <c r="BJ11">
        <v>5</v>
      </c>
      <c r="BK11" t="s">
        <v>193</v>
      </c>
      <c r="BL11" t="s">
        <v>203</v>
      </c>
      <c r="BM11">
        <v>0.84567206184946953</v>
      </c>
      <c r="BN11" t="s">
        <v>67</v>
      </c>
      <c r="BO11" t="s">
        <v>177</v>
      </c>
      <c r="BP11">
        <v>2599.2569999999996</v>
      </c>
    </row>
    <row r="12" spans="1:68" ht="16.5" x14ac:dyDescent="0.25">
      <c r="A12" s="225" t="str">
        <f t="shared" si="18"/>
        <v>신화여객</v>
      </c>
      <c r="B12" s="110" t="str">
        <f t="shared" si="1"/>
        <v>권기홍</v>
      </c>
      <c r="C12" s="111" t="str">
        <f t="shared" si="19"/>
        <v>F</v>
      </c>
      <c r="D12" s="112">
        <f t="shared" si="20"/>
        <v>0.78356247340503382</v>
      </c>
      <c r="E12" s="113">
        <f t="shared" si="21"/>
        <v>484</v>
      </c>
      <c r="F12" s="114" t="str">
        <f t="shared" si="22"/>
        <v>34</v>
      </c>
      <c r="G12" s="115" t="str">
        <f t="shared" si="23"/>
        <v>71바5106</v>
      </c>
      <c r="H12" s="116">
        <f t="shared" si="24"/>
        <v>5</v>
      </c>
      <c r="I12" s="117">
        <f t="shared" si="25"/>
        <v>1275.3040000000001</v>
      </c>
      <c r="J12" s="118">
        <f t="shared" si="26"/>
        <v>2.6819054594317146E-2</v>
      </c>
      <c r="K12" s="118">
        <f t="shared" si="27"/>
        <v>0.34918010761435841</v>
      </c>
      <c r="L12" s="118">
        <f t="shared" si="28"/>
        <v>0.12310790211588765</v>
      </c>
      <c r="M12" s="119">
        <f t="shared" si="29"/>
        <v>14.294</v>
      </c>
      <c r="N12" s="120">
        <f t="shared" si="30"/>
        <v>7.8412676506934814E-2</v>
      </c>
      <c r="O12" s="120">
        <f t="shared" si="31"/>
        <v>20.857771950844661</v>
      </c>
      <c r="P12" s="219">
        <f t="shared" si="32"/>
        <v>9</v>
      </c>
      <c r="Q12" s="220">
        <f t="shared" si="33"/>
        <v>1</v>
      </c>
      <c r="R12" s="220">
        <f t="shared" si="34"/>
        <v>266</v>
      </c>
      <c r="T12">
        <v>524</v>
      </c>
      <c r="U12">
        <v>484</v>
      </c>
      <c r="V12" t="s">
        <v>238</v>
      </c>
      <c r="W12">
        <v>1275.3040000000001</v>
      </c>
      <c r="X12">
        <v>656.755</v>
      </c>
      <c r="Y12">
        <v>1.9419999999999999</v>
      </c>
      <c r="Z12">
        <v>14.294</v>
      </c>
      <c r="AA12">
        <v>82.817758999999995</v>
      </c>
      <c r="AB12">
        <v>2.2210939999999999</v>
      </c>
      <c r="AC12">
        <v>28.918313999999999</v>
      </c>
      <c r="AD12" s="1">
        <v>157</v>
      </c>
      <c r="AE12">
        <v>1</v>
      </c>
      <c r="AF12">
        <v>266</v>
      </c>
      <c r="AG12">
        <v>73</v>
      </c>
      <c r="AH12">
        <v>15.398918999999999</v>
      </c>
      <c r="AI12">
        <v>486.8</v>
      </c>
      <c r="AJ12">
        <v>0</v>
      </c>
      <c r="AK12">
        <v>9</v>
      </c>
      <c r="AL12">
        <v>2562</v>
      </c>
      <c r="AM12" t="s">
        <v>239</v>
      </c>
      <c r="AN12" t="s">
        <v>473</v>
      </c>
      <c r="AO12">
        <v>441.13200000000001</v>
      </c>
      <c r="AR12" t="s">
        <v>116</v>
      </c>
      <c r="AS12" t="s">
        <v>117</v>
      </c>
      <c r="AT12" t="s">
        <v>192</v>
      </c>
      <c r="AU12" t="s">
        <v>238</v>
      </c>
      <c r="AV12" t="s">
        <v>48</v>
      </c>
      <c r="AW12">
        <v>5</v>
      </c>
      <c r="BB12">
        <v>0.78356247340503382</v>
      </c>
      <c r="BC12" t="s">
        <v>70</v>
      </c>
      <c r="BF12" t="s">
        <v>116</v>
      </c>
      <c r="BG12" t="s">
        <v>117</v>
      </c>
      <c r="BH12" t="s">
        <v>238</v>
      </c>
      <c r="BI12">
        <v>484</v>
      </c>
      <c r="BJ12">
        <v>5</v>
      </c>
      <c r="BK12" t="s">
        <v>192</v>
      </c>
      <c r="BL12" t="s">
        <v>204</v>
      </c>
      <c r="BM12">
        <v>0.78356247340503382</v>
      </c>
      <c r="BN12" t="s">
        <v>70</v>
      </c>
      <c r="BO12" t="s">
        <v>380</v>
      </c>
      <c r="BP12">
        <v>1275.3040000000001</v>
      </c>
    </row>
    <row r="13" spans="1:68" ht="16.5" x14ac:dyDescent="0.25">
      <c r="A13" s="224" t="str">
        <f t="shared" si="18"/>
        <v>신화여객</v>
      </c>
      <c r="B13" s="126" t="str">
        <f t="shared" si="1"/>
        <v>김기홍</v>
      </c>
      <c r="C13" s="127" t="str">
        <f t="shared" si="19"/>
        <v>F</v>
      </c>
      <c r="D13" s="128">
        <f t="shared" si="20"/>
        <v>0.72967741935483865</v>
      </c>
      <c r="E13" s="129">
        <f t="shared" si="21"/>
        <v>8820</v>
      </c>
      <c r="F13" s="130" t="str">
        <f t="shared" si="22"/>
        <v>526</v>
      </c>
      <c r="G13" s="131" t="str">
        <f t="shared" si="23"/>
        <v>71바5105</v>
      </c>
      <c r="H13" s="132">
        <f t="shared" si="24"/>
        <v>1</v>
      </c>
      <c r="I13" s="133">
        <f t="shared" si="25"/>
        <v>982.85599999999999</v>
      </c>
      <c r="J13" s="134">
        <f t="shared" si="26"/>
        <v>1.0294164447599822E-2</v>
      </c>
      <c r="K13" s="134">
        <f t="shared" si="27"/>
        <v>0.34007733789177796</v>
      </c>
      <c r="L13" s="134">
        <f t="shared" si="28"/>
        <v>0.22282002653491459</v>
      </c>
      <c r="M13" s="135">
        <f t="shared" si="29"/>
        <v>11.77</v>
      </c>
      <c r="N13" s="136">
        <f t="shared" si="30"/>
        <v>0.10174430435384227</v>
      </c>
      <c r="O13" s="136">
        <f t="shared" si="31"/>
        <v>19.433162131583874</v>
      </c>
      <c r="P13" s="217">
        <f t="shared" si="32"/>
        <v>0</v>
      </c>
      <c r="Q13" s="218">
        <f t="shared" si="33"/>
        <v>1</v>
      </c>
      <c r="R13" s="218">
        <f t="shared" si="34"/>
        <v>191</v>
      </c>
      <c r="T13">
        <v>524</v>
      </c>
      <c r="U13">
        <v>8820</v>
      </c>
      <c r="V13" t="s">
        <v>240</v>
      </c>
      <c r="W13">
        <v>982.85599999999999</v>
      </c>
      <c r="X13">
        <v>434.45499999999998</v>
      </c>
      <c r="Y13">
        <v>2.262</v>
      </c>
      <c r="Z13">
        <v>11.77</v>
      </c>
      <c r="AA13">
        <v>66.269972999999993</v>
      </c>
      <c r="AB13">
        <v>0.68219399999999997</v>
      </c>
      <c r="AC13">
        <v>22.536916000000002</v>
      </c>
      <c r="AD13" s="1">
        <v>219</v>
      </c>
      <c r="AE13">
        <v>1</v>
      </c>
      <c r="AF13">
        <v>191</v>
      </c>
      <c r="AG13">
        <v>60</v>
      </c>
      <c r="AH13">
        <v>14.83109</v>
      </c>
      <c r="AI13">
        <v>0</v>
      </c>
      <c r="AJ13">
        <v>0</v>
      </c>
      <c r="AK13">
        <v>0</v>
      </c>
      <c r="AL13">
        <v>0</v>
      </c>
      <c r="AM13" t="s">
        <v>241</v>
      </c>
      <c r="AN13" t="s">
        <v>474</v>
      </c>
      <c r="AO13">
        <v>982.85599999999999</v>
      </c>
      <c r="AR13" t="s">
        <v>116</v>
      </c>
      <c r="AS13" t="s">
        <v>119</v>
      </c>
      <c r="AT13" t="s">
        <v>217</v>
      </c>
      <c r="AU13" t="s">
        <v>240</v>
      </c>
      <c r="AV13" t="s">
        <v>48</v>
      </c>
      <c r="AW13">
        <v>1</v>
      </c>
      <c r="BB13">
        <v>0.72967741935483865</v>
      </c>
      <c r="BC13" t="s">
        <v>70</v>
      </c>
      <c r="BF13" t="s">
        <v>116</v>
      </c>
      <c r="BG13" t="s">
        <v>119</v>
      </c>
      <c r="BH13" t="s">
        <v>240</v>
      </c>
      <c r="BI13">
        <v>8820</v>
      </c>
      <c r="BJ13">
        <v>1</v>
      </c>
      <c r="BK13" t="s">
        <v>217</v>
      </c>
      <c r="BL13" t="s">
        <v>172</v>
      </c>
      <c r="BM13">
        <v>0.72967741935483865</v>
      </c>
      <c r="BN13" t="s">
        <v>70</v>
      </c>
      <c r="BO13" t="s">
        <v>380</v>
      </c>
      <c r="BP13">
        <v>982.85599999999999</v>
      </c>
    </row>
    <row r="14" spans="1:68" ht="16.5" x14ac:dyDescent="0.25">
      <c r="A14" s="225" t="str">
        <f t="shared" si="18"/>
        <v>신화여객</v>
      </c>
      <c r="B14" s="110" t="str">
        <f t="shared" si="1"/>
        <v>김대원</v>
      </c>
      <c r="C14" s="111" t="str">
        <f t="shared" si="19"/>
        <v>D</v>
      </c>
      <c r="D14" s="112">
        <f t="shared" si="20"/>
        <v>0.80677419354838709</v>
      </c>
      <c r="E14" s="113">
        <f t="shared" si="21"/>
        <v>1321</v>
      </c>
      <c r="F14" s="114" t="str">
        <f t="shared" si="22"/>
        <v>526</v>
      </c>
      <c r="G14" s="115" t="str">
        <f t="shared" si="23"/>
        <v>71바5107</v>
      </c>
      <c r="H14" s="116">
        <f t="shared" si="24"/>
        <v>1</v>
      </c>
      <c r="I14" s="117">
        <f t="shared" si="25"/>
        <v>1851.58</v>
      </c>
      <c r="J14" s="118">
        <f t="shared" si="26"/>
        <v>1.718645434845158E-2</v>
      </c>
      <c r="K14" s="118">
        <f t="shared" si="27"/>
        <v>0.33547698563128203</v>
      </c>
      <c r="L14" s="118">
        <f t="shared" si="28"/>
        <v>0.1879475907063157</v>
      </c>
      <c r="M14" s="119">
        <f t="shared" si="29"/>
        <v>11.965999999999999</v>
      </c>
      <c r="N14" s="120">
        <f t="shared" si="30"/>
        <v>0.21603171345553529</v>
      </c>
      <c r="O14" s="120">
        <f t="shared" si="31"/>
        <v>3.3484915585607968</v>
      </c>
      <c r="P14" s="219">
        <f t="shared" si="32"/>
        <v>0</v>
      </c>
      <c r="Q14" s="220">
        <f t="shared" si="33"/>
        <v>4</v>
      </c>
      <c r="R14" s="220">
        <f t="shared" si="34"/>
        <v>62</v>
      </c>
      <c r="T14">
        <v>524</v>
      </c>
      <c r="U14">
        <v>1321</v>
      </c>
      <c r="V14" t="s">
        <v>242</v>
      </c>
      <c r="W14">
        <v>1851.58</v>
      </c>
      <c r="X14">
        <v>740.21600000000001</v>
      </c>
      <c r="Y14">
        <v>2.5009999999999999</v>
      </c>
      <c r="Z14">
        <v>11.965999999999999</v>
      </c>
      <c r="AA14">
        <v>119.37383699999999</v>
      </c>
      <c r="AB14">
        <v>2.0516130000000001</v>
      </c>
      <c r="AC14">
        <v>40.047175000000003</v>
      </c>
      <c r="AD14" s="1">
        <v>348</v>
      </c>
      <c r="AE14">
        <v>4</v>
      </c>
      <c r="AF14">
        <v>62</v>
      </c>
      <c r="AG14">
        <v>66</v>
      </c>
      <c r="AH14">
        <v>15.510768000000001</v>
      </c>
      <c r="AI14">
        <v>28</v>
      </c>
      <c r="AJ14">
        <v>0</v>
      </c>
      <c r="AK14">
        <v>0</v>
      </c>
      <c r="AL14">
        <v>0</v>
      </c>
      <c r="AM14" t="s">
        <v>243</v>
      </c>
      <c r="AN14" t="s">
        <v>475</v>
      </c>
      <c r="AO14">
        <v>1851.58</v>
      </c>
      <c r="AR14" t="s">
        <v>116</v>
      </c>
      <c r="AS14" t="s">
        <v>119</v>
      </c>
      <c r="AT14" t="s">
        <v>218</v>
      </c>
      <c r="AU14" t="s">
        <v>242</v>
      </c>
      <c r="AV14" t="s">
        <v>48</v>
      </c>
      <c r="AW14">
        <v>1</v>
      </c>
      <c r="BB14">
        <v>0.80677419354838709</v>
      </c>
      <c r="BC14" t="s">
        <v>67</v>
      </c>
      <c r="BF14" t="s">
        <v>116</v>
      </c>
      <c r="BG14" t="s">
        <v>119</v>
      </c>
      <c r="BH14" t="s">
        <v>242</v>
      </c>
      <c r="BI14">
        <v>1321</v>
      </c>
      <c r="BJ14">
        <v>1</v>
      </c>
      <c r="BK14" t="s">
        <v>218</v>
      </c>
      <c r="BL14" t="s">
        <v>172</v>
      </c>
      <c r="BM14">
        <v>0.80677419354838709</v>
      </c>
      <c r="BN14" t="s">
        <v>67</v>
      </c>
      <c r="BO14" t="s">
        <v>177</v>
      </c>
      <c r="BP14">
        <v>1851.58</v>
      </c>
    </row>
    <row r="15" spans="1:68" ht="16.5" x14ac:dyDescent="0.25">
      <c r="A15" s="224" t="str">
        <f t="shared" si="18"/>
        <v>신화여객</v>
      </c>
      <c r="B15" s="126" t="str">
        <f t="shared" si="1"/>
        <v>김동호</v>
      </c>
      <c r="C15" s="127" t="str">
        <f t="shared" si="19"/>
        <v>C</v>
      </c>
      <c r="D15" s="128">
        <f t="shared" si="20"/>
        <v>0.86375000000000002</v>
      </c>
      <c r="E15" s="129">
        <f t="shared" si="21"/>
        <v>700</v>
      </c>
      <c r="F15" s="130" t="str">
        <f t="shared" si="22"/>
        <v>34</v>
      </c>
      <c r="G15" s="131" t="str">
        <f t="shared" si="23"/>
        <v>71바6156</v>
      </c>
      <c r="H15" s="132">
        <f t="shared" si="24"/>
        <v>1</v>
      </c>
      <c r="I15" s="133">
        <f t="shared" si="25"/>
        <v>2566.0169999999998</v>
      </c>
      <c r="J15" s="134">
        <f t="shared" si="26"/>
        <v>4.5778217286202537E-3</v>
      </c>
      <c r="K15" s="134">
        <f t="shared" si="27"/>
        <v>0.32264363866310003</v>
      </c>
      <c r="L15" s="134">
        <f t="shared" si="28"/>
        <v>0.26110505113567062</v>
      </c>
      <c r="M15" s="135">
        <f t="shared" si="29"/>
        <v>9.7230000000000008</v>
      </c>
      <c r="N15" s="136">
        <f t="shared" si="30"/>
        <v>0.1169127094637331</v>
      </c>
      <c r="O15" s="136">
        <f t="shared" si="31"/>
        <v>4.2478284438489693</v>
      </c>
      <c r="P15" s="217">
        <f t="shared" si="32"/>
        <v>1</v>
      </c>
      <c r="Q15" s="218">
        <f t="shared" si="33"/>
        <v>3</v>
      </c>
      <c r="R15" s="218">
        <f t="shared" si="34"/>
        <v>109</v>
      </c>
      <c r="T15">
        <v>524</v>
      </c>
      <c r="U15">
        <v>700</v>
      </c>
      <c r="V15" t="s">
        <v>244</v>
      </c>
      <c r="W15">
        <v>2566.0169999999998</v>
      </c>
      <c r="X15">
        <v>1238.0450000000001</v>
      </c>
      <c r="Y15">
        <v>2.073</v>
      </c>
      <c r="Z15">
        <v>9.7230000000000008</v>
      </c>
      <c r="AA15">
        <v>155.14605900000001</v>
      </c>
      <c r="AB15">
        <v>0.71023099999999995</v>
      </c>
      <c r="AC15">
        <v>50.056888999999998</v>
      </c>
      <c r="AD15" s="1">
        <v>670</v>
      </c>
      <c r="AE15">
        <v>3</v>
      </c>
      <c r="AF15">
        <v>109</v>
      </c>
      <c r="AG15">
        <v>77</v>
      </c>
      <c r="AH15">
        <v>16.539363000000002</v>
      </c>
      <c r="AI15">
        <v>1005.3</v>
      </c>
      <c r="AJ15">
        <v>0</v>
      </c>
      <c r="AK15">
        <v>1</v>
      </c>
      <c r="AL15">
        <v>87</v>
      </c>
      <c r="AM15" t="s">
        <v>245</v>
      </c>
      <c r="AN15" t="s">
        <v>476</v>
      </c>
      <c r="AO15">
        <v>2566.0169999999998</v>
      </c>
      <c r="AR15" t="s">
        <v>116</v>
      </c>
      <c r="AS15" t="s">
        <v>117</v>
      </c>
      <c r="AT15" t="s">
        <v>195</v>
      </c>
      <c r="AU15" t="s">
        <v>244</v>
      </c>
      <c r="AV15" t="s">
        <v>48</v>
      </c>
      <c r="AW15">
        <v>1</v>
      </c>
      <c r="BB15">
        <v>0.86375000000000002</v>
      </c>
      <c r="BC15" t="s">
        <v>69</v>
      </c>
      <c r="BF15" t="s">
        <v>116</v>
      </c>
      <c r="BG15" t="s">
        <v>117</v>
      </c>
      <c r="BH15" t="s">
        <v>244</v>
      </c>
      <c r="BI15">
        <v>700</v>
      </c>
      <c r="BJ15">
        <v>1</v>
      </c>
      <c r="BK15" t="s">
        <v>195</v>
      </c>
      <c r="BL15" t="s">
        <v>172</v>
      </c>
      <c r="BM15">
        <v>0.86375000000000002</v>
      </c>
      <c r="BN15" t="s">
        <v>69</v>
      </c>
      <c r="BO15" t="s">
        <v>175</v>
      </c>
      <c r="BP15">
        <v>2566.0169999999998</v>
      </c>
    </row>
    <row r="16" spans="1:68" ht="16.5" x14ac:dyDescent="0.25">
      <c r="A16" s="225" t="str">
        <f t="shared" si="18"/>
        <v>신화여객</v>
      </c>
      <c r="B16" s="110" t="str">
        <f t="shared" si="1"/>
        <v>김명규</v>
      </c>
      <c r="C16" s="111" t="str">
        <f t="shared" si="19"/>
        <v>F</v>
      </c>
      <c r="D16" s="112">
        <f t="shared" si="20"/>
        <v>0.75444115380077648</v>
      </c>
      <c r="E16" s="113">
        <f t="shared" si="21"/>
        <v>9573</v>
      </c>
      <c r="F16" s="114" t="str">
        <f t="shared" si="22"/>
        <v>37</v>
      </c>
      <c r="G16" s="115" t="str">
        <f t="shared" si="23"/>
        <v>71바6171</v>
      </c>
      <c r="H16" s="116">
        <f t="shared" si="24"/>
        <v>2</v>
      </c>
      <c r="I16" s="117">
        <f t="shared" si="25"/>
        <v>1822.325</v>
      </c>
      <c r="J16" s="118">
        <f t="shared" si="26"/>
        <v>8.3584221107639079E-4</v>
      </c>
      <c r="K16" s="118">
        <f t="shared" si="27"/>
        <v>0.4529454933696338</v>
      </c>
      <c r="L16" s="118">
        <f t="shared" si="28"/>
        <v>0.14047988147010002</v>
      </c>
      <c r="M16" s="119">
        <f t="shared" si="29"/>
        <v>16.439</v>
      </c>
      <c r="N16" s="120">
        <f t="shared" si="30"/>
        <v>0.21949981479703126</v>
      </c>
      <c r="O16" s="120">
        <f t="shared" si="31"/>
        <v>39.674591524563397</v>
      </c>
      <c r="P16" s="219">
        <f t="shared" si="32"/>
        <v>59</v>
      </c>
      <c r="Q16" s="220">
        <f t="shared" si="33"/>
        <v>4</v>
      </c>
      <c r="R16" s="220">
        <f t="shared" si="34"/>
        <v>723</v>
      </c>
      <c r="T16">
        <v>524</v>
      </c>
      <c r="U16">
        <v>9573</v>
      </c>
      <c r="V16" t="s">
        <v>246</v>
      </c>
      <c r="W16">
        <v>1822.325</v>
      </c>
      <c r="X16">
        <v>966.46600000000001</v>
      </c>
      <c r="Y16">
        <v>1.8859999999999999</v>
      </c>
      <c r="Z16">
        <v>16.439</v>
      </c>
      <c r="AA16">
        <v>122.61524799999999</v>
      </c>
      <c r="AB16">
        <v>0.10248699999999999</v>
      </c>
      <c r="AC16">
        <v>55.538024</v>
      </c>
      <c r="AD16" s="1">
        <v>256</v>
      </c>
      <c r="AE16">
        <v>4</v>
      </c>
      <c r="AF16">
        <v>723</v>
      </c>
      <c r="AG16">
        <v>74</v>
      </c>
      <c r="AH16">
        <v>14.86214</v>
      </c>
      <c r="AI16">
        <v>596.1</v>
      </c>
      <c r="AJ16">
        <v>0</v>
      </c>
      <c r="AK16">
        <v>59</v>
      </c>
      <c r="AL16">
        <v>39436</v>
      </c>
      <c r="AM16" t="s">
        <v>247</v>
      </c>
      <c r="AN16" t="s">
        <v>477</v>
      </c>
      <c r="AO16">
        <v>1737.172</v>
      </c>
      <c r="AR16" t="s">
        <v>116</v>
      </c>
      <c r="AS16" t="s">
        <v>118</v>
      </c>
      <c r="AT16" t="s">
        <v>214</v>
      </c>
      <c r="AU16" t="s">
        <v>246</v>
      </c>
      <c r="AV16" t="s">
        <v>48</v>
      </c>
      <c r="AW16">
        <v>2</v>
      </c>
      <c r="BB16">
        <v>0.75444115380077648</v>
      </c>
      <c r="BC16" t="s">
        <v>70</v>
      </c>
      <c r="BF16" t="s">
        <v>116</v>
      </c>
      <c r="BG16" t="s">
        <v>118</v>
      </c>
      <c r="BH16" t="s">
        <v>246</v>
      </c>
      <c r="BI16">
        <v>9573</v>
      </c>
      <c r="BJ16">
        <v>2</v>
      </c>
      <c r="BK16" t="s">
        <v>214</v>
      </c>
      <c r="BL16" t="s">
        <v>210</v>
      </c>
      <c r="BM16">
        <v>0.75444115380077648</v>
      </c>
      <c r="BN16" t="s">
        <v>70</v>
      </c>
      <c r="BO16" t="s">
        <v>380</v>
      </c>
      <c r="BP16">
        <v>1822.325</v>
      </c>
    </row>
    <row r="17" spans="1:68" ht="16.5" x14ac:dyDescent="0.25">
      <c r="A17" s="224" t="str">
        <f t="shared" si="18"/>
        <v>신화여객</v>
      </c>
      <c r="B17" s="126" t="str">
        <f t="shared" si="1"/>
        <v>김상식</v>
      </c>
      <c r="C17" s="127" t="str">
        <f t="shared" si="19"/>
        <v>D</v>
      </c>
      <c r="D17" s="128">
        <f t="shared" si="20"/>
        <v>0.8365912980791097</v>
      </c>
      <c r="E17" s="129">
        <f t="shared" si="21"/>
        <v>5244</v>
      </c>
      <c r="F17" s="130" t="str">
        <f t="shared" si="22"/>
        <v>526</v>
      </c>
      <c r="G17" s="131" t="str">
        <f t="shared" si="23"/>
        <v>72바1112</v>
      </c>
      <c r="H17" s="132">
        <f t="shared" si="24"/>
        <v>3</v>
      </c>
      <c r="I17" s="133">
        <f t="shared" si="25"/>
        <v>514.94599999999991</v>
      </c>
      <c r="J17" s="134">
        <f t="shared" si="26"/>
        <v>6.3777736475511743E-2</v>
      </c>
      <c r="K17" s="134">
        <f t="shared" si="27"/>
        <v>0.30315861120980031</v>
      </c>
      <c r="L17" s="134">
        <f t="shared" si="28"/>
        <v>0.10874926691342394</v>
      </c>
      <c r="M17" s="135">
        <f t="shared" si="29"/>
        <v>13.084</v>
      </c>
      <c r="N17" s="136">
        <f t="shared" si="30"/>
        <v>0.38839023897651404</v>
      </c>
      <c r="O17" s="136">
        <f t="shared" si="31"/>
        <v>33.98414591044498</v>
      </c>
      <c r="P17" s="217">
        <f t="shared" si="32"/>
        <v>1</v>
      </c>
      <c r="Q17" s="218">
        <f t="shared" si="33"/>
        <v>2</v>
      </c>
      <c r="R17" s="218">
        <f t="shared" si="34"/>
        <v>175</v>
      </c>
      <c r="T17">
        <v>524</v>
      </c>
      <c r="U17">
        <v>5244</v>
      </c>
      <c r="V17" t="s">
        <v>248</v>
      </c>
      <c r="W17">
        <v>514.94600000000003</v>
      </c>
      <c r="X17">
        <v>199.56800000000001</v>
      </c>
      <c r="Y17">
        <v>2.58</v>
      </c>
      <c r="Z17">
        <v>13.084</v>
      </c>
      <c r="AA17">
        <v>31.023318</v>
      </c>
      <c r="AB17">
        <v>1.9785969999999999</v>
      </c>
      <c r="AC17">
        <v>9.4049859999999992</v>
      </c>
      <c r="AD17" s="1">
        <v>56</v>
      </c>
      <c r="AE17">
        <v>2</v>
      </c>
      <c r="AF17">
        <v>175</v>
      </c>
      <c r="AG17">
        <v>63</v>
      </c>
      <c r="AH17">
        <v>16.598675</v>
      </c>
      <c r="AI17">
        <v>4.0999999999999996</v>
      </c>
      <c r="AJ17">
        <v>0</v>
      </c>
      <c r="AK17">
        <v>1</v>
      </c>
      <c r="AL17">
        <v>160</v>
      </c>
      <c r="AM17" t="s">
        <v>249</v>
      </c>
      <c r="AN17" t="s">
        <v>478</v>
      </c>
      <c r="AO17">
        <v>213.17599999999999</v>
      </c>
      <c r="AR17" t="s">
        <v>116</v>
      </c>
      <c r="AS17" t="s">
        <v>119</v>
      </c>
      <c r="AT17" t="s">
        <v>222</v>
      </c>
      <c r="AU17" t="s">
        <v>248</v>
      </c>
      <c r="AV17" t="s">
        <v>48</v>
      </c>
      <c r="AW17">
        <v>3</v>
      </c>
      <c r="BB17">
        <v>0.8365912980791097</v>
      </c>
      <c r="BC17" t="s">
        <v>67</v>
      </c>
      <c r="BF17" t="s">
        <v>116</v>
      </c>
      <c r="BG17" t="s">
        <v>119</v>
      </c>
      <c r="BH17" t="s">
        <v>248</v>
      </c>
      <c r="BI17">
        <v>5244</v>
      </c>
      <c r="BJ17">
        <v>3</v>
      </c>
      <c r="BK17" t="s">
        <v>222</v>
      </c>
      <c r="BL17" t="s">
        <v>217</v>
      </c>
      <c r="BM17">
        <v>0.8365912980791097</v>
      </c>
      <c r="BN17" t="s">
        <v>67</v>
      </c>
      <c r="BO17" t="s">
        <v>177</v>
      </c>
      <c r="BP17">
        <v>514.94599999999991</v>
      </c>
    </row>
    <row r="18" spans="1:68" ht="16.5" x14ac:dyDescent="0.25">
      <c r="A18" s="225" t="str">
        <f t="shared" si="18"/>
        <v>신화여객</v>
      </c>
      <c r="B18" s="110" t="str">
        <f t="shared" si="1"/>
        <v>김석준</v>
      </c>
      <c r="C18" s="111" t="str">
        <f t="shared" si="19"/>
        <v>C</v>
      </c>
      <c r="D18" s="112">
        <f t="shared" si="20"/>
        <v>0.87880000000000003</v>
      </c>
      <c r="E18" s="113">
        <f t="shared" si="21"/>
        <v>4040</v>
      </c>
      <c r="F18" s="114" t="str">
        <f t="shared" si="22"/>
        <v>34</v>
      </c>
      <c r="G18" s="115" t="str">
        <f t="shared" si="23"/>
        <v>72바1098</v>
      </c>
      <c r="H18" s="116">
        <f t="shared" si="24"/>
        <v>1</v>
      </c>
      <c r="I18" s="117">
        <f t="shared" si="25"/>
        <v>2243.6019999999999</v>
      </c>
      <c r="J18" s="118">
        <f t="shared" si="26"/>
        <v>1.4933373985736508E-2</v>
      </c>
      <c r="K18" s="118">
        <f t="shared" si="27"/>
        <v>0.36226705346975036</v>
      </c>
      <c r="L18" s="118">
        <f t="shared" si="28"/>
        <v>9.7165183486197654E-2</v>
      </c>
      <c r="M18" s="119">
        <f t="shared" si="29"/>
        <v>12.707000000000001</v>
      </c>
      <c r="N18" s="120">
        <f t="shared" si="30"/>
        <v>0.17828474034164707</v>
      </c>
      <c r="O18" s="120">
        <f t="shared" si="31"/>
        <v>8.423953981142823</v>
      </c>
      <c r="P18" s="219">
        <f t="shared" si="32"/>
        <v>19</v>
      </c>
      <c r="Q18" s="220">
        <f t="shared" si="33"/>
        <v>4</v>
      </c>
      <c r="R18" s="220">
        <f t="shared" si="34"/>
        <v>189</v>
      </c>
      <c r="T18">
        <v>524</v>
      </c>
      <c r="U18">
        <v>4040</v>
      </c>
      <c r="V18" t="s">
        <v>398</v>
      </c>
      <c r="W18">
        <v>2243.6019999999999</v>
      </c>
      <c r="X18">
        <v>1020.986</v>
      </c>
      <c r="Y18">
        <v>2.1970000000000001</v>
      </c>
      <c r="Z18">
        <v>12.707000000000001</v>
      </c>
      <c r="AA18">
        <v>144.732731</v>
      </c>
      <c r="AB18">
        <v>2.1613479999999998</v>
      </c>
      <c r="AC18">
        <v>52.431899999999999</v>
      </c>
      <c r="AD18" s="1">
        <v>218</v>
      </c>
      <c r="AE18">
        <v>4</v>
      </c>
      <c r="AF18">
        <v>189</v>
      </c>
      <c r="AG18">
        <v>75</v>
      </c>
      <c r="AH18">
        <v>15.50169</v>
      </c>
      <c r="AI18">
        <v>964.9</v>
      </c>
      <c r="AJ18">
        <v>0</v>
      </c>
      <c r="AK18">
        <v>19</v>
      </c>
      <c r="AL18">
        <v>6734</v>
      </c>
      <c r="AM18" t="s">
        <v>399</v>
      </c>
      <c r="AN18" t="s">
        <v>479</v>
      </c>
      <c r="AO18">
        <v>2243.6019999999999</v>
      </c>
      <c r="AR18" t="s">
        <v>116</v>
      </c>
      <c r="AS18" t="s">
        <v>117</v>
      </c>
      <c r="AT18" t="s">
        <v>394</v>
      </c>
      <c r="AU18" t="s">
        <v>398</v>
      </c>
      <c r="AV18" t="s">
        <v>48</v>
      </c>
      <c r="AW18">
        <v>1</v>
      </c>
      <c r="BB18">
        <v>0.87880000000000003</v>
      </c>
      <c r="BC18" t="s">
        <v>69</v>
      </c>
      <c r="BF18" t="s">
        <v>116</v>
      </c>
      <c r="BG18" t="s">
        <v>117</v>
      </c>
      <c r="BH18" t="s">
        <v>398</v>
      </c>
      <c r="BI18">
        <v>4040</v>
      </c>
      <c r="BJ18">
        <v>1</v>
      </c>
      <c r="BK18" t="s">
        <v>394</v>
      </c>
      <c r="BL18" t="s">
        <v>172</v>
      </c>
      <c r="BM18">
        <v>0.87880000000000003</v>
      </c>
      <c r="BN18" t="s">
        <v>69</v>
      </c>
      <c r="BO18" t="s">
        <v>175</v>
      </c>
      <c r="BP18">
        <v>2243.6019999999999</v>
      </c>
    </row>
    <row r="19" spans="1:68" ht="16.5" x14ac:dyDescent="0.25">
      <c r="A19" s="224" t="str">
        <f t="shared" si="18"/>
        <v>신화여객</v>
      </c>
      <c r="B19" s="126" t="str">
        <f t="shared" si="1"/>
        <v>김석호</v>
      </c>
      <c r="C19" s="127" t="str">
        <f t="shared" si="19"/>
        <v>C</v>
      </c>
      <c r="D19" s="128">
        <f t="shared" si="20"/>
        <v>0.86935483870967734</v>
      </c>
      <c r="E19" s="129">
        <f t="shared" si="21"/>
        <v>9318</v>
      </c>
      <c r="F19" s="130" t="str">
        <f t="shared" si="22"/>
        <v>526</v>
      </c>
      <c r="G19" s="131" t="str">
        <f t="shared" si="23"/>
        <v>72바1102</v>
      </c>
      <c r="H19" s="132">
        <f t="shared" si="24"/>
        <v>1</v>
      </c>
      <c r="I19" s="133">
        <f t="shared" si="25"/>
        <v>2082.56</v>
      </c>
      <c r="J19" s="134">
        <f t="shared" si="26"/>
        <v>4.6232317600653095E-3</v>
      </c>
      <c r="K19" s="134">
        <f t="shared" si="27"/>
        <v>0.32554054623970885</v>
      </c>
      <c r="L19" s="134">
        <f t="shared" si="28"/>
        <v>0.12196527350952674</v>
      </c>
      <c r="M19" s="135">
        <f t="shared" si="29"/>
        <v>9.5549999999999997</v>
      </c>
      <c r="N19" s="136">
        <f t="shared" si="30"/>
        <v>0</v>
      </c>
      <c r="O19" s="136">
        <f t="shared" si="31"/>
        <v>8.3070835894283963</v>
      </c>
      <c r="P19" s="217">
        <f t="shared" si="32"/>
        <v>2</v>
      </c>
      <c r="Q19" s="218">
        <f t="shared" si="33"/>
        <v>0</v>
      </c>
      <c r="R19" s="218">
        <f t="shared" si="34"/>
        <v>173</v>
      </c>
      <c r="T19">
        <v>524</v>
      </c>
      <c r="U19">
        <v>9318</v>
      </c>
      <c r="V19" t="s">
        <v>250</v>
      </c>
      <c r="W19">
        <v>2082.56</v>
      </c>
      <c r="X19">
        <v>772.87300000000005</v>
      </c>
      <c r="Y19">
        <v>2.6949999999999998</v>
      </c>
      <c r="Z19">
        <v>9.5549999999999997</v>
      </c>
      <c r="AA19">
        <v>138.00022000000001</v>
      </c>
      <c r="AB19">
        <v>0.63800699999999999</v>
      </c>
      <c r="AC19">
        <v>44.924666999999999</v>
      </c>
      <c r="AD19" s="1">
        <v>254</v>
      </c>
      <c r="AE19">
        <v>0</v>
      </c>
      <c r="AF19">
        <v>173</v>
      </c>
      <c r="AG19">
        <v>68</v>
      </c>
      <c r="AH19">
        <v>15.09099</v>
      </c>
      <c r="AI19">
        <v>26</v>
      </c>
      <c r="AJ19">
        <v>0</v>
      </c>
      <c r="AK19">
        <v>2</v>
      </c>
      <c r="AL19">
        <v>1036</v>
      </c>
      <c r="AM19" t="s">
        <v>251</v>
      </c>
      <c r="AN19" t="s">
        <v>480</v>
      </c>
      <c r="AO19">
        <v>2082.56</v>
      </c>
      <c r="AR19" t="s">
        <v>116</v>
      </c>
      <c r="AS19" t="s">
        <v>119</v>
      </c>
      <c r="AT19" t="s">
        <v>220</v>
      </c>
      <c r="AU19" t="s">
        <v>250</v>
      </c>
      <c r="AV19" t="s">
        <v>48</v>
      </c>
      <c r="AW19">
        <v>1</v>
      </c>
      <c r="BB19">
        <v>0.86935483870967734</v>
      </c>
      <c r="BC19" t="s">
        <v>69</v>
      </c>
      <c r="BF19" t="s">
        <v>116</v>
      </c>
      <c r="BG19" t="s">
        <v>119</v>
      </c>
      <c r="BH19" t="s">
        <v>250</v>
      </c>
      <c r="BI19">
        <v>9318</v>
      </c>
      <c r="BJ19">
        <v>1</v>
      </c>
      <c r="BK19" t="s">
        <v>220</v>
      </c>
      <c r="BL19" t="s">
        <v>172</v>
      </c>
      <c r="BM19">
        <v>0.86935483870967734</v>
      </c>
      <c r="BN19" t="s">
        <v>69</v>
      </c>
      <c r="BO19" t="s">
        <v>175</v>
      </c>
      <c r="BP19">
        <v>2082.56</v>
      </c>
    </row>
    <row r="20" spans="1:68" ht="16.5" x14ac:dyDescent="0.25">
      <c r="A20" s="225" t="str">
        <f t="shared" si="18"/>
        <v>신화여객</v>
      </c>
      <c r="B20" s="110" t="str">
        <f t="shared" si="1"/>
        <v>김성윤</v>
      </c>
      <c r="C20" s="111" t="str">
        <f t="shared" si="19"/>
        <v>F</v>
      </c>
      <c r="D20" s="112">
        <f t="shared" si="20"/>
        <v>0.74</v>
      </c>
      <c r="E20" s="113">
        <f t="shared" si="21"/>
        <v>3596</v>
      </c>
      <c r="F20" s="114" t="str">
        <f t="shared" si="22"/>
        <v>34</v>
      </c>
      <c r="G20" s="115" t="str">
        <f t="shared" si="23"/>
        <v>72바1096</v>
      </c>
      <c r="H20" s="116">
        <f t="shared" si="24"/>
        <v>1</v>
      </c>
      <c r="I20" s="117">
        <f t="shared" si="25"/>
        <v>2678.4670000000001</v>
      </c>
      <c r="J20" s="118">
        <f t="shared" si="26"/>
        <v>6.7492878822049018E-2</v>
      </c>
      <c r="K20" s="118">
        <f t="shared" si="27"/>
        <v>0.37037708677966769</v>
      </c>
      <c r="L20" s="118">
        <f t="shared" si="28"/>
        <v>6.1975749561222891E-2</v>
      </c>
      <c r="M20" s="119">
        <f t="shared" si="29"/>
        <v>19.481999999999999</v>
      </c>
      <c r="N20" s="120">
        <f t="shared" si="30"/>
        <v>7.4669577784605895E-2</v>
      </c>
      <c r="O20" s="120">
        <f t="shared" si="31"/>
        <v>50.476634582393586</v>
      </c>
      <c r="P20" s="219">
        <f t="shared" si="32"/>
        <v>45</v>
      </c>
      <c r="Q20" s="220">
        <f t="shared" si="33"/>
        <v>2</v>
      </c>
      <c r="R20" s="220">
        <f t="shared" si="34"/>
        <v>1352</v>
      </c>
      <c r="T20">
        <v>524</v>
      </c>
      <c r="U20">
        <v>3596</v>
      </c>
      <c r="V20" t="s">
        <v>252</v>
      </c>
      <c r="W20">
        <v>2678.4670000000001</v>
      </c>
      <c r="X20">
        <v>1447.8520000000001</v>
      </c>
      <c r="Y20">
        <v>1.85</v>
      </c>
      <c r="Z20">
        <v>19.481999999999999</v>
      </c>
      <c r="AA20">
        <v>175.054957</v>
      </c>
      <c r="AB20">
        <v>11.814963000000001</v>
      </c>
      <c r="AC20">
        <v>64.836344999999994</v>
      </c>
      <c r="AD20" s="1">
        <v>166</v>
      </c>
      <c r="AE20">
        <v>2</v>
      </c>
      <c r="AF20">
        <v>1352</v>
      </c>
      <c r="AG20">
        <v>77</v>
      </c>
      <c r="AH20">
        <v>15.30072</v>
      </c>
      <c r="AI20">
        <v>2901.7</v>
      </c>
      <c r="AJ20">
        <v>0</v>
      </c>
      <c r="AK20">
        <v>45</v>
      </c>
      <c r="AL20">
        <v>17330</v>
      </c>
      <c r="AM20" t="s">
        <v>253</v>
      </c>
      <c r="AN20" t="s">
        <v>481</v>
      </c>
      <c r="AO20">
        <v>2678.4670000000001</v>
      </c>
      <c r="AR20" t="s">
        <v>116</v>
      </c>
      <c r="AS20" t="s">
        <v>117</v>
      </c>
      <c r="AT20" t="s">
        <v>200</v>
      </c>
      <c r="AU20" t="s">
        <v>252</v>
      </c>
      <c r="AV20" t="s">
        <v>48</v>
      </c>
      <c r="AW20">
        <v>1</v>
      </c>
      <c r="BB20">
        <v>0.74</v>
      </c>
      <c r="BC20" t="s">
        <v>70</v>
      </c>
      <c r="BF20" t="s">
        <v>116</v>
      </c>
      <c r="BG20" t="s">
        <v>117</v>
      </c>
      <c r="BH20" t="s">
        <v>252</v>
      </c>
      <c r="BI20">
        <v>3596</v>
      </c>
      <c r="BJ20">
        <v>1</v>
      </c>
      <c r="BK20" t="s">
        <v>200</v>
      </c>
      <c r="BL20" t="s">
        <v>172</v>
      </c>
      <c r="BM20">
        <v>0.74</v>
      </c>
      <c r="BN20" t="s">
        <v>70</v>
      </c>
      <c r="BO20" t="s">
        <v>380</v>
      </c>
      <c r="BP20">
        <v>2678.4670000000001</v>
      </c>
    </row>
    <row r="21" spans="1:68" ht="16.5" x14ac:dyDescent="0.25">
      <c r="A21" s="224" t="str">
        <f t="shared" si="18"/>
        <v>신화여객</v>
      </c>
      <c r="B21" s="126" t="str">
        <f t="shared" si="1"/>
        <v>김성주</v>
      </c>
      <c r="C21" s="127" t="str">
        <f t="shared" si="19"/>
        <v>C</v>
      </c>
      <c r="D21" s="128">
        <f t="shared" si="20"/>
        <v>0.88008960472927766</v>
      </c>
      <c r="E21" s="129">
        <f t="shared" si="21"/>
        <v>6098</v>
      </c>
      <c r="F21" s="130" t="str">
        <f t="shared" si="22"/>
        <v>34</v>
      </c>
      <c r="G21" s="131" t="str">
        <f t="shared" si="23"/>
        <v>72바1097</v>
      </c>
      <c r="H21" s="132">
        <f t="shared" si="24"/>
        <v>2</v>
      </c>
      <c r="I21" s="133">
        <f t="shared" si="25"/>
        <v>2339.1309999999999</v>
      </c>
      <c r="J21" s="134">
        <f t="shared" si="26"/>
        <v>3.381391079849369E-2</v>
      </c>
      <c r="K21" s="134">
        <f t="shared" si="27"/>
        <v>0.29412863189703503</v>
      </c>
      <c r="L21" s="134">
        <f t="shared" si="28"/>
        <v>0.17741631400721039</v>
      </c>
      <c r="M21" s="135">
        <f t="shared" si="29"/>
        <v>11.726000000000001</v>
      </c>
      <c r="N21" s="136">
        <f t="shared" si="30"/>
        <v>0</v>
      </c>
      <c r="O21" s="136">
        <f t="shared" si="31"/>
        <v>25.052038556198863</v>
      </c>
      <c r="P21" s="217">
        <f t="shared" si="32"/>
        <v>23</v>
      </c>
      <c r="Q21" s="218">
        <f t="shared" si="33"/>
        <v>0</v>
      </c>
      <c r="R21" s="218">
        <f t="shared" si="34"/>
        <v>586</v>
      </c>
      <c r="T21">
        <v>524</v>
      </c>
      <c r="U21">
        <v>6098</v>
      </c>
      <c r="V21" t="s">
        <v>254</v>
      </c>
      <c r="W21">
        <v>2339.1309999999999</v>
      </c>
      <c r="X21">
        <v>1063.3009999999999</v>
      </c>
      <c r="Y21">
        <v>2.2000000000000002</v>
      </c>
      <c r="Z21">
        <v>11.726000000000001</v>
      </c>
      <c r="AA21">
        <v>146.42106999999999</v>
      </c>
      <c r="AB21">
        <v>4.9510690000000004</v>
      </c>
      <c r="AC21">
        <v>43.066628999999999</v>
      </c>
      <c r="AD21" s="1">
        <v>415</v>
      </c>
      <c r="AE21">
        <v>0</v>
      </c>
      <c r="AF21">
        <v>586</v>
      </c>
      <c r="AG21">
        <v>74</v>
      </c>
      <c r="AH21">
        <v>15.975371000000001</v>
      </c>
      <c r="AI21">
        <v>1076.0999999999999</v>
      </c>
      <c r="AJ21">
        <v>0</v>
      </c>
      <c r="AK21">
        <v>23</v>
      </c>
      <c r="AL21">
        <v>4385</v>
      </c>
      <c r="AM21" t="s">
        <v>255</v>
      </c>
      <c r="AN21" t="s">
        <v>482</v>
      </c>
      <c r="AO21">
        <v>2226.5729999999999</v>
      </c>
      <c r="AR21" t="s">
        <v>116</v>
      </c>
      <c r="AS21" t="s">
        <v>117</v>
      </c>
      <c r="AT21" t="s">
        <v>202</v>
      </c>
      <c r="AU21" t="s">
        <v>254</v>
      </c>
      <c r="AV21" t="s">
        <v>48</v>
      </c>
      <c r="AW21">
        <v>2</v>
      </c>
      <c r="BB21">
        <v>0.88008960472927766</v>
      </c>
      <c r="BC21" t="s">
        <v>69</v>
      </c>
      <c r="BF21" t="s">
        <v>116</v>
      </c>
      <c r="BG21" t="s">
        <v>117</v>
      </c>
      <c r="BH21" t="s">
        <v>254</v>
      </c>
      <c r="BI21">
        <v>6098</v>
      </c>
      <c r="BJ21">
        <v>2</v>
      </c>
      <c r="BK21" t="s">
        <v>202</v>
      </c>
      <c r="BL21" t="s">
        <v>199</v>
      </c>
      <c r="BM21">
        <v>0.88008960472927766</v>
      </c>
      <c r="BN21" t="s">
        <v>69</v>
      </c>
      <c r="BO21" t="s">
        <v>175</v>
      </c>
      <c r="BP21">
        <v>2339.1309999999999</v>
      </c>
    </row>
    <row r="22" spans="1:68" ht="16.5" x14ac:dyDescent="0.25">
      <c r="A22" s="225" t="str">
        <f t="shared" si="18"/>
        <v>신화여객</v>
      </c>
      <c r="B22" s="110" t="str">
        <f t="shared" si="1"/>
        <v>김순길</v>
      </c>
      <c r="C22" s="111" t="str">
        <f t="shared" si="19"/>
        <v>F</v>
      </c>
      <c r="D22" s="112">
        <f t="shared" si="20"/>
        <v>0.76121186216287295</v>
      </c>
      <c r="E22" s="113">
        <f t="shared" si="21"/>
        <v>3718</v>
      </c>
      <c r="F22" s="114" t="str">
        <f t="shared" si="22"/>
        <v>34</v>
      </c>
      <c r="G22" s="115" t="str">
        <f t="shared" si="23"/>
        <v>72바1473</v>
      </c>
      <c r="H22" s="116">
        <f t="shared" si="24"/>
        <v>9</v>
      </c>
      <c r="I22" s="117">
        <f t="shared" si="25"/>
        <v>2330.9829999999997</v>
      </c>
      <c r="J22" s="118">
        <f t="shared" si="26"/>
        <v>3.5056177785868003E-2</v>
      </c>
      <c r="K22" s="118">
        <f t="shared" si="27"/>
        <v>0.36363386849256785</v>
      </c>
      <c r="L22" s="118">
        <f t="shared" si="28"/>
        <v>0.12398202818295974</v>
      </c>
      <c r="M22" s="119">
        <f t="shared" si="29"/>
        <v>16.478000000000002</v>
      </c>
      <c r="N22" s="120">
        <f t="shared" si="30"/>
        <v>8.4079362510273453E-2</v>
      </c>
      <c r="O22" s="120">
        <f t="shared" si="31"/>
        <v>26.31684046571559</v>
      </c>
      <c r="P22" s="219">
        <f t="shared" si="32"/>
        <v>36</v>
      </c>
      <c r="Q22" s="220">
        <f t="shared" si="33"/>
        <v>2</v>
      </c>
      <c r="R22" s="220">
        <f t="shared" si="34"/>
        <v>626</v>
      </c>
      <c r="T22">
        <v>524</v>
      </c>
      <c r="U22">
        <v>3718</v>
      </c>
      <c r="V22" t="s">
        <v>256</v>
      </c>
      <c r="W22">
        <v>2378.7049999999999</v>
      </c>
      <c r="X22">
        <v>1266.6289999999999</v>
      </c>
      <c r="Y22">
        <v>1.8779999999999999</v>
      </c>
      <c r="Z22">
        <v>16.478000000000002</v>
      </c>
      <c r="AA22">
        <v>152.04079100000001</v>
      </c>
      <c r="AB22">
        <v>5.3299690000000002</v>
      </c>
      <c r="AC22">
        <v>55.287180999999997</v>
      </c>
      <c r="AD22" s="1">
        <v>289</v>
      </c>
      <c r="AE22">
        <v>2</v>
      </c>
      <c r="AF22">
        <v>626</v>
      </c>
      <c r="AG22">
        <v>94</v>
      </c>
      <c r="AH22">
        <v>15.645175999999999</v>
      </c>
      <c r="AI22">
        <v>3401.2</v>
      </c>
      <c r="AJ22">
        <v>168.1</v>
      </c>
      <c r="AK22">
        <v>36</v>
      </c>
      <c r="AL22">
        <v>11004</v>
      </c>
      <c r="AM22" t="s">
        <v>257</v>
      </c>
      <c r="AN22" t="s">
        <v>483</v>
      </c>
      <c r="AO22">
        <v>423.16199999999998</v>
      </c>
      <c r="AR22" t="s">
        <v>116</v>
      </c>
      <c r="AS22" t="s">
        <v>117</v>
      </c>
      <c r="AT22" t="s">
        <v>209</v>
      </c>
      <c r="AU22" t="s">
        <v>256</v>
      </c>
      <c r="AV22" t="s">
        <v>48</v>
      </c>
      <c r="AW22">
        <v>9</v>
      </c>
      <c r="BB22">
        <v>0.76121186216287295</v>
      </c>
      <c r="BC22" t="s">
        <v>70</v>
      </c>
      <c r="BF22" t="s">
        <v>116</v>
      </c>
      <c r="BG22" t="s">
        <v>117</v>
      </c>
      <c r="BH22" t="s">
        <v>256</v>
      </c>
      <c r="BI22">
        <v>3718</v>
      </c>
      <c r="BJ22">
        <v>9</v>
      </c>
      <c r="BK22" t="s">
        <v>209</v>
      </c>
      <c r="BL22" t="s">
        <v>196</v>
      </c>
      <c r="BM22">
        <v>0.76121186216287295</v>
      </c>
      <c r="BN22" t="s">
        <v>70</v>
      </c>
      <c r="BO22" t="s">
        <v>380</v>
      </c>
      <c r="BP22">
        <v>2330.9829999999997</v>
      </c>
    </row>
    <row r="23" spans="1:68" ht="16.5" x14ac:dyDescent="0.25">
      <c r="A23" s="224" t="str">
        <f t="shared" si="18"/>
        <v>신화여객</v>
      </c>
      <c r="B23" s="126" t="str">
        <f t="shared" si="1"/>
        <v>김영현</v>
      </c>
      <c r="C23" s="127" t="str">
        <f t="shared" si="19"/>
        <v>F</v>
      </c>
      <c r="D23" s="128">
        <f t="shared" si="20"/>
        <v>0.7881078193923079</v>
      </c>
      <c r="E23" s="129">
        <f t="shared" si="21"/>
        <v>4859</v>
      </c>
      <c r="F23" s="130" t="str">
        <f t="shared" si="22"/>
        <v>34</v>
      </c>
      <c r="G23" s="131" t="str">
        <f t="shared" si="23"/>
        <v>71바6154</v>
      </c>
      <c r="H23" s="132">
        <f t="shared" si="24"/>
        <v>10</v>
      </c>
      <c r="I23" s="133">
        <f t="shared" si="25"/>
        <v>2414.6980000000003</v>
      </c>
      <c r="J23" s="134">
        <f t="shared" si="26"/>
        <v>2.0337689260248318E-2</v>
      </c>
      <c r="K23" s="134">
        <f t="shared" si="27"/>
        <v>0.34626478632710239</v>
      </c>
      <c r="L23" s="134">
        <f t="shared" si="28"/>
        <v>0.13252174806124822</v>
      </c>
      <c r="M23" s="135">
        <f t="shared" si="29"/>
        <v>14.265000000000001</v>
      </c>
      <c r="N23" s="136">
        <f t="shared" si="30"/>
        <v>0.16565218507656032</v>
      </c>
      <c r="O23" s="136">
        <f t="shared" si="31"/>
        <v>20.623697042031758</v>
      </c>
      <c r="P23" s="217">
        <f t="shared" si="32"/>
        <v>5</v>
      </c>
      <c r="Q23" s="218">
        <f t="shared" si="33"/>
        <v>4</v>
      </c>
      <c r="R23" s="218">
        <f t="shared" si="34"/>
        <v>498</v>
      </c>
      <c r="T23">
        <v>524</v>
      </c>
      <c r="U23">
        <v>4859</v>
      </c>
      <c r="V23" t="s">
        <v>484</v>
      </c>
      <c r="W23">
        <v>2414.6979999999999</v>
      </c>
      <c r="X23">
        <v>1233.1179999999999</v>
      </c>
      <c r="Y23">
        <v>1.958</v>
      </c>
      <c r="Z23">
        <v>14.265000000000001</v>
      </c>
      <c r="AA23">
        <v>152.260513</v>
      </c>
      <c r="AB23">
        <v>3.0966269999999998</v>
      </c>
      <c r="AC23">
        <v>52.722453999999999</v>
      </c>
      <c r="AD23" s="1">
        <v>320</v>
      </c>
      <c r="AE23">
        <v>4</v>
      </c>
      <c r="AF23">
        <v>498</v>
      </c>
      <c r="AG23">
        <v>90</v>
      </c>
      <c r="AH23">
        <v>15.85899</v>
      </c>
      <c r="AI23">
        <v>1799.9</v>
      </c>
      <c r="AJ23">
        <v>37.1</v>
      </c>
      <c r="AK23">
        <v>5</v>
      </c>
      <c r="AL23">
        <v>991</v>
      </c>
      <c r="AM23" t="s">
        <v>485</v>
      </c>
      <c r="AN23" t="s">
        <v>486</v>
      </c>
      <c r="AO23">
        <v>588.50400000000002</v>
      </c>
      <c r="AR23" t="s">
        <v>116</v>
      </c>
      <c r="AS23" t="s">
        <v>117</v>
      </c>
      <c r="AT23" t="s">
        <v>194</v>
      </c>
      <c r="AU23" t="s">
        <v>484</v>
      </c>
      <c r="AV23" t="s">
        <v>48</v>
      </c>
      <c r="AW23">
        <v>10</v>
      </c>
      <c r="BB23">
        <v>0.7881078193923079</v>
      </c>
      <c r="BC23" t="s">
        <v>70</v>
      </c>
      <c r="BF23" t="s">
        <v>116</v>
      </c>
      <c r="BG23" t="s">
        <v>117</v>
      </c>
      <c r="BH23" t="s">
        <v>484</v>
      </c>
      <c r="BI23">
        <v>4859</v>
      </c>
      <c r="BJ23">
        <v>10</v>
      </c>
      <c r="BK23" t="s">
        <v>194</v>
      </c>
      <c r="BL23" t="s">
        <v>202</v>
      </c>
      <c r="BM23">
        <v>0.7881078193923079</v>
      </c>
      <c r="BN23" t="s">
        <v>70</v>
      </c>
      <c r="BO23" t="s">
        <v>380</v>
      </c>
      <c r="BP23">
        <v>2414.6980000000003</v>
      </c>
    </row>
    <row r="24" spans="1:68" ht="16.5" x14ac:dyDescent="0.25">
      <c r="A24" s="225" t="str">
        <f t="shared" si="18"/>
        <v>신화여객</v>
      </c>
      <c r="B24" s="110" t="str">
        <f t="shared" si="1"/>
        <v>김웅철</v>
      </c>
      <c r="C24" s="111" t="str">
        <f t="shared" si="19"/>
        <v>F</v>
      </c>
      <c r="D24" s="112">
        <f t="shared" si="20"/>
        <v>0.78443105985516348</v>
      </c>
      <c r="E24" s="113">
        <f t="shared" si="21"/>
        <v>3182</v>
      </c>
      <c r="F24" s="114" t="str">
        <f t="shared" si="22"/>
        <v>34</v>
      </c>
      <c r="G24" s="115" t="str">
        <f t="shared" si="23"/>
        <v>71바6152</v>
      </c>
      <c r="H24" s="116">
        <f t="shared" si="24"/>
        <v>10</v>
      </c>
      <c r="I24" s="117">
        <f t="shared" si="25"/>
        <v>1948.1750000000002</v>
      </c>
      <c r="J24" s="118">
        <f t="shared" si="26"/>
        <v>2.4577615363788521E-2</v>
      </c>
      <c r="K24" s="118">
        <f t="shared" si="27"/>
        <v>0.38066971350966944</v>
      </c>
      <c r="L24" s="118">
        <f t="shared" si="28"/>
        <v>3.5931063687810384E-2</v>
      </c>
      <c r="M24" s="119">
        <f t="shared" si="29"/>
        <v>14.496</v>
      </c>
      <c r="N24" s="120">
        <f t="shared" si="30"/>
        <v>0</v>
      </c>
      <c r="O24" s="120">
        <f t="shared" si="31"/>
        <v>10.368678378482427</v>
      </c>
      <c r="P24" s="219">
        <f t="shared" si="32"/>
        <v>17</v>
      </c>
      <c r="Q24" s="220">
        <f t="shared" si="33"/>
        <v>0</v>
      </c>
      <c r="R24" s="220">
        <f t="shared" si="34"/>
        <v>202</v>
      </c>
      <c r="T24">
        <v>524</v>
      </c>
      <c r="U24">
        <v>3182</v>
      </c>
      <c r="V24" t="s">
        <v>487</v>
      </c>
      <c r="W24">
        <v>1948.175</v>
      </c>
      <c r="X24">
        <v>1015.658</v>
      </c>
      <c r="Y24">
        <v>1.9179999999999999</v>
      </c>
      <c r="Z24">
        <v>14.496</v>
      </c>
      <c r="AA24">
        <v>128.10746499999999</v>
      </c>
      <c r="AB24">
        <v>3.1485759999999998</v>
      </c>
      <c r="AC24">
        <v>48.766632000000001</v>
      </c>
      <c r="AD24" s="1">
        <v>70</v>
      </c>
      <c r="AE24">
        <v>0</v>
      </c>
      <c r="AF24">
        <v>202</v>
      </c>
      <c r="AG24">
        <v>84</v>
      </c>
      <c r="AH24">
        <v>15.207349000000001</v>
      </c>
      <c r="AI24">
        <v>1502.8</v>
      </c>
      <c r="AJ24">
        <v>20.399999999999999</v>
      </c>
      <c r="AK24">
        <v>17</v>
      </c>
      <c r="AL24">
        <v>2609</v>
      </c>
      <c r="AM24" t="s">
        <v>488</v>
      </c>
      <c r="AN24" t="s">
        <v>489</v>
      </c>
      <c r="AO24">
        <v>403.06599999999997</v>
      </c>
      <c r="AR24" t="s">
        <v>116</v>
      </c>
      <c r="AS24" t="s">
        <v>117</v>
      </c>
      <c r="AT24" t="s">
        <v>193</v>
      </c>
      <c r="AU24" t="s">
        <v>487</v>
      </c>
      <c r="AV24" t="s">
        <v>48</v>
      </c>
      <c r="AW24">
        <v>10</v>
      </c>
      <c r="BB24">
        <v>0.78443105985516348</v>
      </c>
      <c r="BC24" t="s">
        <v>70</v>
      </c>
      <c r="BF24" t="s">
        <v>116</v>
      </c>
      <c r="BG24" t="s">
        <v>117</v>
      </c>
      <c r="BH24" t="s">
        <v>487</v>
      </c>
      <c r="BI24">
        <v>3182</v>
      </c>
      <c r="BJ24">
        <v>10</v>
      </c>
      <c r="BK24" t="s">
        <v>193</v>
      </c>
      <c r="BL24" t="s">
        <v>195</v>
      </c>
      <c r="BM24">
        <v>0.78443105985516348</v>
      </c>
      <c r="BN24" t="s">
        <v>70</v>
      </c>
      <c r="BO24" t="s">
        <v>380</v>
      </c>
      <c r="BP24">
        <v>1948.1750000000002</v>
      </c>
    </row>
    <row r="25" spans="1:68" ht="16.5" x14ac:dyDescent="0.25">
      <c r="A25" s="224" t="str">
        <f t="shared" si="18"/>
        <v>신화여객</v>
      </c>
      <c r="B25" s="126" t="str">
        <f t="shared" si="1"/>
        <v>김정철</v>
      </c>
      <c r="C25" s="127" t="str">
        <f t="shared" si="19"/>
        <v>F</v>
      </c>
      <c r="D25" s="128">
        <f t="shared" si="20"/>
        <v>0.78871505130216946</v>
      </c>
      <c r="E25" s="129">
        <f t="shared" si="21"/>
        <v>8220</v>
      </c>
      <c r="F25" s="130" t="str">
        <f t="shared" si="22"/>
        <v>37</v>
      </c>
      <c r="G25" s="131" t="str">
        <f t="shared" si="23"/>
        <v>71바6167</v>
      </c>
      <c r="H25" s="132">
        <f t="shared" si="24"/>
        <v>2</v>
      </c>
      <c r="I25" s="133">
        <f t="shared" si="25"/>
        <v>1850.604</v>
      </c>
      <c r="J25" s="134">
        <f t="shared" si="26"/>
        <v>4.3160209697129491E-2</v>
      </c>
      <c r="K25" s="134">
        <f t="shared" si="27"/>
        <v>0.31634814983272802</v>
      </c>
      <c r="L25" s="134">
        <f t="shared" si="28"/>
        <v>0.16697251275799685</v>
      </c>
      <c r="M25" s="135">
        <f t="shared" si="29"/>
        <v>14.167999999999999</v>
      </c>
      <c r="N25" s="136">
        <f t="shared" si="30"/>
        <v>0</v>
      </c>
      <c r="O25" s="136">
        <f t="shared" si="31"/>
        <v>6.5924422512866068</v>
      </c>
      <c r="P25" s="217">
        <f t="shared" si="32"/>
        <v>2</v>
      </c>
      <c r="Q25" s="218">
        <f t="shared" si="33"/>
        <v>0</v>
      </c>
      <c r="R25" s="218">
        <f t="shared" si="34"/>
        <v>122</v>
      </c>
      <c r="T25">
        <v>524</v>
      </c>
      <c r="U25">
        <v>8220</v>
      </c>
      <c r="V25" t="s">
        <v>258</v>
      </c>
      <c r="W25">
        <v>1850.604</v>
      </c>
      <c r="X25">
        <v>938.59</v>
      </c>
      <c r="Y25">
        <v>1.972</v>
      </c>
      <c r="Z25">
        <v>14.167999999999999</v>
      </c>
      <c r="AA25">
        <v>115.685513</v>
      </c>
      <c r="AB25">
        <v>4.9930110000000001</v>
      </c>
      <c r="AC25">
        <v>36.596898000000003</v>
      </c>
      <c r="AD25" s="1">
        <v>309</v>
      </c>
      <c r="AE25">
        <v>0</v>
      </c>
      <c r="AF25">
        <v>122</v>
      </c>
      <c r="AG25">
        <v>67</v>
      </c>
      <c r="AH25">
        <v>15.996850999999999</v>
      </c>
      <c r="AI25">
        <v>51.7</v>
      </c>
      <c r="AJ25">
        <v>0</v>
      </c>
      <c r="AK25">
        <v>2</v>
      </c>
      <c r="AL25">
        <v>736</v>
      </c>
      <c r="AM25" t="s">
        <v>259</v>
      </c>
      <c r="AN25" t="s">
        <v>490</v>
      </c>
      <c r="AO25">
        <v>1567.588</v>
      </c>
      <c r="AR25" t="s">
        <v>116</v>
      </c>
      <c r="AS25" t="s">
        <v>118</v>
      </c>
      <c r="AT25" t="s">
        <v>211</v>
      </c>
      <c r="AU25" t="s">
        <v>258</v>
      </c>
      <c r="AV25" t="s">
        <v>48</v>
      </c>
      <c r="AW25">
        <v>2</v>
      </c>
      <c r="BB25">
        <v>0.78871505130216946</v>
      </c>
      <c r="BC25" t="s">
        <v>70</v>
      </c>
      <c r="BF25" t="s">
        <v>116</v>
      </c>
      <c r="BG25" t="s">
        <v>118</v>
      </c>
      <c r="BH25" t="s">
        <v>258</v>
      </c>
      <c r="BI25">
        <v>8220</v>
      </c>
      <c r="BJ25">
        <v>2</v>
      </c>
      <c r="BK25" t="s">
        <v>211</v>
      </c>
      <c r="BL25" t="s">
        <v>215</v>
      </c>
      <c r="BM25">
        <v>0.78871505130216946</v>
      </c>
      <c r="BN25" t="s">
        <v>70</v>
      </c>
      <c r="BO25" t="s">
        <v>380</v>
      </c>
      <c r="BP25">
        <v>1850.604</v>
      </c>
    </row>
    <row r="26" spans="1:68" ht="16.5" x14ac:dyDescent="0.25">
      <c r="A26" s="225" t="str">
        <f t="shared" si="18"/>
        <v>신화여객</v>
      </c>
      <c r="B26" s="110" t="str">
        <f t="shared" si="1"/>
        <v>김정현</v>
      </c>
      <c r="C26" s="111" t="str">
        <f t="shared" si="19"/>
        <v>C</v>
      </c>
      <c r="D26" s="112">
        <f t="shared" si="20"/>
        <v>0.85079981793463</v>
      </c>
      <c r="E26" s="113">
        <f t="shared" si="21"/>
        <v>7379</v>
      </c>
      <c r="F26" s="114" t="str">
        <f t="shared" si="22"/>
        <v>34</v>
      </c>
      <c r="G26" s="115" t="str">
        <f t="shared" si="23"/>
        <v>72바1097</v>
      </c>
      <c r="H26" s="116">
        <f t="shared" si="24"/>
        <v>8</v>
      </c>
      <c r="I26" s="117">
        <f t="shared" si="25"/>
        <v>1734.9080000000001</v>
      </c>
      <c r="J26" s="118">
        <f t="shared" si="26"/>
        <v>8.3293093458221609E-3</v>
      </c>
      <c r="K26" s="118">
        <f t="shared" si="27"/>
        <v>0.34920405516372871</v>
      </c>
      <c r="L26" s="118">
        <f t="shared" si="28"/>
        <v>0.18329502198387462</v>
      </c>
      <c r="M26" s="119">
        <f t="shared" si="29"/>
        <v>12.494</v>
      </c>
      <c r="N26" s="120">
        <f t="shared" si="30"/>
        <v>0</v>
      </c>
      <c r="O26" s="120">
        <f t="shared" si="31"/>
        <v>15.159305277282716</v>
      </c>
      <c r="P26" s="219">
        <f t="shared" si="32"/>
        <v>4</v>
      </c>
      <c r="Q26" s="220">
        <f t="shared" si="33"/>
        <v>0</v>
      </c>
      <c r="R26" s="220">
        <f t="shared" si="34"/>
        <v>263</v>
      </c>
      <c r="T26">
        <v>524</v>
      </c>
      <c r="U26">
        <v>7379</v>
      </c>
      <c r="V26" t="s">
        <v>491</v>
      </c>
      <c r="W26">
        <v>1734.9079999999999</v>
      </c>
      <c r="X26">
        <v>830.06299999999999</v>
      </c>
      <c r="Y26">
        <v>2.09</v>
      </c>
      <c r="Z26">
        <v>12.494</v>
      </c>
      <c r="AA26">
        <v>109.48302700000001</v>
      </c>
      <c r="AB26">
        <v>0.91191800000000001</v>
      </c>
      <c r="AC26">
        <v>38.231917000000003</v>
      </c>
      <c r="AD26" s="1">
        <v>318</v>
      </c>
      <c r="AE26">
        <v>0</v>
      </c>
      <c r="AF26">
        <v>263</v>
      </c>
      <c r="AG26">
        <v>75</v>
      </c>
      <c r="AH26">
        <v>15.846363999999999</v>
      </c>
      <c r="AI26">
        <v>315.5</v>
      </c>
      <c r="AJ26">
        <v>0</v>
      </c>
      <c r="AK26">
        <v>4</v>
      </c>
      <c r="AL26">
        <v>674</v>
      </c>
      <c r="AM26" t="s">
        <v>492</v>
      </c>
      <c r="AN26" t="s">
        <v>493</v>
      </c>
      <c r="AO26">
        <v>340.62900000000002</v>
      </c>
      <c r="AR26" t="s">
        <v>116</v>
      </c>
      <c r="AS26" t="s">
        <v>117</v>
      </c>
      <c r="AT26" t="s">
        <v>202</v>
      </c>
      <c r="AU26" t="s">
        <v>491</v>
      </c>
      <c r="AV26" t="s">
        <v>48</v>
      </c>
      <c r="AW26">
        <v>8</v>
      </c>
      <c r="BB26">
        <v>0.85079981793463</v>
      </c>
      <c r="BC26" t="s">
        <v>69</v>
      </c>
      <c r="BF26" t="s">
        <v>116</v>
      </c>
      <c r="BG26" t="s">
        <v>117</v>
      </c>
      <c r="BH26" t="s">
        <v>491</v>
      </c>
      <c r="BI26">
        <v>7379</v>
      </c>
      <c r="BJ26">
        <v>8</v>
      </c>
      <c r="BK26" t="s">
        <v>202</v>
      </c>
      <c r="BL26" t="s">
        <v>196</v>
      </c>
      <c r="BM26">
        <v>0.85079981793463</v>
      </c>
      <c r="BN26" t="s">
        <v>69</v>
      </c>
      <c r="BO26" t="s">
        <v>175</v>
      </c>
      <c r="BP26">
        <v>1734.9080000000001</v>
      </c>
    </row>
    <row r="27" spans="1:68" ht="16.5" x14ac:dyDescent="0.25">
      <c r="A27" s="224" t="str">
        <f t="shared" si="18"/>
        <v>신화여객</v>
      </c>
      <c r="B27" s="126" t="str">
        <f t="shared" si="1"/>
        <v>김지훈</v>
      </c>
      <c r="C27" s="127" t="str">
        <f t="shared" si="19"/>
        <v>B</v>
      </c>
      <c r="D27" s="128">
        <f t="shared" si="20"/>
        <v>0.90994326341205667</v>
      </c>
      <c r="E27" s="129">
        <f t="shared" si="21"/>
        <v>7466</v>
      </c>
      <c r="F27" s="130" t="str">
        <f t="shared" si="22"/>
        <v>37</v>
      </c>
      <c r="G27" s="131" t="str">
        <f t="shared" si="23"/>
        <v>71바6169</v>
      </c>
      <c r="H27" s="132">
        <f t="shared" si="24"/>
        <v>2</v>
      </c>
      <c r="I27" s="133">
        <f t="shared" si="25"/>
        <v>2083.6289999999999</v>
      </c>
      <c r="J27" s="134">
        <f t="shared" si="26"/>
        <v>5.4806921020322513E-3</v>
      </c>
      <c r="K27" s="134">
        <f t="shared" si="27"/>
        <v>0.31439772999814231</v>
      </c>
      <c r="L27" s="134">
        <f t="shared" si="28"/>
        <v>8.1588420971295761E-2</v>
      </c>
      <c r="M27" s="135">
        <f t="shared" si="29"/>
        <v>9.5690000000000008</v>
      </c>
      <c r="N27" s="136">
        <f t="shared" si="30"/>
        <v>0</v>
      </c>
      <c r="O27" s="136">
        <f t="shared" si="31"/>
        <v>3.167550461238541</v>
      </c>
      <c r="P27" s="217">
        <f t="shared" si="32"/>
        <v>0</v>
      </c>
      <c r="Q27" s="218">
        <f t="shared" si="33"/>
        <v>0</v>
      </c>
      <c r="R27" s="218">
        <f t="shared" si="34"/>
        <v>66</v>
      </c>
      <c r="T27">
        <v>524</v>
      </c>
      <c r="U27">
        <v>7466</v>
      </c>
      <c r="V27" t="s">
        <v>260</v>
      </c>
      <c r="W27">
        <v>2083.6289999999999</v>
      </c>
      <c r="X27">
        <v>916.13300000000004</v>
      </c>
      <c r="Y27">
        <v>2.274</v>
      </c>
      <c r="Z27">
        <v>9.5690000000000008</v>
      </c>
      <c r="AA27">
        <v>136.12605600000001</v>
      </c>
      <c r="AB27">
        <v>0.74606499999999998</v>
      </c>
      <c r="AC27">
        <v>42.797722999999998</v>
      </c>
      <c r="AD27" s="1">
        <v>170</v>
      </c>
      <c r="AE27">
        <v>0</v>
      </c>
      <c r="AF27">
        <v>66</v>
      </c>
      <c r="AG27">
        <v>70</v>
      </c>
      <c r="AH27">
        <v>15.306614</v>
      </c>
      <c r="AI27">
        <v>57</v>
      </c>
      <c r="AJ27">
        <v>0</v>
      </c>
      <c r="AK27">
        <v>0</v>
      </c>
      <c r="AL27">
        <v>0</v>
      </c>
      <c r="AM27" t="s">
        <v>261</v>
      </c>
      <c r="AN27" t="s">
        <v>494</v>
      </c>
      <c r="AO27">
        <v>1870.9970000000001</v>
      </c>
      <c r="AR27" t="s">
        <v>116</v>
      </c>
      <c r="AS27" t="s">
        <v>118</v>
      </c>
      <c r="AT27" t="s">
        <v>213</v>
      </c>
      <c r="AU27" t="s">
        <v>260</v>
      </c>
      <c r="AV27" t="s">
        <v>48</v>
      </c>
      <c r="AW27">
        <v>2</v>
      </c>
      <c r="BB27">
        <v>0.90994326341205667</v>
      </c>
      <c r="BC27" t="s">
        <v>68</v>
      </c>
      <c r="BF27" t="s">
        <v>116</v>
      </c>
      <c r="BG27" t="s">
        <v>118</v>
      </c>
      <c r="BH27" t="s">
        <v>260</v>
      </c>
      <c r="BI27">
        <v>7466</v>
      </c>
      <c r="BJ27">
        <v>2</v>
      </c>
      <c r="BK27" t="s">
        <v>213</v>
      </c>
      <c r="BL27" t="s">
        <v>215</v>
      </c>
      <c r="BM27">
        <v>0.90994326341205667</v>
      </c>
      <c r="BN27" t="s">
        <v>68</v>
      </c>
      <c r="BO27" t="s">
        <v>173</v>
      </c>
      <c r="BP27">
        <v>2083.6289999999999</v>
      </c>
    </row>
    <row r="28" spans="1:68" ht="16.5" x14ac:dyDescent="0.25">
      <c r="A28" s="225" t="str">
        <f t="shared" si="18"/>
        <v>신화여객</v>
      </c>
      <c r="B28" s="110" t="str">
        <f t="shared" si="1"/>
        <v>김진수B</v>
      </c>
      <c r="C28" s="111" t="str">
        <f t="shared" si="19"/>
        <v>A</v>
      </c>
      <c r="D28" s="112">
        <f t="shared" si="20"/>
        <v>0.97399999999999998</v>
      </c>
      <c r="E28" s="113">
        <f t="shared" si="21"/>
        <v>6853</v>
      </c>
      <c r="F28" s="114" t="str">
        <f t="shared" si="22"/>
        <v>34</v>
      </c>
      <c r="G28" s="115" t="str">
        <f t="shared" si="23"/>
        <v>72바1113</v>
      </c>
      <c r="H28" s="116">
        <f t="shared" si="24"/>
        <v>1</v>
      </c>
      <c r="I28" s="117">
        <f t="shared" si="25"/>
        <v>2485.4940000000001</v>
      </c>
      <c r="J28" s="118">
        <f t="shared" si="26"/>
        <v>2.2366359481450819E-2</v>
      </c>
      <c r="K28" s="118">
        <f t="shared" si="27"/>
        <v>0.30252968702695193</v>
      </c>
      <c r="L28" s="118">
        <f t="shared" si="28"/>
        <v>1.6495714735179405E-2</v>
      </c>
      <c r="M28" s="119">
        <f t="shared" si="29"/>
        <v>9.8610000000000007</v>
      </c>
      <c r="N28" s="120">
        <f t="shared" si="30"/>
        <v>4.0233450573608304E-2</v>
      </c>
      <c r="O28" s="120">
        <f t="shared" si="31"/>
        <v>26.554077378581479</v>
      </c>
      <c r="P28" s="219">
        <f t="shared" si="32"/>
        <v>0</v>
      </c>
      <c r="Q28" s="220">
        <f t="shared" si="33"/>
        <v>1</v>
      </c>
      <c r="R28" s="220">
        <f t="shared" si="34"/>
        <v>660</v>
      </c>
      <c r="T28">
        <v>524</v>
      </c>
      <c r="U28">
        <v>6853</v>
      </c>
      <c r="V28" t="s">
        <v>262</v>
      </c>
      <c r="W28">
        <v>2485.4940000000001</v>
      </c>
      <c r="X28">
        <v>1020.664</v>
      </c>
      <c r="Y28">
        <v>2.4350000000000001</v>
      </c>
      <c r="Z28">
        <v>9.8610000000000007</v>
      </c>
      <c r="AA28">
        <v>147.96328399999999</v>
      </c>
      <c r="AB28">
        <v>3.3094000000000001</v>
      </c>
      <c r="AC28">
        <v>44.763286000000001</v>
      </c>
      <c r="AD28" s="1">
        <v>41</v>
      </c>
      <c r="AE28">
        <v>1</v>
      </c>
      <c r="AF28">
        <v>660</v>
      </c>
      <c r="AG28">
        <v>87</v>
      </c>
      <c r="AH28">
        <v>16.798044999999998</v>
      </c>
      <c r="AI28">
        <v>1257.5999999999999</v>
      </c>
      <c r="AJ28">
        <v>17.899999999999999</v>
      </c>
      <c r="AK28">
        <v>0</v>
      </c>
      <c r="AL28">
        <v>0</v>
      </c>
      <c r="AM28" t="s">
        <v>263</v>
      </c>
      <c r="AN28" t="s">
        <v>495</v>
      </c>
      <c r="AO28">
        <v>2485.4940000000001</v>
      </c>
      <c r="AR28" t="s">
        <v>116</v>
      </c>
      <c r="AS28" t="s">
        <v>117</v>
      </c>
      <c r="AT28" t="s">
        <v>206</v>
      </c>
      <c r="AU28" t="s">
        <v>262</v>
      </c>
      <c r="AV28" t="s">
        <v>48</v>
      </c>
      <c r="AW28">
        <v>1</v>
      </c>
      <c r="BB28">
        <v>0.97399999999999998</v>
      </c>
      <c r="BC28" t="s">
        <v>66</v>
      </c>
      <c r="BF28" t="s">
        <v>116</v>
      </c>
      <c r="BG28" t="s">
        <v>117</v>
      </c>
      <c r="BH28" t="s">
        <v>262</v>
      </c>
      <c r="BI28">
        <v>6853</v>
      </c>
      <c r="BJ28">
        <v>1</v>
      </c>
      <c r="BK28" t="s">
        <v>206</v>
      </c>
      <c r="BL28" t="s">
        <v>172</v>
      </c>
      <c r="BM28">
        <v>0.97399999999999998</v>
      </c>
      <c r="BN28" t="s">
        <v>66</v>
      </c>
      <c r="BO28" t="s">
        <v>176</v>
      </c>
      <c r="BP28">
        <v>2485.4940000000001</v>
      </c>
    </row>
    <row r="29" spans="1:68" ht="16.5" x14ac:dyDescent="0.25">
      <c r="A29" s="224" t="str">
        <f t="shared" si="18"/>
        <v>신화여객</v>
      </c>
      <c r="B29" s="126" t="str">
        <f t="shared" si="1"/>
        <v>김창일</v>
      </c>
      <c r="C29" s="127" t="str">
        <f t="shared" si="19"/>
        <v>F</v>
      </c>
      <c r="D29" s="128">
        <f t="shared" si="20"/>
        <v>0.75580645161290316</v>
      </c>
      <c r="E29" s="129">
        <f t="shared" si="21"/>
        <v>7670</v>
      </c>
      <c r="F29" s="130" t="str">
        <f t="shared" si="22"/>
        <v>526</v>
      </c>
      <c r="G29" s="131" t="str">
        <f t="shared" si="23"/>
        <v>72바1112</v>
      </c>
      <c r="H29" s="132">
        <f t="shared" si="24"/>
        <v>1</v>
      </c>
      <c r="I29" s="133">
        <f t="shared" si="25"/>
        <v>1863.396</v>
      </c>
      <c r="J29" s="134">
        <f t="shared" si="26"/>
        <v>5.7431726625734765E-2</v>
      </c>
      <c r="K29" s="134">
        <f t="shared" si="27"/>
        <v>0.34148432492101038</v>
      </c>
      <c r="L29" s="134">
        <f t="shared" si="28"/>
        <v>0.15079993731874491</v>
      </c>
      <c r="M29" s="135">
        <f t="shared" si="29"/>
        <v>14.617000000000001</v>
      </c>
      <c r="N29" s="136">
        <f t="shared" si="30"/>
        <v>0.16099637436164937</v>
      </c>
      <c r="O29" s="136">
        <f t="shared" si="31"/>
        <v>30.213652921869535</v>
      </c>
      <c r="P29" s="217">
        <f t="shared" si="32"/>
        <v>9</v>
      </c>
      <c r="Q29" s="218">
        <f t="shared" si="33"/>
        <v>3</v>
      </c>
      <c r="R29" s="218">
        <f t="shared" si="34"/>
        <v>563</v>
      </c>
      <c r="T29">
        <v>524</v>
      </c>
      <c r="U29">
        <v>7670</v>
      </c>
      <c r="V29" t="s">
        <v>264</v>
      </c>
      <c r="W29">
        <v>1863.396</v>
      </c>
      <c r="X29">
        <v>795.20500000000004</v>
      </c>
      <c r="Y29">
        <v>2.343</v>
      </c>
      <c r="Z29">
        <v>14.617000000000001</v>
      </c>
      <c r="AA29">
        <v>128.51884200000001</v>
      </c>
      <c r="AB29">
        <v>7.3810589999999996</v>
      </c>
      <c r="AC29">
        <v>43.887169999999998</v>
      </c>
      <c r="AD29" s="1">
        <v>281</v>
      </c>
      <c r="AE29">
        <v>3</v>
      </c>
      <c r="AF29">
        <v>563</v>
      </c>
      <c r="AG29">
        <v>67</v>
      </c>
      <c r="AH29">
        <v>14.49901</v>
      </c>
      <c r="AI29">
        <v>20.7</v>
      </c>
      <c r="AJ29">
        <v>0</v>
      </c>
      <c r="AK29">
        <v>9</v>
      </c>
      <c r="AL29">
        <v>1435</v>
      </c>
      <c r="AM29" t="s">
        <v>265</v>
      </c>
      <c r="AN29" t="s">
        <v>496</v>
      </c>
      <c r="AO29">
        <v>1863.396</v>
      </c>
      <c r="AR29" t="s">
        <v>116</v>
      </c>
      <c r="AS29" t="s">
        <v>119</v>
      </c>
      <c r="AT29" t="s">
        <v>222</v>
      </c>
      <c r="AU29" t="s">
        <v>264</v>
      </c>
      <c r="AV29" t="s">
        <v>48</v>
      </c>
      <c r="AW29">
        <v>1</v>
      </c>
      <c r="BB29">
        <v>0.75580645161290316</v>
      </c>
      <c r="BC29" t="s">
        <v>70</v>
      </c>
      <c r="BF29" t="s">
        <v>116</v>
      </c>
      <c r="BG29" t="s">
        <v>119</v>
      </c>
      <c r="BH29" t="s">
        <v>264</v>
      </c>
      <c r="BI29">
        <v>7670</v>
      </c>
      <c r="BJ29">
        <v>1</v>
      </c>
      <c r="BK29" t="s">
        <v>222</v>
      </c>
      <c r="BL29" t="s">
        <v>172</v>
      </c>
      <c r="BM29">
        <v>0.75580645161290316</v>
      </c>
      <c r="BN29" t="s">
        <v>70</v>
      </c>
      <c r="BO29" t="s">
        <v>380</v>
      </c>
      <c r="BP29">
        <v>1863.396</v>
      </c>
    </row>
    <row r="30" spans="1:68" ht="16.5" x14ac:dyDescent="0.25">
      <c r="A30" s="225" t="str">
        <f t="shared" si="18"/>
        <v>신화여객</v>
      </c>
      <c r="B30" s="110" t="str">
        <f t="shared" si="1"/>
        <v>김철모</v>
      </c>
      <c r="C30" s="111" t="str">
        <f t="shared" si="19"/>
        <v>F</v>
      </c>
      <c r="D30" s="112">
        <f t="shared" si="20"/>
        <v>0.76311278275221672</v>
      </c>
      <c r="E30" s="113">
        <f t="shared" si="21"/>
        <v>5539</v>
      </c>
      <c r="F30" s="114" t="str">
        <f t="shared" si="22"/>
        <v>526</v>
      </c>
      <c r="G30" s="115" t="str">
        <f t="shared" si="23"/>
        <v>71바5105</v>
      </c>
      <c r="H30" s="116">
        <f t="shared" si="24"/>
        <v>3</v>
      </c>
      <c r="I30" s="117">
        <f t="shared" si="25"/>
        <v>735.53800000000001</v>
      </c>
      <c r="J30" s="118">
        <f t="shared" si="26"/>
        <v>3.0221219751962347E-2</v>
      </c>
      <c r="K30" s="118">
        <f t="shared" si="27"/>
        <v>0.35116834880129721</v>
      </c>
      <c r="L30" s="118">
        <f t="shared" si="28"/>
        <v>0.21888739942735794</v>
      </c>
      <c r="M30" s="119">
        <f t="shared" si="29"/>
        <v>12.545999999999999</v>
      </c>
      <c r="N30" s="120">
        <f t="shared" si="30"/>
        <v>0</v>
      </c>
      <c r="O30" s="120">
        <f t="shared" si="31"/>
        <v>16.31458877719438</v>
      </c>
      <c r="P30" s="219">
        <f t="shared" si="32"/>
        <v>4</v>
      </c>
      <c r="Q30" s="220">
        <f t="shared" si="33"/>
        <v>0</v>
      </c>
      <c r="R30" s="220">
        <f t="shared" si="34"/>
        <v>120</v>
      </c>
      <c r="T30">
        <v>524</v>
      </c>
      <c r="U30">
        <v>5539</v>
      </c>
      <c r="V30" t="s">
        <v>266</v>
      </c>
      <c r="W30">
        <v>735.53800000000001</v>
      </c>
      <c r="X30">
        <v>311.39299999999997</v>
      </c>
      <c r="Y30">
        <v>2.3620000000000001</v>
      </c>
      <c r="Z30">
        <v>12.545999999999999</v>
      </c>
      <c r="AA30">
        <v>50.451371999999999</v>
      </c>
      <c r="AB30">
        <v>1.524702</v>
      </c>
      <c r="AC30">
        <v>17.716925</v>
      </c>
      <c r="AD30" s="1">
        <v>161</v>
      </c>
      <c r="AE30">
        <v>0</v>
      </c>
      <c r="AF30">
        <v>120</v>
      </c>
      <c r="AG30">
        <v>65</v>
      </c>
      <c r="AH30">
        <v>14.579147000000001</v>
      </c>
      <c r="AI30">
        <v>4.0999999999999996</v>
      </c>
      <c r="AJ30">
        <v>0</v>
      </c>
      <c r="AK30">
        <v>4</v>
      </c>
      <c r="AL30">
        <v>487</v>
      </c>
      <c r="AM30" t="s">
        <v>267</v>
      </c>
      <c r="AN30" t="s">
        <v>497</v>
      </c>
      <c r="AO30">
        <v>314.78199999999998</v>
      </c>
      <c r="AR30" t="s">
        <v>116</v>
      </c>
      <c r="AS30" t="s">
        <v>119</v>
      </c>
      <c r="AT30" t="s">
        <v>217</v>
      </c>
      <c r="AU30" t="s">
        <v>266</v>
      </c>
      <c r="AV30" t="s">
        <v>48</v>
      </c>
      <c r="AW30">
        <v>3</v>
      </c>
      <c r="BB30">
        <v>0.76311278275221672</v>
      </c>
      <c r="BC30" t="s">
        <v>70</v>
      </c>
      <c r="BF30" t="s">
        <v>116</v>
      </c>
      <c r="BG30" t="s">
        <v>119</v>
      </c>
      <c r="BH30" t="s">
        <v>266</v>
      </c>
      <c r="BI30">
        <v>5539</v>
      </c>
      <c r="BJ30">
        <v>3</v>
      </c>
      <c r="BK30" t="s">
        <v>217</v>
      </c>
      <c r="BL30" t="s">
        <v>218</v>
      </c>
      <c r="BM30">
        <v>0.76311278275221672</v>
      </c>
      <c r="BN30" t="s">
        <v>70</v>
      </c>
      <c r="BO30" t="s">
        <v>380</v>
      </c>
      <c r="BP30">
        <v>735.53800000000001</v>
      </c>
    </row>
    <row r="31" spans="1:68" ht="16.5" x14ac:dyDescent="0.25">
      <c r="A31" s="224" t="str">
        <f t="shared" si="18"/>
        <v>신화여객</v>
      </c>
      <c r="B31" s="126" t="str">
        <f t="shared" si="1"/>
        <v>김춘길</v>
      </c>
      <c r="C31" s="127" t="str">
        <f t="shared" si="19"/>
        <v>D</v>
      </c>
      <c r="D31" s="128">
        <f t="shared" si="20"/>
        <v>0.84517578827587048</v>
      </c>
      <c r="E31" s="129">
        <f t="shared" si="21"/>
        <v>3287</v>
      </c>
      <c r="F31" s="130" t="str">
        <f t="shared" si="22"/>
        <v>526</v>
      </c>
      <c r="G31" s="131" t="str">
        <f t="shared" si="23"/>
        <v>71바5105</v>
      </c>
      <c r="H31" s="132">
        <f t="shared" si="24"/>
        <v>6</v>
      </c>
      <c r="I31" s="133">
        <f t="shared" si="25"/>
        <v>1248.2369999999999</v>
      </c>
      <c r="J31" s="134">
        <f t="shared" si="26"/>
        <v>2.9237427693775363E-2</v>
      </c>
      <c r="K31" s="134">
        <f t="shared" si="27"/>
        <v>0.31715212453029318</v>
      </c>
      <c r="L31" s="134">
        <f t="shared" si="28"/>
        <v>0.19227117927124418</v>
      </c>
      <c r="M31" s="135">
        <f t="shared" si="29"/>
        <v>10.228999999999999</v>
      </c>
      <c r="N31" s="136">
        <f t="shared" si="30"/>
        <v>0</v>
      </c>
      <c r="O31" s="136">
        <f t="shared" si="31"/>
        <v>3.1244066631577176</v>
      </c>
      <c r="P31" s="217">
        <f t="shared" si="32"/>
        <v>1</v>
      </c>
      <c r="Q31" s="218">
        <f t="shared" si="33"/>
        <v>0</v>
      </c>
      <c r="R31" s="218">
        <f t="shared" si="34"/>
        <v>39</v>
      </c>
      <c r="T31">
        <v>524</v>
      </c>
      <c r="U31">
        <v>3287</v>
      </c>
      <c r="V31" t="s">
        <v>268</v>
      </c>
      <c r="W31">
        <v>1248.2370000000001</v>
      </c>
      <c r="X31">
        <v>489.38099999999997</v>
      </c>
      <c r="Y31">
        <v>2.5510000000000002</v>
      </c>
      <c r="Z31">
        <v>10.228999999999999</v>
      </c>
      <c r="AA31">
        <v>84.261071999999999</v>
      </c>
      <c r="AB31">
        <v>2.4635769999999999</v>
      </c>
      <c r="AC31">
        <v>26.723578</v>
      </c>
      <c r="AD31" s="1">
        <v>240</v>
      </c>
      <c r="AE31">
        <v>0</v>
      </c>
      <c r="AF31">
        <v>39</v>
      </c>
      <c r="AG31">
        <v>69</v>
      </c>
      <c r="AH31">
        <v>14.813922</v>
      </c>
      <c r="AI31">
        <v>13.1</v>
      </c>
      <c r="AJ31">
        <v>0</v>
      </c>
      <c r="AK31">
        <v>1</v>
      </c>
      <c r="AL31">
        <v>150</v>
      </c>
      <c r="AM31" t="s">
        <v>269</v>
      </c>
      <c r="AN31" t="s">
        <v>498</v>
      </c>
      <c r="AO31">
        <v>405.428</v>
      </c>
      <c r="AR31" t="s">
        <v>116</v>
      </c>
      <c r="AS31" t="s">
        <v>119</v>
      </c>
      <c r="AT31" t="s">
        <v>217</v>
      </c>
      <c r="AU31" t="s">
        <v>268</v>
      </c>
      <c r="AV31" t="s">
        <v>48</v>
      </c>
      <c r="AW31">
        <v>6</v>
      </c>
      <c r="BB31">
        <v>0.84517578827587048</v>
      </c>
      <c r="BC31" t="s">
        <v>67</v>
      </c>
      <c r="BF31" t="s">
        <v>116</v>
      </c>
      <c r="BG31" t="s">
        <v>119</v>
      </c>
      <c r="BH31" t="s">
        <v>268</v>
      </c>
      <c r="BI31">
        <v>3287</v>
      </c>
      <c r="BJ31">
        <v>6</v>
      </c>
      <c r="BK31" t="s">
        <v>217</v>
      </c>
      <c r="BL31" t="s">
        <v>218</v>
      </c>
      <c r="BM31">
        <v>0.84517578827587048</v>
      </c>
      <c r="BN31" t="s">
        <v>67</v>
      </c>
      <c r="BO31" t="s">
        <v>177</v>
      </c>
      <c r="BP31">
        <v>1248.2369999999999</v>
      </c>
    </row>
    <row r="32" spans="1:68" ht="16.5" x14ac:dyDescent="0.25">
      <c r="A32" s="225" t="str">
        <f t="shared" si="18"/>
        <v>신화여객</v>
      </c>
      <c r="B32" s="110" t="str">
        <f t="shared" si="1"/>
        <v>김태완</v>
      </c>
      <c r="C32" s="111" t="str">
        <f t="shared" si="19"/>
        <v>F</v>
      </c>
      <c r="D32" s="112">
        <f t="shared" si="20"/>
        <v>0.77582044613871382</v>
      </c>
      <c r="E32" s="113">
        <f t="shared" si="21"/>
        <v>3370</v>
      </c>
      <c r="F32" s="114" t="str">
        <f t="shared" si="22"/>
        <v>555</v>
      </c>
      <c r="G32" s="115" t="str">
        <f t="shared" si="23"/>
        <v>72바1105</v>
      </c>
      <c r="H32" s="116">
        <f t="shared" si="24"/>
        <v>3</v>
      </c>
      <c r="I32" s="117">
        <f t="shared" si="25"/>
        <v>604.61599999999999</v>
      </c>
      <c r="J32" s="118">
        <f t="shared" si="26"/>
        <v>2.1544772634374168E-2</v>
      </c>
      <c r="K32" s="118">
        <f t="shared" si="27"/>
        <v>0.39923002676126507</v>
      </c>
      <c r="L32" s="118">
        <f t="shared" si="28"/>
        <v>0.1720100030432539</v>
      </c>
      <c r="M32" s="119">
        <f t="shared" si="29"/>
        <v>13.269</v>
      </c>
      <c r="N32" s="120">
        <f t="shared" si="30"/>
        <v>0.1615801243520637</v>
      </c>
      <c r="O32" s="120">
        <f t="shared" si="31"/>
        <v>9.2100670880676301</v>
      </c>
      <c r="P32" s="219">
        <f t="shared" si="32"/>
        <v>17</v>
      </c>
      <c r="Q32" s="220">
        <f t="shared" si="33"/>
        <v>1</v>
      </c>
      <c r="R32" s="220">
        <f t="shared" si="34"/>
        <v>57</v>
      </c>
      <c r="T32">
        <v>524</v>
      </c>
      <c r="U32">
        <v>3370</v>
      </c>
      <c r="V32" t="s">
        <v>499</v>
      </c>
      <c r="W32">
        <v>618.88800000000003</v>
      </c>
      <c r="X32">
        <v>286.32</v>
      </c>
      <c r="Y32">
        <v>2.1619999999999999</v>
      </c>
      <c r="Z32">
        <v>13.269</v>
      </c>
      <c r="AA32">
        <v>47.561653</v>
      </c>
      <c r="AB32">
        <v>1.024705</v>
      </c>
      <c r="AC32">
        <v>18.988040000000002</v>
      </c>
      <c r="AD32" s="1">
        <v>104</v>
      </c>
      <c r="AE32">
        <v>1</v>
      </c>
      <c r="AF32">
        <v>57</v>
      </c>
      <c r="AG32">
        <v>64</v>
      </c>
      <c r="AH32">
        <v>13.012331</v>
      </c>
      <c r="AI32">
        <v>18.7</v>
      </c>
      <c r="AJ32">
        <v>0</v>
      </c>
      <c r="AK32">
        <v>17</v>
      </c>
      <c r="AL32">
        <v>5453</v>
      </c>
      <c r="AM32" t="s">
        <v>500</v>
      </c>
      <c r="AN32" t="s">
        <v>501</v>
      </c>
      <c r="AO32">
        <v>378.55200000000002</v>
      </c>
      <c r="AR32" t="s">
        <v>116</v>
      </c>
      <c r="AS32" t="s">
        <v>120</v>
      </c>
      <c r="AT32" t="s">
        <v>228</v>
      </c>
      <c r="AU32" t="s">
        <v>499</v>
      </c>
      <c r="AV32" t="s">
        <v>48</v>
      </c>
      <c r="AW32">
        <v>3</v>
      </c>
      <c r="BB32">
        <v>0.77582044613871382</v>
      </c>
      <c r="BC32" t="s">
        <v>70</v>
      </c>
      <c r="BF32" t="s">
        <v>116</v>
      </c>
      <c r="BG32" t="s">
        <v>120</v>
      </c>
      <c r="BH32" t="s">
        <v>499</v>
      </c>
      <c r="BI32">
        <v>3370</v>
      </c>
      <c r="BJ32">
        <v>3</v>
      </c>
      <c r="BK32" t="s">
        <v>228</v>
      </c>
      <c r="BL32" t="s">
        <v>220</v>
      </c>
      <c r="BM32">
        <v>0.77582044613871382</v>
      </c>
      <c r="BN32" t="s">
        <v>70</v>
      </c>
      <c r="BO32" t="s">
        <v>380</v>
      </c>
      <c r="BP32">
        <v>604.61599999999999</v>
      </c>
    </row>
    <row r="33" spans="1:68" ht="16.5" x14ac:dyDescent="0.25">
      <c r="A33" s="224" t="str">
        <f t="shared" si="18"/>
        <v>신화여객</v>
      </c>
      <c r="B33" s="126" t="str">
        <f t="shared" si="1"/>
        <v>김학광</v>
      </c>
      <c r="C33" s="127" t="str">
        <f t="shared" si="19"/>
        <v>D</v>
      </c>
      <c r="D33" s="128">
        <f t="shared" si="20"/>
        <v>0.82830995941921304</v>
      </c>
      <c r="E33" s="129">
        <f t="shared" si="21"/>
        <v>9732</v>
      </c>
      <c r="F33" s="130" t="str">
        <f t="shared" si="22"/>
        <v>37</v>
      </c>
      <c r="G33" s="131" t="str">
        <f t="shared" si="23"/>
        <v>71바6167</v>
      </c>
      <c r="H33" s="132">
        <f t="shared" si="24"/>
        <v>4</v>
      </c>
      <c r="I33" s="133">
        <f t="shared" si="25"/>
        <v>1033.4939999999999</v>
      </c>
      <c r="J33" s="134">
        <f t="shared" si="26"/>
        <v>2.5223641499282352E-3</v>
      </c>
      <c r="K33" s="134">
        <f t="shared" si="27"/>
        <v>0.33711989067133286</v>
      </c>
      <c r="L33" s="134">
        <f t="shared" si="28"/>
        <v>0.19642107259451919</v>
      </c>
      <c r="M33" s="135">
        <f t="shared" si="29"/>
        <v>13.087</v>
      </c>
      <c r="N33" s="136">
        <f t="shared" si="30"/>
        <v>0</v>
      </c>
      <c r="O33" s="136">
        <f t="shared" si="31"/>
        <v>6.9666587324164446</v>
      </c>
      <c r="P33" s="217">
        <f t="shared" si="32"/>
        <v>0</v>
      </c>
      <c r="Q33" s="218">
        <f t="shared" si="33"/>
        <v>0</v>
      </c>
      <c r="R33" s="218">
        <f t="shared" si="34"/>
        <v>72</v>
      </c>
      <c r="T33">
        <v>524</v>
      </c>
      <c r="U33">
        <v>9732</v>
      </c>
      <c r="V33" t="s">
        <v>270</v>
      </c>
      <c r="W33">
        <v>1033.4939999999999</v>
      </c>
      <c r="X33">
        <v>500.24599999999998</v>
      </c>
      <c r="Y33">
        <v>2.0659999999999998</v>
      </c>
      <c r="Z33">
        <v>13.087</v>
      </c>
      <c r="AA33">
        <v>62.546084</v>
      </c>
      <c r="AB33">
        <v>0.15776399999999999</v>
      </c>
      <c r="AC33">
        <v>21.085529000000001</v>
      </c>
      <c r="AD33" s="1">
        <v>203</v>
      </c>
      <c r="AE33">
        <v>0</v>
      </c>
      <c r="AF33">
        <v>72</v>
      </c>
      <c r="AG33">
        <v>73</v>
      </c>
      <c r="AH33">
        <v>16.523720000000001</v>
      </c>
      <c r="AI33">
        <v>154.1</v>
      </c>
      <c r="AJ33">
        <v>0</v>
      </c>
      <c r="AK33">
        <v>0</v>
      </c>
      <c r="AL33">
        <v>0</v>
      </c>
      <c r="AM33" t="s">
        <v>271</v>
      </c>
      <c r="AN33" t="s">
        <v>502</v>
      </c>
      <c r="AO33">
        <v>425.76799999999997</v>
      </c>
      <c r="AR33" t="s">
        <v>116</v>
      </c>
      <c r="AS33" t="s">
        <v>118</v>
      </c>
      <c r="AT33" t="s">
        <v>211</v>
      </c>
      <c r="AU33" t="s">
        <v>270</v>
      </c>
      <c r="AV33" t="s">
        <v>48</v>
      </c>
      <c r="AW33">
        <v>4</v>
      </c>
      <c r="BB33">
        <v>0.82830995941921304</v>
      </c>
      <c r="BC33" t="s">
        <v>67</v>
      </c>
      <c r="BF33" t="s">
        <v>116</v>
      </c>
      <c r="BG33" t="s">
        <v>118</v>
      </c>
      <c r="BH33" t="s">
        <v>270</v>
      </c>
      <c r="BI33">
        <v>9732</v>
      </c>
      <c r="BJ33">
        <v>4</v>
      </c>
      <c r="BK33" t="s">
        <v>211</v>
      </c>
      <c r="BL33" t="s">
        <v>213</v>
      </c>
      <c r="BM33">
        <v>0.82830995941921304</v>
      </c>
      <c r="BN33" t="s">
        <v>67</v>
      </c>
      <c r="BO33" t="s">
        <v>177</v>
      </c>
      <c r="BP33">
        <v>1033.4939999999999</v>
      </c>
    </row>
    <row r="34" spans="1:68" ht="16.5" x14ac:dyDescent="0.25">
      <c r="A34" s="225" t="str">
        <f t="shared" si="18"/>
        <v>신화여객</v>
      </c>
      <c r="B34" s="110" t="str">
        <f t="shared" si="1"/>
        <v>김학순</v>
      </c>
      <c r="C34" s="111" t="str">
        <f t="shared" si="19"/>
        <v>C</v>
      </c>
      <c r="D34" s="112">
        <f t="shared" si="20"/>
        <v>0.87777777777777777</v>
      </c>
      <c r="E34" s="113">
        <f t="shared" si="21"/>
        <v>6753</v>
      </c>
      <c r="F34" s="114" t="str">
        <f t="shared" si="22"/>
        <v>555</v>
      </c>
      <c r="G34" s="115" t="str">
        <f t="shared" si="23"/>
        <v>72바1104</v>
      </c>
      <c r="H34" s="116">
        <f t="shared" si="24"/>
        <v>1</v>
      </c>
      <c r="I34" s="117">
        <f t="shared" si="25"/>
        <v>2305.6909999999998</v>
      </c>
      <c r="J34" s="118">
        <f t="shared" si="26"/>
        <v>2.1558147044045701E-2</v>
      </c>
      <c r="K34" s="118">
        <f t="shared" si="27"/>
        <v>0.36781254353758536</v>
      </c>
      <c r="L34" s="118">
        <f t="shared" si="28"/>
        <v>0.17651975047827312</v>
      </c>
      <c r="M34" s="119">
        <f t="shared" si="29"/>
        <v>11.997</v>
      </c>
      <c r="N34" s="120">
        <f t="shared" si="30"/>
        <v>8.6741892126915535E-2</v>
      </c>
      <c r="O34" s="120">
        <f t="shared" si="31"/>
        <v>5.7249648803764259</v>
      </c>
      <c r="P34" s="219">
        <f t="shared" si="32"/>
        <v>4</v>
      </c>
      <c r="Q34" s="220">
        <f t="shared" si="33"/>
        <v>2</v>
      </c>
      <c r="R34" s="220">
        <f t="shared" si="34"/>
        <v>132</v>
      </c>
      <c r="T34">
        <v>524</v>
      </c>
      <c r="U34">
        <v>6753</v>
      </c>
      <c r="V34" t="s">
        <v>272</v>
      </c>
      <c r="W34">
        <v>2305.6909999999998</v>
      </c>
      <c r="X34">
        <v>972.91499999999996</v>
      </c>
      <c r="Y34">
        <v>2.37</v>
      </c>
      <c r="Z34">
        <v>11.997</v>
      </c>
      <c r="AA34">
        <v>168.59714299999999</v>
      </c>
      <c r="AB34">
        <v>3.6346419999999999</v>
      </c>
      <c r="AC34">
        <v>62.012143999999999</v>
      </c>
      <c r="AD34" s="1">
        <v>407</v>
      </c>
      <c r="AE34">
        <v>2</v>
      </c>
      <c r="AF34">
        <v>132</v>
      </c>
      <c r="AG34">
        <v>69</v>
      </c>
      <c r="AH34">
        <v>13.675741</v>
      </c>
      <c r="AI34">
        <v>29.8</v>
      </c>
      <c r="AJ34">
        <v>0</v>
      </c>
      <c r="AK34">
        <v>4</v>
      </c>
      <c r="AL34">
        <v>2257</v>
      </c>
      <c r="AM34" t="s">
        <v>273</v>
      </c>
      <c r="AN34" t="s">
        <v>503</v>
      </c>
      <c r="AO34">
        <v>2305.6909999999998</v>
      </c>
      <c r="AR34" t="s">
        <v>116</v>
      </c>
      <c r="AS34" t="s">
        <v>120</v>
      </c>
      <c r="AT34" t="s">
        <v>227</v>
      </c>
      <c r="AU34" t="s">
        <v>272</v>
      </c>
      <c r="AV34" t="s">
        <v>48</v>
      </c>
      <c r="AW34">
        <v>1</v>
      </c>
      <c r="BB34">
        <v>0.87777777777777777</v>
      </c>
      <c r="BC34" t="s">
        <v>69</v>
      </c>
      <c r="BF34" t="s">
        <v>116</v>
      </c>
      <c r="BG34" t="s">
        <v>120</v>
      </c>
      <c r="BH34" t="s">
        <v>272</v>
      </c>
      <c r="BI34">
        <v>6753</v>
      </c>
      <c r="BJ34">
        <v>1</v>
      </c>
      <c r="BK34" t="s">
        <v>227</v>
      </c>
      <c r="BL34" t="s">
        <v>172</v>
      </c>
      <c r="BM34">
        <v>0.87777777777777777</v>
      </c>
      <c r="BN34" t="s">
        <v>69</v>
      </c>
      <c r="BO34" t="s">
        <v>175</v>
      </c>
      <c r="BP34">
        <v>2305.6909999999998</v>
      </c>
    </row>
    <row r="35" spans="1:68" ht="16.5" x14ac:dyDescent="0.25">
      <c r="A35" s="224" t="str">
        <f t="shared" si="18"/>
        <v>신화여객</v>
      </c>
      <c r="B35" s="126" t="str">
        <f t="shared" si="1"/>
        <v>김현배</v>
      </c>
      <c r="C35" s="127" t="str">
        <f t="shared" si="19"/>
        <v>D</v>
      </c>
      <c r="D35" s="128">
        <f t="shared" si="20"/>
        <v>0.84667942835106835</v>
      </c>
      <c r="E35" s="129">
        <f t="shared" si="21"/>
        <v>715</v>
      </c>
      <c r="F35" s="130" t="str">
        <f t="shared" si="22"/>
        <v>34</v>
      </c>
      <c r="G35" s="131" t="str">
        <f t="shared" si="23"/>
        <v>71바6152</v>
      </c>
      <c r="H35" s="132">
        <f t="shared" si="24"/>
        <v>3</v>
      </c>
      <c r="I35" s="133">
        <f t="shared" si="25"/>
        <v>2007.9690000000001</v>
      </c>
      <c r="J35" s="134">
        <f t="shared" si="26"/>
        <v>2.2337649904959022E-2</v>
      </c>
      <c r="K35" s="134">
        <f t="shared" si="27"/>
        <v>0.33122208144560539</v>
      </c>
      <c r="L35" s="134">
        <f t="shared" si="28"/>
        <v>0.10906542879895058</v>
      </c>
      <c r="M35" s="135">
        <f t="shared" si="29"/>
        <v>12.19</v>
      </c>
      <c r="N35" s="136">
        <f t="shared" si="30"/>
        <v>0</v>
      </c>
      <c r="O35" s="136">
        <f t="shared" si="31"/>
        <v>2.3904751517578209</v>
      </c>
      <c r="P35" s="217">
        <f t="shared" si="32"/>
        <v>2</v>
      </c>
      <c r="Q35" s="218">
        <f t="shared" si="33"/>
        <v>0</v>
      </c>
      <c r="R35" s="218">
        <f t="shared" si="34"/>
        <v>48</v>
      </c>
      <c r="T35">
        <v>524</v>
      </c>
      <c r="U35">
        <v>715</v>
      </c>
      <c r="V35" t="s">
        <v>274</v>
      </c>
      <c r="W35">
        <v>2007.9690000000001</v>
      </c>
      <c r="X35">
        <v>986.91700000000003</v>
      </c>
      <c r="Y35">
        <v>2.0350000000000001</v>
      </c>
      <c r="Z35">
        <v>12.19</v>
      </c>
      <c r="AA35">
        <v>120.795787</v>
      </c>
      <c r="AB35">
        <v>2.6982940000000002</v>
      </c>
      <c r="AC35">
        <v>40.010232000000002</v>
      </c>
      <c r="AD35" s="1">
        <v>219</v>
      </c>
      <c r="AE35">
        <v>0</v>
      </c>
      <c r="AF35">
        <v>48</v>
      </c>
      <c r="AG35">
        <v>85</v>
      </c>
      <c r="AH35">
        <v>16.622838999999999</v>
      </c>
      <c r="AI35">
        <v>509.2</v>
      </c>
      <c r="AJ35">
        <v>0</v>
      </c>
      <c r="AK35">
        <v>2</v>
      </c>
      <c r="AL35">
        <v>1218</v>
      </c>
      <c r="AM35" t="s">
        <v>275</v>
      </c>
      <c r="AN35" t="s">
        <v>504</v>
      </c>
      <c r="AO35">
        <v>1782.606</v>
      </c>
      <c r="AR35" t="s">
        <v>116</v>
      </c>
      <c r="AS35" t="s">
        <v>117</v>
      </c>
      <c r="AT35" t="s">
        <v>193</v>
      </c>
      <c r="AU35" t="s">
        <v>274</v>
      </c>
      <c r="AV35" t="s">
        <v>48</v>
      </c>
      <c r="AW35">
        <v>3</v>
      </c>
      <c r="BB35">
        <v>0.84667942835106835</v>
      </c>
      <c r="BC35" t="s">
        <v>67</v>
      </c>
      <c r="BF35" t="s">
        <v>116</v>
      </c>
      <c r="BG35" t="s">
        <v>117</v>
      </c>
      <c r="BH35" t="s">
        <v>274</v>
      </c>
      <c r="BI35">
        <v>715</v>
      </c>
      <c r="BJ35">
        <v>3</v>
      </c>
      <c r="BK35" t="s">
        <v>193</v>
      </c>
      <c r="BL35" t="s">
        <v>394</v>
      </c>
      <c r="BM35">
        <v>0.84667942835106835</v>
      </c>
      <c r="BN35" t="s">
        <v>67</v>
      </c>
      <c r="BO35" t="s">
        <v>177</v>
      </c>
      <c r="BP35">
        <v>2007.9690000000001</v>
      </c>
    </row>
    <row r="36" spans="1:68" ht="16.5" x14ac:dyDescent="0.25">
      <c r="A36" s="225" t="str">
        <f t="shared" si="18"/>
        <v>신화여객</v>
      </c>
      <c r="B36" s="110" t="str">
        <f t="shared" si="1"/>
        <v>김형기</v>
      </c>
      <c r="C36" s="111" t="str">
        <f t="shared" si="19"/>
        <v>F</v>
      </c>
      <c r="D36" s="112">
        <f t="shared" si="20"/>
        <v>0.746</v>
      </c>
      <c r="E36" s="113">
        <f t="shared" si="21"/>
        <v>3435</v>
      </c>
      <c r="F36" s="114" t="str">
        <f t="shared" si="22"/>
        <v>34</v>
      </c>
      <c r="G36" s="115" t="str">
        <f t="shared" si="23"/>
        <v>71바5106</v>
      </c>
      <c r="H36" s="116">
        <f t="shared" si="24"/>
        <v>1</v>
      </c>
      <c r="I36" s="117">
        <f t="shared" si="25"/>
        <v>2149.5590000000002</v>
      </c>
      <c r="J36" s="118">
        <f t="shared" si="26"/>
        <v>1.5369801352472186E-2</v>
      </c>
      <c r="K36" s="118">
        <f t="shared" si="27"/>
        <v>0.39049637064184051</v>
      </c>
      <c r="L36" s="118">
        <f t="shared" si="28"/>
        <v>0.19631933805957405</v>
      </c>
      <c r="M36" s="119">
        <f t="shared" si="29"/>
        <v>14.795</v>
      </c>
      <c r="N36" s="120">
        <f t="shared" si="30"/>
        <v>4.652117015629717E-2</v>
      </c>
      <c r="O36" s="120">
        <f t="shared" si="31"/>
        <v>8.55989530875868</v>
      </c>
      <c r="P36" s="219">
        <f t="shared" si="32"/>
        <v>47</v>
      </c>
      <c r="Q36" s="220">
        <f t="shared" si="33"/>
        <v>1</v>
      </c>
      <c r="R36" s="220">
        <f t="shared" si="34"/>
        <v>184</v>
      </c>
      <c r="T36">
        <v>524</v>
      </c>
      <c r="U36">
        <v>3435</v>
      </c>
      <c r="V36" t="s">
        <v>276</v>
      </c>
      <c r="W36">
        <v>2149.5590000000002</v>
      </c>
      <c r="X36">
        <v>1152.883</v>
      </c>
      <c r="Y36">
        <v>1.865</v>
      </c>
      <c r="Z36">
        <v>14.795</v>
      </c>
      <c r="AA36">
        <v>149.57024799999999</v>
      </c>
      <c r="AB36">
        <v>2.2988650000000002</v>
      </c>
      <c r="AC36">
        <v>58.406638999999998</v>
      </c>
      <c r="AD36" s="1">
        <v>422</v>
      </c>
      <c r="AE36">
        <v>1</v>
      </c>
      <c r="AF36">
        <v>184</v>
      </c>
      <c r="AG36">
        <v>83</v>
      </c>
      <c r="AH36">
        <v>14.371568</v>
      </c>
      <c r="AI36">
        <v>1920.6</v>
      </c>
      <c r="AJ36">
        <v>5.9</v>
      </c>
      <c r="AK36">
        <v>47</v>
      </c>
      <c r="AL36">
        <v>16470</v>
      </c>
      <c r="AM36" t="s">
        <v>277</v>
      </c>
      <c r="AN36" t="s">
        <v>505</v>
      </c>
      <c r="AO36">
        <v>2149.5590000000002</v>
      </c>
      <c r="AR36" t="s">
        <v>116</v>
      </c>
      <c r="AS36" t="s">
        <v>117</v>
      </c>
      <c r="AT36" t="s">
        <v>192</v>
      </c>
      <c r="AU36" t="s">
        <v>276</v>
      </c>
      <c r="AV36" t="s">
        <v>48</v>
      </c>
      <c r="AW36">
        <v>1</v>
      </c>
      <c r="BB36">
        <v>0.746</v>
      </c>
      <c r="BC36" t="s">
        <v>70</v>
      </c>
      <c r="BF36" t="s">
        <v>116</v>
      </c>
      <c r="BG36" t="s">
        <v>117</v>
      </c>
      <c r="BH36" t="s">
        <v>276</v>
      </c>
      <c r="BI36">
        <v>3435</v>
      </c>
      <c r="BJ36">
        <v>1</v>
      </c>
      <c r="BK36" t="s">
        <v>192</v>
      </c>
      <c r="BL36" t="s">
        <v>172</v>
      </c>
      <c r="BM36">
        <v>0.746</v>
      </c>
      <c r="BN36" t="s">
        <v>70</v>
      </c>
      <c r="BO36" t="s">
        <v>380</v>
      </c>
      <c r="BP36">
        <v>2149.5590000000002</v>
      </c>
    </row>
    <row r="37" spans="1:68" ht="16.5" x14ac:dyDescent="0.25">
      <c r="A37" s="224" t="str">
        <f t="shared" si="18"/>
        <v>신화여객</v>
      </c>
      <c r="B37" s="126" t="str">
        <f t="shared" si="1"/>
        <v>김형석</v>
      </c>
      <c r="C37" s="127" t="str">
        <f t="shared" si="19"/>
        <v>F</v>
      </c>
      <c r="D37" s="128">
        <f t="shared" si="20"/>
        <v>0.70145154166634782</v>
      </c>
      <c r="E37" s="129">
        <f t="shared" si="21"/>
        <v>3437</v>
      </c>
      <c r="F37" s="130" t="str">
        <f t="shared" si="22"/>
        <v>37</v>
      </c>
      <c r="G37" s="131" t="str">
        <f t="shared" si="23"/>
        <v>71바6165</v>
      </c>
      <c r="H37" s="132">
        <f t="shared" si="24"/>
        <v>2</v>
      </c>
      <c r="I37" s="133">
        <f t="shared" si="25"/>
        <v>1176.357</v>
      </c>
      <c r="J37" s="134">
        <f t="shared" si="26"/>
        <v>3.5557734323081805E-2</v>
      </c>
      <c r="K37" s="134">
        <f t="shared" si="27"/>
        <v>0.42339169888889117</v>
      </c>
      <c r="L37" s="134">
        <f t="shared" si="28"/>
        <v>0.15896534810435947</v>
      </c>
      <c r="M37" s="135">
        <f t="shared" si="29"/>
        <v>16.864000000000001</v>
      </c>
      <c r="N37" s="136">
        <f t="shared" si="30"/>
        <v>8.5008207542438222E-2</v>
      </c>
      <c r="O37" s="136">
        <f t="shared" si="31"/>
        <v>13.686321414332554</v>
      </c>
      <c r="P37" s="217">
        <f t="shared" si="32"/>
        <v>52</v>
      </c>
      <c r="Q37" s="218">
        <f t="shared" si="33"/>
        <v>1</v>
      </c>
      <c r="R37" s="218">
        <f t="shared" si="34"/>
        <v>161</v>
      </c>
      <c r="T37">
        <v>524</v>
      </c>
      <c r="U37">
        <v>3437</v>
      </c>
      <c r="V37" t="s">
        <v>278</v>
      </c>
      <c r="W37">
        <v>1176.357</v>
      </c>
      <c r="X37">
        <v>670.98900000000003</v>
      </c>
      <c r="Y37">
        <v>1.7529999999999999</v>
      </c>
      <c r="Z37">
        <v>16.864000000000001</v>
      </c>
      <c r="AA37">
        <v>87.798873</v>
      </c>
      <c r="AB37">
        <v>3.1219290000000002</v>
      </c>
      <c r="AC37">
        <v>37.173313999999998</v>
      </c>
      <c r="AD37" s="1">
        <v>187</v>
      </c>
      <c r="AE37">
        <v>1</v>
      </c>
      <c r="AF37">
        <v>161</v>
      </c>
      <c r="AG37">
        <v>73</v>
      </c>
      <c r="AH37">
        <v>13.398315</v>
      </c>
      <c r="AI37">
        <v>220.3</v>
      </c>
      <c r="AJ37">
        <v>0</v>
      </c>
      <c r="AK37">
        <v>52</v>
      </c>
      <c r="AL37">
        <v>27311</v>
      </c>
      <c r="AM37" t="s">
        <v>279</v>
      </c>
      <c r="AN37" t="s">
        <v>506</v>
      </c>
      <c r="AO37">
        <v>925.06600000000003</v>
      </c>
      <c r="AR37" t="s">
        <v>116</v>
      </c>
      <c r="AS37" t="s">
        <v>118</v>
      </c>
      <c r="AT37" t="s">
        <v>210</v>
      </c>
      <c r="AU37" t="s">
        <v>278</v>
      </c>
      <c r="AV37" t="s">
        <v>48</v>
      </c>
      <c r="AW37">
        <v>2</v>
      </c>
      <c r="BB37">
        <v>0.70145154166634782</v>
      </c>
      <c r="BC37" t="s">
        <v>70</v>
      </c>
      <c r="BF37" t="s">
        <v>116</v>
      </c>
      <c r="BG37" t="s">
        <v>118</v>
      </c>
      <c r="BH37" t="s">
        <v>278</v>
      </c>
      <c r="BI37">
        <v>3437</v>
      </c>
      <c r="BJ37">
        <v>2</v>
      </c>
      <c r="BK37" t="s">
        <v>210</v>
      </c>
      <c r="BL37" t="s">
        <v>215</v>
      </c>
      <c r="BM37">
        <v>0.70145154166634782</v>
      </c>
      <c r="BN37" t="s">
        <v>70</v>
      </c>
      <c r="BO37" t="s">
        <v>380</v>
      </c>
      <c r="BP37">
        <v>1176.357</v>
      </c>
    </row>
    <row r="38" spans="1:68" ht="16.5" x14ac:dyDescent="0.25">
      <c r="A38" s="225" t="str">
        <f t="shared" si="18"/>
        <v>신화여객</v>
      </c>
      <c r="B38" s="110" t="str">
        <f t="shared" si="1"/>
        <v>남윤기</v>
      </c>
      <c r="C38" s="111" t="str">
        <f t="shared" si="19"/>
        <v>F</v>
      </c>
      <c r="D38" s="112">
        <f t="shared" si="20"/>
        <v>0.68879999999999997</v>
      </c>
      <c r="E38" s="113">
        <f t="shared" si="21"/>
        <v>5383</v>
      </c>
      <c r="F38" s="114" t="str">
        <f t="shared" si="22"/>
        <v>34</v>
      </c>
      <c r="G38" s="115" t="str">
        <f t="shared" si="23"/>
        <v>72바1110</v>
      </c>
      <c r="H38" s="116">
        <f t="shared" si="24"/>
        <v>1</v>
      </c>
      <c r="I38" s="117">
        <f t="shared" si="25"/>
        <v>2054.248</v>
      </c>
      <c r="J38" s="118">
        <f t="shared" si="26"/>
        <v>1.0370798802015866E-2</v>
      </c>
      <c r="K38" s="118">
        <f t="shared" si="27"/>
        <v>0.40662605280790937</v>
      </c>
      <c r="L38" s="118">
        <f t="shared" si="28"/>
        <v>8.4702528613877198E-2</v>
      </c>
      <c r="M38" s="119">
        <f t="shared" si="29"/>
        <v>18.904</v>
      </c>
      <c r="N38" s="120">
        <f t="shared" si="30"/>
        <v>9.7359228291812872E-2</v>
      </c>
      <c r="O38" s="120">
        <f t="shared" si="31"/>
        <v>44.006371187899418</v>
      </c>
      <c r="P38" s="219">
        <f t="shared" si="32"/>
        <v>42</v>
      </c>
      <c r="Q38" s="220">
        <f t="shared" si="33"/>
        <v>2</v>
      </c>
      <c r="R38" s="220">
        <f t="shared" si="34"/>
        <v>904</v>
      </c>
      <c r="T38">
        <v>524</v>
      </c>
      <c r="U38">
        <v>5383</v>
      </c>
      <c r="V38" t="s">
        <v>280</v>
      </c>
      <c r="W38">
        <v>2054.248</v>
      </c>
      <c r="X38">
        <v>1192.9259999999999</v>
      </c>
      <c r="Y38">
        <v>1.722</v>
      </c>
      <c r="Z38">
        <v>18.904</v>
      </c>
      <c r="AA38">
        <v>135.04552799999999</v>
      </c>
      <c r="AB38">
        <v>1.4005300000000001</v>
      </c>
      <c r="AC38">
        <v>54.913029999999999</v>
      </c>
      <c r="AD38" s="1">
        <v>174</v>
      </c>
      <c r="AE38">
        <v>2</v>
      </c>
      <c r="AF38">
        <v>904</v>
      </c>
      <c r="AG38">
        <v>79</v>
      </c>
      <c r="AH38">
        <v>15.211520999999999</v>
      </c>
      <c r="AI38">
        <v>2404.3000000000002</v>
      </c>
      <c r="AJ38">
        <v>0</v>
      </c>
      <c r="AK38">
        <v>42</v>
      </c>
      <c r="AL38">
        <v>14056</v>
      </c>
      <c r="AM38" t="s">
        <v>281</v>
      </c>
      <c r="AN38" t="s">
        <v>507</v>
      </c>
      <c r="AO38">
        <v>2054.248</v>
      </c>
      <c r="AR38" t="s">
        <v>116</v>
      </c>
      <c r="AS38" t="s">
        <v>117</v>
      </c>
      <c r="AT38" t="s">
        <v>205</v>
      </c>
      <c r="AU38" t="s">
        <v>280</v>
      </c>
      <c r="AV38" t="s">
        <v>48</v>
      </c>
      <c r="AW38">
        <v>1</v>
      </c>
      <c r="BB38">
        <v>0.68879999999999997</v>
      </c>
      <c r="BC38" t="s">
        <v>70</v>
      </c>
      <c r="BF38" t="s">
        <v>116</v>
      </c>
      <c r="BG38" t="s">
        <v>117</v>
      </c>
      <c r="BH38" t="s">
        <v>280</v>
      </c>
      <c r="BI38">
        <v>5383</v>
      </c>
      <c r="BJ38">
        <v>1</v>
      </c>
      <c r="BK38" t="s">
        <v>205</v>
      </c>
      <c r="BL38" t="s">
        <v>172</v>
      </c>
      <c r="BM38">
        <v>0.68879999999999997</v>
      </c>
      <c r="BN38" t="s">
        <v>70</v>
      </c>
      <c r="BO38" t="s">
        <v>380</v>
      </c>
      <c r="BP38">
        <v>2054.248</v>
      </c>
    </row>
    <row r="39" spans="1:68" ht="16.5" x14ac:dyDescent="0.25">
      <c r="A39" s="224" t="str">
        <f t="shared" si="18"/>
        <v>신화여객</v>
      </c>
      <c r="B39" s="126" t="str">
        <f t="shared" si="1"/>
        <v>모환경</v>
      </c>
      <c r="C39" s="127" t="str">
        <f t="shared" si="19"/>
        <v>F</v>
      </c>
      <c r="D39" s="128">
        <f t="shared" si="20"/>
        <v>0.7560520497685872</v>
      </c>
      <c r="E39" s="129">
        <f t="shared" si="21"/>
        <v>2135</v>
      </c>
      <c r="F39" s="130" t="str">
        <f t="shared" si="22"/>
        <v>37</v>
      </c>
      <c r="G39" s="131" t="str">
        <f t="shared" si="23"/>
        <v>71바6169</v>
      </c>
      <c r="H39" s="132">
        <f t="shared" si="24"/>
        <v>3</v>
      </c>
      <c r="I39" s="133">
        <f t="shared" si="25"/>
        <v>1924.2659999999998</v>
      </c>
      <c r="J39" s="134">
        <f t="shared" si="26"/>
        <v>4.899933354640177E-2</v>
      </c>
      <c r="K39" s="134">
        <f t="shared" si="27"/>
        <v>0.33163322681416663</v>
      </c>
      <c r="L39" s="134">
        <f t="shared" si="28"/>
        <v>0.16681685380295658</v>
      </c>
      <c r="M39" s="135">
        <f t="shared" si="29"/>
        <v>13.701000000000001</v>
      </c>
      <c r="N39" s="136">
        <f t="shared" si="30"/>
        <v>5.1967867228335372E-2</v>
      </c>
      <c r="O39" s="136">
        <f t="shared" si="31"/>
        <v>7.6392764825653003</v>
      </c>
      <c r="P39" s="217">
        <f t="shared" si="32"/>
        <v>23</v>
      </c>
      <c r="Q39" s="218">
        <f t="shared" si="33"/>
        <v>1</v>
      </c>
      <c r="R39" s="218">
        <f t="shared" si="34"/>
        <v>147</v>
      </c>
      <c r="T39">
        <v>524</v>
      </c>
      <c r="U39">
        <v>2135</v>
      </c>
      <c r="V39" t="s">
        <v>282</v>
      </c>
      <c r="W39">
        <v>1924.2660000000001</v>
      </c>
      <c r="X39">
        <v>1018.232</v>
      </c>
      <c r="Y39">
        <v>1.89</v>
      </c>
      <c r="Z39">
        <v>13.701000000000001</v>
      </c>
      <c r="AA39">
        <v>132.85246000000001</v>
      </c>
      <c r="AB39">
        <v>6.5096819999999997</v>
      </c>
      <c r="AC39">
        <v>44.05829</v>
      </c>
      <c r="AD39" s="1">
        <v>321</v>
      </c>
      <c r="AE39">
        <v>1</v>
      </c>
      <c r="AF39">
        <v>147</v>
      </c>
      <c r="AG39">
        <v>70</v>
      </c>
      <c r="AH39">
        <v>14.484233</v>
      </c>
      <c r="AI39">
        <v>315.5</v>
      </c>
      <c r="AJ39">
        <v>0</v>
      </c>
      <c r="AK39">
        <v>23</v>
      </c>
      <c r="AL39">
        <v>7840</v>
      </c>
      <c r="AM39" t="s">
        <v>283</v>
      </c>
      <c r="AN39" t="s">
        <v>508</v>
      </c>
      <c r="AO39">
        <v>1691.78</v>
      </c>
      <c r="AR39" t="s">
        <v>116</v>
      </c>
      <c r="AS39" t="s">
        <v>118</v>
      </c>
      <c r="AT39" t="s">
        <v>213</v>
      </c>
      <c r="AU39" t="s">
        <v>282</v>
      </c>
      <c r="AV39" t="s">
        <v>48</v>
      </c>
      <c r="AW39">
        <v>3</v>
      </c>
      <c r="BB39">
        <v>0.7560520497685872</v>
      </c>
      <c r="BC39" t="s">
        <v>70</v>
      </c>
      <c r="BF39" t="s">
        <v>116</v>
      </c>
      <c r="BG39" t="s">
        <v>118</v>
      </c>
      <c r="BH39" t="s">
        <v>282</v>
      </c>
      <c r="BI39">
        <v>2135</v>
      </c>
      <c r="BJ39">
        <v>3</v>
      </c>
      <c r="BK39" t="s">
        <v>213</v>
      </c>
      <c r="BL39" t="s">
        <v>214</v>
      </c>
      <c r="BM39">
        <v>0.7560520497685872</v>
      </c>
      <c r="BN39" t="s">
        <v>70</v>
      </c>
      <c r="BO39" t="s">
        <v>380</v>
      </c>
      <c r="BP39">
        <v>1924.2659999999998</v>
      </c>
    </row>
    <row r="40" spans="1:68" ht="16.5" x14ac:dyDescent="0.25">
      <c r="A40" s="225" t="str">
        <f t="shared" si="18"/>
        <v>신화여객</v>
      </c>
      <c r="B40" s="110" t="str">
        <f t="shared" si="1"/>
        <v>문태철</v>
      </c>
      <c r="C40" s="111" t="str">
        <f t="shared" si="19"/>
        <v>F</v>
      </c>
      <c r="D40" s="112">
        <f t="shared" si="20"/>
        <v>0.75905109419523964</v>
      </c>
      <c r="E40" s="113">
        <f t="shared" si="21"/>
        <v>3411</v>
      </c>
      <c r="F40" s="114" t="str">
        <f t="shared" si="22"/>
        <v>34</v>
      </c>
      <c r="G40" s="115" t="str">
        <f t="shared" si="23"/>
        <v>72바1113</v>
      </c>
      <c r="H40" s="116">
        <f t="shared" si="24"/>
        <v>10</v>
      </c>
      <c r="I40" s="117">
        <f t="shared" si="25"/>
        <v>2490.232</v>
      </c>
      <c r="J40" s="118">
        <f t="shared" si="26"/>
        <v>2.3291541188662477E-2</v>
      </c>
      <c r="K40" s="118">
        <f t="shared" si="27"/>
        <v>0.38439857836226676</v>
      </c>
      <c r="L40" s="118">
        <f t="shared" si="28"/>
        <v>0.2152409895945438</v>
      </c>
      <c r="M40" s="119">
        <f t="shared" si="29"/>
        <v>17.032</v>
      </c>
      <c r="N40" s="120">
        <f t="shared" si="30"/>
        <v>0.32125520835006538</v>
      </c>
      <c r="O40" s="120">
        <f t="shared" si="31"/>
        <v>77.904388024890849</v>
      </c>
      <c r="P40" s="219">
        <f t="shared" si="32"/>
        <v>5</v>
      </c>
      <c r="Q40" s="220">
        <f t="shared" si="33"/>
        <v>8</v>
      </c>
      <c r="R40" s="220">
        <f t="shared" si="34"/>
        <v>1940</v>
      </c>
      <c r="T40">
        <v>524</v>
      </c>
      <c r="U40">
        <v>3411</v>
      </c>
      <c r="V40" t="s">
        <v>409</v>
      </c>
      <c r="W40">
        <v>2490.232</v>
      </c>
      <c r="X40">
        <v>1326.44</v>
      </c>
      <c r="Y40">
        <v>1.877</v>
      </c>
      <c r="Z40">
        <v>17.032</v>
      </c>
      <c r="AA40">
        <v>156.23023699999999</v>
      </c>
      <c r="AB40">
        <v>3.638843</v>
      </c>
      <c r="AC40">
        <v>60.054681000000002</v>
      </c>
      <c r="AD40" s="1">
        <v>536</v>
      </c>
      <c r="AE40">
        <v>8</v>
      </c>
      <c r="AF40">
        <v>1940</v>
      </c>
      <c r="AG40">
        <v>79</v>
      </c>
      <c r="AH40">
        <v>15.939500000000001</v>
      </c>
      <c r="AI40">
        <v>2876.6</v>
      </c>
      <c r="AJ40">
        <v>0</v>
      </c>
      <c r="AK40">
        <v>5</v>
      </c>
      <c r="AL40">
        <v>642</v>
      </c>
      <c r="AM40" t="s">
        <v>410</v>
      </c>
      <c r="AN40" t="s">
        <v>509</v>
      </c>
      <c r="AO40">
        <v>429.916</v>
      </c>
      <c r="AR40" t="s">
        <v>116</v>
      </c>
      <c r="AS40" t="s">
        <v>117</v>
      </c>
      <c r="AT40" t="s">
        <v>206</v>
      </c>
      <c r="AU40" t="s">
        <v>409</v>
      </c>
      <c r="AV40" t="s">
        <v>48</v>
      </c>
      <c r="AW40">
        <v>10</v>
      </c>
      <c r="BB40">
        <v>0.75905109419523964</v>
      </c>
      <c r="BC40" t="s">
        <v>70</v>
      </c>
      <c r="BF40" t="s">
        <v>116</v>
      </c>
      <c r="BG40" t="s">
        <v>117</v>
      </c>
      <c r="BH40" t="s">
        <v>409</v>
      </c>
      <c r="BI40">
        <v>3411</v>
      </c>
      <c r="BJ40">
        <v>10</v>
      </c>
      <c r="BK40" t="s">
        <v>206</v>
      </c>
      <c r="BL40" t="s">
        <v>202</v>
      </c>
      <c r="BM40">
        <v>0.75905109419523964</v>
      </c>
      <c r="BN40" t="s">
        <v>70</v>
      </c>
      <c r="BO40" t="s">
        <v>380</v>
      </c>
      <c r="BP40">
        <v>2490.232</v>
      </c>
    </row>
    <row r="41" spans="1:68" ht="16.5" x14ac:dyDescent="0.25">
      <c r="A41" s="224" t="str">
        <f t="shared" si="18"/>
        <v>신화여객</v>
      </c>
      <c r="B41" s="126" t="str">
        <f t="shared" si="1"/>
        <v>박상기</v>
      </c>
      <c r="C41" s="127" t="str">
        <f t="shared" si="19"/>
        <v>D</v>
      </c>
      <c r="D41" s="128">
        <f t="shared" si="20"/>
        <v>0.84713522815075892</v>
      </c>
      <c r="E41" s="129">
        <f t="shared" si="21"/>
        <v>3129</v>
      </c>
      <c r="F41" s="130" t="str">
        <f t="shared" si="22"/>
        <v>37</v>
      </c>
      <c r="G41" s="131" t="str">
        <f t="shared" si="23"/>
        <v>71바6168</v>
      </c>
      <c r="H41" s="132">
        <f t="shared" si="24"/>
        <v>4</v>
      </c>
      <c r="I41" s="133">
        <f t="shared" si="25"/>
        <v>889.12700000000007</v>
      </c>
      <c r="J41" s="134">
        <f t="shared" si="26"/>
        <v>2.8990912970576512E-2</v>
      </c>
      <c r="K41" s="134">
        <f t="shared" si="27"/>
        <v>0.33646986803311602</v>
      </c>
      <c r="L41" s="134">
        <f t="shared" si="28"/>
        <v>0.237311430200635</v>
      </c>
      <c r="M41" s="135">
        <f t="shared" si="29"/>
        <v>12.401</v>
      </c>
      <c r="N41" s="136">
        <f t="shared" si="30"/>
        <v>0</v>
      </c>
      <c r="O41" s="136">
        <f t="shared" si="31"/>
        <v>9.334999387039197</v>
      </c>
      <c r="P41" s="217">
        <f t="shared" si="32"/>
        <v>0</v>
      </c>
      <c r="Q41" s="218">
        <f t="shared" si="33"/>
        <v>0</v>
      </c>
      <c r="R41" s="218">
        <f t="shared" si="34"/>
        <v>83</v>
      </c>
      <c r="T41">
        <v>524</v>
      </c>
      <c r="U41">
        <v>3129</v>
      </c>
      <c r="V41" t="s">
        <v>284</v>
      </c>
      <c r="W41">
        <v>889.12699999999995</v>
      </c>
      <c r="X41">
        <v>419.94600000000003</v>
      </c>
      <c r="Y41">
        <v>2.117</v>
      </c>
      <c r="Z41">
        <v>12.401</v>
      </c>
      <c r="AA41">
        <v>55.553027999999998</v>
      </c>
      <c r="AB41">
        <v>1.610533</v>
      </c>
      <c r="AC41">
        <v>18.69192</v>
      </c>
      <c r="AD41" s="1">
        <v>211</v>
      </c>
      <c r="AE41">
        <v>0</v>
      </c>
      <c r="AF41">
        <v>83</v>
      </c>
      <c r="AG41">
        <v>74</v>
      </c>
      <c r="AH41">
        <v>16.005013999999999</v>
      </c>
      <c r="AI41">
        <v>33.6</v>
      </c>
      <c r="AJ41">
        <v>0</v>
      </c>
      <c r="AK41">
        <v>0</v>
      </c>
      <c r="AL41">
        <v>0</v>
      </c>
      <c r="AM41" t="s">
        <v>285</v>
      </c>
      <c r="AN41" t="s">
        <v>510</v>
      </c>
      <c r="AO41">
        <v>464.42899999999997</v>
      </c>
      <c r="AR41" t="s">
        <v>116</v>
      </c>
      <c r="AS41" t="s">
        <v>118</v>
      </c>
      <c r="AT41" t="s">
        <v>212</v>
      </c>
      <c r="AU41" t="s">
        <v>284</v>
      </c>
      <c r="AV41" t="s">
        <v>48</v>
      </c>
      <c r="AW41">
        <v>4</v>
      </c>
      <c r="BB41">
        <v>0.84713522815075892</v>
      </c>
      <c r="BC41" t="s">
        <v>67</v>
      </c>
      <c r="BF41" t="s">
        <v>116</v>
      </c>
      <c r="BG41" t="s">
        <v>118</v>
      </c>
      <c r="BH41" t="s">
        <v>284</v>
      </c>
      <c r="BI41">
        <v>3129</v>
      </c>
      <c r="BJ41">
        <v>4</v>
      </c>
      <c r="BK41" t="s">
        <v>212</v>
      </c>
      <c r="BL41" t="s">
        <v>215</v>
      </c>
      <c r="BM41">
        <v>0.84713522815075892</v>
      </c>
      <c r="BN41" t="s">
        <v>67</v>
      </c>
      <c r="BO41" t="s">
        <v>177</v>
      </c>
      <c r="BP41">
        <v>889.12700000000007</v>
      </c>
    </row>
    <row r="42" spans="1:68" ht="16.5" x14ac:dyDescent="0.25">
      <c r="A42" s="225" t="str">
        <f t="shared" si="18"/>
        <v>신화여객</v>
      </c>
      <c r="B42" s="110" t="str">
        <f t="shared" si="1"/>
        <v>박상수</v>
      </c>
      <c r="C42" s="111" t="str">
        <f t="shared" si="19"/>
        <v>D</v>
      </c>
      <c r="D42" s="112">
        <f t="shared" si="20"/>
        <v>0.84407407407407398</v>
      </c>
      <c r="E42" s="113">
        <f t="shared" si="21"/>
        <v>1132</v>
      </c>
      <c r="F42" s="114" t="str">
        <f t="shared" si="22"/>
        <v>555</v>
      </c>
      <c r="G42" s="115" t="str">
        <f t="shared" si="23"/>
        <v>72바1104</v>
      </c>
      <c r="H42" s="116">
        <f t="shared" si="24"/>
        <v>1</v>
      </c>
      <c r="I42" s="117">
        <f t="shared" si="25"/>
        <v>1390.37</v>
      </c>
      <c r="J42" s="118">
        <f t="shared" si="26"/>
        <v>1.683923610480139E-2</v>
      </c>
      <c r="K42" s="118">
        <f t="shared" si="27"/>
        <v>0.39181453757874907</v>
      </c>
      <c r="L42" s="118">
        <f t="shared" si="28"/>
        <v>0.14025043693405354</v>
      </c>
      <c r="M42" s="119">
        <f t="shared" si="29"/>
        <v>13.585000000000001</v>
      </c>
      <c r="N42" s="120">
        <f t="shared" si="30"/>
        <v>0.14384660198364466</v>
      </c>
      <c r="O42" s="120">
        <f t="shared" si="31"/>
        <v>17.189668937045536</v>
      </c>
      <c r="P42" s="219">
        <f t="shared" si="32"/>
        <v>9</v>
      </c>
      <c r="Q42" s="220">
        <f t="shared" si="33"/>
        <v>2</v>
      </c>
      <c r="R42" s="220">
        <f t="shared" si="34"/>
        <v>239</v>
      </c>
      <c r="T42">
        <v>524</v>
      </c>
      <c r="U42">
        <v>1132</v>
      </c>
      <c r="V42" t="s">
        <v>286</v>
      </c>
      <c r="W42">
        <v>1390.37</v>
      </c>
      <c r="X42">
        <v>609.95899999999995</v>
      </c>
      <c r="Y42">
        <v>2.2789999999999999</v>
      </c>
      <c r="Z42">
        <v>13.585000000000001</v>
      </c>
      <c r="AA42">
        <v>100.70439</v>
      </c>
      <c r="AB42">
        <v>1.6957850000000001</v>
      </c>
      <c r="AC42">
        <v>39.457444000000002</v>
      </c>
      <c r="AD42" s="1">
        <v>195</v>
      </c>
      <c r="AE42">
        <v>2</v>
      </c>
      <c r="AF42">
        <v>239</v>
      </c>
      <c r="AG42">
        <v>66</v>
      </c>
      <c r="AH42">
        <v>13.806448</v>
      </c>
      <c r="AI42">
        <v>29.1</v>
      </c>
      <c r="AJ42">
        <v>0</v>
      </c>
      <c r="AK42">
        <v>9</v>
      </c>
      <c r="AL42">
        <v>1456</v>
      </c>
      <c r="AM42" t="s">
        <v>287</v>
      </c>
      <c r="AN42" t="s">
        <v>511</v>
      </c>
      <c r="AO42">
        <v>1390.37</v>
      </c>
      <c r="AR42" t="s">
        <v>116</v>
      </c>
      <c r="AS42" t="s">
        <v>120</v>
      </c>
      <c r="AT42" t="s">
        <v>227</v>
      </c>
      <c r="AU42" t="s">
        <v>286</v>
      </c>
      <c r="AV42" t="s">
        <v>48</v>
      </c>
      <c r="AW42">
        <v>1</v>
      </c>
      <c r="BB42">
        <v>0.84407407407407398</v>
      </c>
      <c r="BC42" t="s">
        <v>67</v>
      </c>
      <c r="BF42" t="s">
        <v>116</v>
      </c>
      <c r="BG42" t="s">
        <v>120</v>
      </c>
      <c r="BH42" t="s">
        <v>286</v>
      </c>
      <c r="BI42">
        <v>1132</v>
      </c>
      <c r="BJ42">
        <v>1</v>
      </c>
      <c r="BK42" t="s">
        <v>227</v>
      </c>
      <c r="BL42" t="s">
        <v>172</v>
      </c>
      <c r="BM42">
        <v>0.84407407407407398</v>
      </c>
      <c r="BN42" t="s">
        <v>67</v>
      </c>
      <c r="BO42" t="s">
        <v>177</v>
      </c>
      <c r="BP42">
        <v>1390.37</v>
      </c>
    </row>
    <row r="43" spans="1:68" ht="16.5" x14ac:dyDescent="0.25">
      <c r="A43" s="224" t="str">
        <f t="shared" si="18"/>
        <v>신화여객</v>
      </c>
      <c r="B43" s="126" t="str">
        <f t="shared" si="1"/>
        <v>박영석</v>
      </c>
      <c r="C43" s="127" t="str">
        <f t="shared" si="19"/>
        <v>D</v>
      </c>
      <c r="D43" s="128">
        <f t="shared" si="20"/>
        <v>0.83092479134657793</v>
      </c>
      <c r="E43" s="129">
        <f t="shared" si="21"/>
        <v>8946</v>
      </c>
      <c r="F43" s="130" t="str">
        <f t="shared" si="22"/>
        <v>555</v>
      </c>
      <c r="G43" s="131" t="str">
        <f t="shared" si="23"/>
        <v>71바6159</v>
      </c>
      <c r="H43" s="132">
        <f t="shared" si="24"/>
        <v>4</v>
      </c>
      <c r="I43" s="133">
        <f t="shared" si="25"/>
        <v>1840.7340000000002</v>
      </c>
      <c r="J43" s="134">
        <f t="shared" si="26"/>
        <v>4.9371730174467006E-2</v>
      </c>
      <c r="K43" s="134">
        <f t="shared" si="27"/>
        <v>0.36321083282122679</v>
      </c>
      <c r="L43" s="134">
        <f t="shared" si="28"/>
        <v>0.15374301773097035</v>
      </c>
      <c r="M43" s="135">
        <f t="shared" si="29"/>
        <v>12.362</v>
      </c>
      <c r="N43" s="136">
        <f t="shared" si="30"/>
        <v>5.4326154675254548E-2</v>
      </c>
      <c r="O43" s="136">
        <f t="shared" si="31"/>
        <v>4.6720493020718914</v>
      </c>
      <c r="P43" s="217">
        <f t="shared" si="32"/>
        <v>32</v>
      </c>
      <c r="Q43" s="218">
        <f t="shared" si="33"/>
        <v>1</v>
      </c>
      <c r="R43" s="218">
        <f t="shared" si="34"/>
        <v>86</v>
      </c>
      <c r="T43">
        <v>524</v>
      </c>
      <c r="U43">
        <v>8946</v>
      </c>
      <c r="V43" t="s">
        <v>288</v>
      </c>
      <c r="W43">
        <v>1840.7339999999999</v>
      </c>
      <c r="X43">
        <v>809.06799999999998</v>
      </c>
      <c r="Y43">
        <v>2.2749999999999999</v>
      </c>
      <c r="Z43">
        <v>12.362</v>
      </c>
      <c r="AA43">
        <v>137.290773</v>
      </c>
      <c r="AB43">
        <v>6.7782830000000001</v>
      </c>
      <c r="AC43">
        <v>49.865496</v>
      </c>
      <c r="AD43" s="1">
        <v>283</v>
      </c>
      <c r="AE43">
        <v>1</v>
      </c>
      <c r="AF43">
        <v>86</v>
      </c>
      <c r="AG43">
        <v>82</v>
      </c>
      <c r="AH43">
        <v>13.407557000000001</v>
      </c>
      <c r="AI43">
        <v>114.5</v>
      </c>
      <c r="AJ43">
        <v>4.8</v>
      </c>
      <c r="AK43">
        <v>32</v>
      </c>
      <c r="AL43">
        <v>5831</v>
      </c>
      <c r="AM43" t="s">
        <v>289</v>
      </c>
      <c r="AN43" t="s">
        <v>512</v>
      </c>
      <c r="AO43">
        <v>1544.232</v>
      </c>
      <c r="AR43" t="s">
        <v>116</v>
      </c>
      <c r="AS43" t="s">
        <v>120</v>
      </c>
      <c r="AT43" t="s">
        <v>226</v>
      </c>
      <c r="AU43" t="s">
        <v>288</v>
      </c>
      <c r="AV43" t="s">
        <v>48</v>
      </c>
      <c r="AW43">
        <v>4</v>
      </c>
      <c r="BB43">
        <v>0.83092479134657793</v>
      </c>
      <c r="BC43" t="s">
        <v>67</v>
      </c>
      <c r="BF43" t="s">
        <v>116</v>
      </c>
      <c r="BG43" t="s">
        <v>120</v>
      </c>
      <c r="BH43" t="s">
        <v>288</v>
      </c>
      <c r="BI43">
        <v>8946</v>
      </c>
      <c r="BJ43">
        <v>4</v>
      </c>
      <c r="BK43" t="s">
        <v>226</v>
      </c>
      <c r="BL43" t="s">
        <v>222</v>
      </c>
      <c r="BM43">
        <v>0.83092479134657793</v>
      </c>
      <c r="BN43" t="s">
        <v>67</v>
      </c>
      <c r="BO43" t="s">
        <v>177</v>
      </c>
      <c r="BP43">
        <v>1840.7340000000002</v>
      </c>
    </row>
    <row r="44" spans="1:68" ht="16.5" x14ac:dyDescent="0.25">
      <c r="A44" s="225" t="str">
        <f t="shared" si="18"/>
        <v>신화여객</v>
      </c>
      <c r="B44" s="110" t="str">
        <f t="shared" si="1"/>
        <v>박영일</v>
      </c>
      <c r="C44" s="111" t="str">
        <f t="shared" si="19"/>
        <v>F</v>
      </c>
      <c r="D44" s="112">
        <f t="shared" si="20"/>
        <v>0.73599999999999999</v>
      </c>
      <c r="E44" s="113">
        <f t="shared" si="21"/>
        <v>621</v>
      </c>
      <c r="F44" s="114" t="str">
        <f t="shared" si="22"/>
        <v>34</v>
      </c>
      <c r="G44" s="115" t="str">
        <f t="shared" si="23"/>
        <v>72바1108</v>
      </c>
      <c r="H44" s="116">
        <f t="shared" si="24"/>
        <v>1</v>
      </c>
      <c r="I44" s="117">
        <f t="shared" si="25"/>
        <v>2373.645</v>
      </c>
      <c r="J44" s="118">
        <f t="shared" si="26"/>
        <v>8.0407665463089022E-3</v>
      </c>
      <c r="K44" s="118">
        <f t="shared" si="27"/>
        <v>0.40110156325904622</v>
      </c>
      <c r="L44" s="118">
        <f t="shared" si="28"/>
        <v>0.13607763587225555</v>
      </c>
      <c r="M44" s="119">
        <f t="shared" si="29"/>
        <v>16.884</v>
      </c>
      <c r="N44" s="120">
        <f t="shared" si="30"/>
        <v>4.212929903165806E-2</v>
      </c>
      <c r="O44" s="120">
        <f t="shared" si="31"/>
        <v>29.279862827002354</v>
      </c>
      <c r="P44" s="219">
        <f t="shared" si="32"/>
        <v>25</v>
      </c>
      <c r="Q44" s="220">
        <f t="shared" si="33"/>
        <v>1</v>
      </c>
      <c r="R44" s="220">
        <f t="shared" si="34"/>
        <v>695</v>
      </c>
      <c r="T44">
        <v>524</v>
      </c>
      <c r="U44">
        <v>621</v>
      </c>
      <c r="V44" t="s">
        <v>290</v>
      </c>
      <c r="W44">
        <v>2373.645</v>
      </c>
      <c r="X44">
        <v>1290.183</v>
      </c>
      <c r="Y44">
        <v>1.84</v>
      </c>
      <c r="Z44">
        <v>16.884</v>
      </c>
      <c r="AA44">
        <v>153.55414099999999</v>
      </c>
      <c r="AB44">
        <v>1.234693</v>
      </c>
      <c r="AC44">
        <v>61.590806000000001</v>
      </c>
      <c r="AD44" s="1">
        <v>323</v>
      </c>
      <c r="AE44">
        <v>1</v>
      </c>
      <c r="AF44">
        <v>695</v>
      </c>
      <c r="AG44">
        <v>78</v>
      </c>
      <c r="AH44">
        <v>15.458033</v>
      </c>
      <c r="AI44">
        <v>2808.3</v>
      </c>
      <c r="AJ44">
        <v>0</v>
      </c>
      <c r="AK44">
        <v>25</v>
      </c>
      <c r="AL44">
        <v>9403</v>
      </c>
      <c r="AM44" t="s">
        <v>291</v>
      </c>
      <c r="AN44" t="s">
        <v>513</v>
      </c>
      <c r="AO44">
        <v>2373.645</v>
      </c>
      <c r="AR44" t="s">
        <v>116</v>
      </c>
      <c r="AS44" t="s">
        <v>117</v>
      </c>
      <c r="AT44" t="s">
        <v>204</v>
      </c>
      <c r="AU44" t="s">
        <v>290</v>
      </c>
      <c r="AV44" t="s">
        <v>48</v>
      </c>
      <c r="AW44">
        <v>1</v>
      </c>
      <c r="BB44">
        <v>0.73599999999999999</v>
      </c>
      <c r="BC44" t="s">
        <v>70</v>
      </c>
      <c r="BF44" t="s">
        <v>116</v>
      </c>
      <c r="BG44" t="s">
        <v>117</v>
      </c>
      <c r="BH44" t="s">
        <v>290</v>
      </c>
      <c r="BI44">
        <v>621</v>
      </c>
      <c r="BJ44">
        <v>1</v>
      </c>
      <c r="BK44" t="s">
        <v>204</v>
      </c>
      <c r="BL44" t="s">
        <v>172</v>
      </c>
      <c r="BM44">
        <v>0.73599999999999999</v>
      </c>
      <c r="BN44" t="s">
        <v>70</v>
      </c>
      <c r="BO44" t="s">
        <v>380</v>
      </c>
      <c r="BP44">
        <v>2373.645</v>
      </c>
    </row>
    <row r="45" spans="1:68" ht="16.5" x14ac:dyDescent="0.25">
      <c r="A45" s="224" t="str">
        <f t="shared" si="18"/>
        <v>신화여객</v>
      </c>
      <c r="B45" s="126" t="str">
        <f t="shared" si="1"/>
        <v>박우열</v>
      </c>
      <c r="C45" s="127" t="str">
        <f t="shared" si="19"/>
        <v>C</v>
      </c>
      <c r="D45" s="128">
        <f t="shared" si="20"/>
        <v>0.86</v>
      </c>
      <c r="E45" s="129">
        <f t="shared" si="21"/>
        <v>9887</v>
      </c>
      <c r="F45" s="130" t="str">
        <f t="shared" si="22"/>
        <v>34</v>
      </c>
      <c r="G45" s="131" t="str">
        <f t="shared" si="23"/>
        <v>72바1098</v>
      </c>
      <c r="H45" s="132">
        <f t="shared" si="24"/>
        <v>1</v>
      </c>
      <c r="I45" s="133">
        <f t="shared" si="25"/>
        <v>1987.106</v>
      </c>
      <c r="J45" s="134">
        <f t="shared" si="26"/>
        <v>3.0216817501583837E-2</v>
      </c>
      <c r="K45" s="134">
        <f t="shared" si="27"/>
        <v>0.33939791403765135</v>
      </c>
      <c r="L45" s="134">
        <f t="shared" si="28"/>
        <v>0.11172026051956967</v>
      </c>
      <c r="M45" s="135">
        <f t="shared" si="29"/>
        <v>12.744</v>
      </c>
      <c r="N45" s="136">
        <f t="shared" si="30"/>
        <v>0.55356885843030013</v>
      </c>
      <c r="O45" s="136">
        <f t="shared" si="31"/>
        <v>12.430137093844012</v>
      </c>
      <c r="P45" s="217">
        <f t="shared" si="32"/>
        <v>17</v>
      </c>
      <c r="Q45" s="218">
        <f t="shared" si="33"/>
        <v>11</v>
      </c>
      <c r="R45" s="218">
        <f t="shared" si="34"/>
        <v>247</v>
      </c>
      <c r="T45">
        <v>524</v>
      </c>
      <c r="U45">
        <v>9887</v>
      </c>
      <c r="V45" t="s">
        <v>400</v>
      </c>
      <c r="W45">
        <v>1987.106</v>
      </c>
      <c r="X45">
        <v>924.34</v>
      </c>
      <c r="Y45">
        <v>2.15</v>
      </c>
      <c r="Z45">
        <v>12.744</v>
      </c>
      <c r="AA45">
        <v>129.22217900000001</v>
      </c>
      <c r="AB45">
        <v>3.9046829999999999</v>
      </c>
      <c r="AC45">
        <v>43.857737999999998</v>
      </c>
      <c r="AD45" s="1">
        <v>222</v>
      </c>
      <c r="AE45">
        <v>11</v>
      </c>
      <c r="AF45">
        <v>247</v>
      </c>
      <c r="AG45">
        <v>87</v>
      </c>
      <c r="AH45">
        <v>15.377437</v>
      </c>
      <c r="AI45">
        <v>325.39999999999998</v>
      </c>
      <c r="AJ45">
        <v>9.5</v>
      </c>
      <c r="AK45">
        <v>17</v>
      </c>
      <c r="AL45">
        <v>3755</v>
      </c>
      <c r="AM45" t="s">
        <v>401</v>
      </c>
      <c r="AN45" t="s">
        <v>514</v>
      </c>
      <c r="AO45">
        <v>1987.106</v>
      </c>
      <c r="AR45" t="s">
        <v>116</v>
      </c>
      <c r="AS45" t="s">
        <v>117</v>
      </c>
      <c r="AT45" t="s">
        <v>394</v>
      </c>
      <c r="AU45" t="s">
        <v>400</v>
      </c>
      <c r="AV45" t="s">
        <v>48</v>
      </c>
      <c r="AW45">
        <v>1</v>
      </c>
      <c r="BB45">
        <v>0.86</v>
      </c>
      <c r="BC45" t="s">
        <v>69</v>
      </c>
      <c r="BF45" t="s">
        <v>116</v>
      </c>
      <c r="BG45" t="s">
        <v>117</v>
      </c>
      <c r="BH45" t="s">
        <v>400</v>
      </c>
      <c r="BI45">
        <v>9887</v>
      </c>
      <c r="BJ45">
        <v>1</v>
      </c>
      <c r="BK45" t="s">
        <v>394</v>
      </c>
      <c r="BL45" t="s">
        <v>172</v>
      </c>
      <c r="BM45">
        <v>0.86</v>
      </c>
      <c r="BN45" t="s">
        <v>69</v>
      </c>
      <c r="BO45" t="s">
        <v>175</v>
      </c>
      <c r="BP45">
        <v>1987.106</v>
      </c>
    </row>
    <row r="46" spans="1:68" ht="16.5" x14ac:dyDescent="0.25">
      <c r="A46" s="225" t="str">
        <f t="shared" si="18"/>
        <v>신화여객</v>
      </c>
      <c r="B46" s="110" t="str">
        <f t="shared" si="1"/>
        <v>박종진</v>
      </c>
      <c r="C46" s="111" t="str">
        <f t="shared" si="19"/>
        <v>D</v>
      </c>
      <c r="D46" s="112">
        <f t="shared" si="20"/>
        <v>0.80609200408744475</v>
      </c>
      <c r="E46" s="113">
        <f t="shared" si="21"/>
        <v>8248</v>
      </c>
      <c r="F46" s="114" t="str">
        <f t="shared" si="22"/>
        <v>37</v>
      </c>
      <c r="G46" s="115" t="str">
        <f t="shared" si="23"/>
        <v>71바6165</v>
      </c>
      <c r="H46" s="116">
        <f t="shared" si="24"/>
        <v>8</v>
      </c>
      <c r="I46" s="117">
        <f t="shared" si="25"/>
        <v>1369.3799999999999</v>
      </c>
      <c r="J46" s="118">
        <f t="shared" si="26"/>
        <v>1.8732712053599467E-2</v>
      </c>
      <c r="K46" s="118">
        <f t="shared" si="27"/>
        <v>0.34844845734970581</v>
      </c>
      <c r="L46" s="118">
        <f t="shared" si="28"/>
        <v>0.19497874950707622</v>
      </c>
      <c r="M46" s="119">
        <f t="shared" si="29"/>
        <v>13.964</v>
      </c>
      <c r="N46" s="120">
        <f t="shared" si="30"/>
        <v>7.3025748879054747E-2</v>
      </c>
      <c r="O46" s="120">
        <f t="shared" si="31"/>
        <v>12.268325811681198</v>
      </c>
      <c r="P46" s="219">
        <f t="shared" si="32"/>
        <v>3</v>
      </c>
      <c r="Q46" s="220">
        <f t="shared" si="33"/>
        <v>1</v>
      </c>
      <c r="R46" s="220">
        <f t="shared" si="34"/>
        <v>168</v>
      </c>
      <c r="T46">
        <v>524</v>
      </c>
      <c r="U46">
        <v>8248</v>
      </c>
      <c r="V46" t="s">
        <v>381</v>
      </c>
      <c r="W46">
        <v>1369.38</v>
      </c>
      <c r="X46">
        <v>666.79300000000001</v>
      </c>
      <c r="Y46">
        <v>2.0539999999999998</v>
      </c>
      <c r="Z46">
        <v>13.964</v>
      </c>
      <c r="AA46">
        <v>88.761627000000004</v>
      </c>
      <c r="AB46">
        <v>1.6627460000000001</v>
      </c>
      <c r="AC46">
        <v>30.928851999999999</v>
      </c>
      <c r="AD46" s="1">
        <v>267</v>
      </c>
      <c r="AE46">
        <v>1</v>
      </c>
      <c r="AF46">
        <v>168</v>
      </c>
      <c r="AG46">
        <v>86</v>
      </c>
      <c r="AH46">
        <v>15.427612</v>
      </c>
      <c r="AI46">
        <v>82.7</v>
      </c>
      <c r="AJ46">
        <v>19.600000000000001</v>
      </c>
      <c r="AK46">
        <v>3</v>
      </c>
      <c r="AL46">
        <v>1500</v>
      </c>
      <c r="AM46" t="s">
        <v>382</v>
      </c>
      <c r="AN46" t="s">
        <v>515</v>
      </c>
      <c r="AO46">
        <v>445.702</v>
      </c>
      <c r="AR46" t="s">
        <v>116</v>
      </c>
      <c r="AS46" t="s">
        <v>118</v>
      </c>
      <c r="AT46" t="s">
        <v>210</v>
      </c>
      <c r="AU46" t="s">
        <v>381</v>
      </c>
      <c r="AV46" t="s">
        <v>48</v>
      </c>
      <c r="AW46">
        <v>8</v>
      </c>
      <c r="BB46">
        <v>0.80609200408744475</v>
      </c>
      <c r="BC46" t="s">
        <v>67</v>
      </c>
      <c r="BF46" t="s">
        <v>116</v>
      </c>
      <c r="BG46" t="s">
        <v>118</v>
      </c>
      <c r="BH46" t="s">
        <v>381</v>
      </c>
      <c r="BI46">
        <v>8248</v>
      </c>
      <c r="BJ46">
        <v>8</v>
      </c>
      <c r="BK46" t="s">
        <v>210</v>
      </c>
      <c r="BL46" t="s">
        <v>227</v>
      </c>
      <c r="BM46">
        <v>0.80609200408744475</v>
      </c>
      <c r="BN46" t="s">
        <v>67</v>
      </c>
      <c r="BO46" t="s">
        <v>177</v>
      </c>
      <c r="BP46">
        <v>1369.3799999999999</v>
      </c>
    </row>
    <row r="47" spans="1:68" ht="16.5" x14ac:dyDescent="0.25">
      <c r="A47" s="224" t="str">
        <f t="shared" si="18"/>
        <v>신화여객</v>
      </c>
      <c r="B47" s="126" t="str">
        <f t="shared" si="1"/>
        <v>박준수</v>
      </c>
      <c r="C47" s="127" t="str">
        <f t="shared" si="19"/>
        <v>D</v>
      </c>
      <c r="D47" s="128">
        <f t="shared" si="20"/>
        <v>0.82713129657696938</v>
      </c>
      <c r="E47" s="129">
        <f t="shared" si="21"/>
        <v>4764</v>
      </c>
      <c r="F47" s="130" t="str">
        <f t="shared" si="22"/>
        <v>37</v>
      </c>
      <c r="G47" s="131" t="str">
        <f t="shared" si="23"/>
        <v>71바6165</v>
      </c>
      <c r="H47" s="132">
        <f t="shared" si="24"/>
        <v>2</v>
      </c>
      <c r="I47" s="133">
        <f t="shared" si="25"/>
        <v>2065.8009999999999</v>
      </c>
      <c r="J47" s="134">
        <f t="shared" si="26"/>
        <v>4.0688801797666145E-2</v>
      </c>
      <c r="K47" s="134">
        <f t="shared" si="27"/>
        <v>0.3568802104114433</v>
      </c>
      <c r="L47" s="134">
        <f t="shared" si="28"/>
        <v>0.11133695840015569</v>
      </c>
      <c r="M47" s="135">
        <f t="shared" si="29"/>
        <v>13.355</v>
      </c>
      <c r="N47" s="136">
        <f t="shared" si="30"/>
        <v>0</v>
      </c>
      <c r="O47" s="136">
        <f t="shared" si="31"/>
        <v>8.3260681934029463</v>
      </c>
      <c r="P47" s="217">
        <f t="shared" si="32"/>
        <v>11</v>
      </c>
      <c r="Q47" s="218">
        <f t="shared" si="33"/>
        <v>0</v>
      </c>
      <c r="R47" s="218">
        <f t="shared" si="34"/>
        <v>172</v>
      </c>
      <c r="T47">
        <v>524</v>
      </c>
      <c r="U47">
        <v>4764</v>
      </c>
      <c r="V47" t="s">
        <v>292</v>
      </c>
      <c r="W47">
        <v>2065.8009999999999</v>
      </c>
      <c r="X47">
        <v>998.93100000000004</v>
      </c>
      <c r="Y47">
        <v>2.0680000000000001</v>
      </c>
      <c r="Z47">
        <v>13.355</v>
      </c>
      <c r="AA47">
        <v>138.35939500000001</v>
      </c>
      <c r="AB47">
        <v>5.6296780000000002</v>
      </c>
      <c r="AC47">
        <v>49.37773</v>
      </c>
      <c r="AD47" s="1">
        <v>230</v>
      </c>
      <c r="AE47">
        <v>0</v>
      </c>
      <c r="AF47">
        <v>172</v>
      </c>
      <c r="AG47">
        <v>77</v>
      </c>
      <c r="AH47">
        <v>14.930688</v>
      </c>
      <c r="AI47">
        <v>339.3</v>
      </c>
      <c r="AJ47">
        <v>0</v>
      </c>
      <c r="AK47">
        <v>11</v>
      </c>
      <c r="AL47">
        <v>4799</v>
      </c>
      <c r="AM47" t="s">
        <v>293</v>
      </c>
      <c r="AN47" t="s">
        <v>516</v>
      </c>
      <c r="AO47">
        <v>1800.229</v>
      </c>
      <c r="AR47" t="s">
        <v>116</v>
      </c>
      <c r="AS47" t="s">
        <v>118</v>
      </c>
      <c r="AT47" t="s">
        <v>210</v>
      </c>
      <c r="AU47" t="s">
        <v>292</v>
      </c>
      <c r="AV47" t="s">
        <v>48</v>
      </c>
      <c r="AW47">
        <v>2</v>
      </c>
      <c r="BB47">
        <v>0.82713129657696938</v>
      </c>
      <c r="BC47" t="s">
        <v>67</v>
      </c>
      <c r="BF47" t="s">
        <v>116</v>
      </c>
      <c r="BG47" t="s">
        <v>118</v>
      </c>
      <c r="BH47" t="s">
        <v>292</v>
      </c>
      <c r="BI47">
        <v>4764</v>
      </c>
      <c r="BJ47">
        <v>2</v>
      </c>
      <c r="BK47" t="s">
        <v>210</v>
      </c>
      <c r="BL47" t="s">
        <v>215</v>
      </c>
      <c r="BM47">
        <v>0.82713129657696938</v>
      </c>
      <c r="BN47" t="s">
        <v>67</v>
      </c>
      <c r="BO47" t="s">
        <v>177</v>
      </c>
      <c r="BP47">
        <v>2065.8009999999999</v>
      </c>
    </row>
    <row r="48" spans="1:68" ht="16.5" x14ac:dyDescent="0.25">
      <c r="A48" s="225" t="str">
        <f t="shared" si="18"/>
        <v>신화여객</v>
      </c>
      <c r="B48" s="110" t="str">
        <f t="shared" si="1"/>
        <v>박창수</v>
      </c>
      <c r="C48" s="111" t="str">
        <f t="shared" si="19"/>
        <v>D</v>
      </c>
      <c r="D48" s="112">
        <f t="shared" si="20"/>
        <v>0.82671459321048091</v>
      </c>
      <c r="E48" s="113">
        <f t="shared" si="21"/>
        <v>7268</v>
      </c>
      <c r="F48" s="114" t="str">
        <f t="shared" si="22"/>
        <v>555</v>
      </c>
      <c r="G48" s="115" t="str">
        <f t="shared" si="23"/>
        <v>73아2101</v>
      </c>
      <c r="H48" s="116">
        <f t="shared" si="24"/>
        <v>2</v>
      </c>
      <c r="I48" s="117">
        <f t="shared" si="25"/>
        <v>1730.0630000000001</v>
      </c>
      <c r="J48" s="118">
        <f t="shared" si="26"/>
        <v>6.6635384033016165E-2</v>
      </c>
      <c r="K48" s="118">
        <f t="shared" si="27"/>
        <v>0.38026271146681018</v>
      </c>
      <c r="L48" s="118">
        <f t="shared" si="28"/>
        <v>0.22311326234940576</v>
      </c>
      <c r="M48" s="119">
        <f t="shared" si="29"/>
        <v>13.788</v>
      </c>
      <c r="N48" s="120">
        <f t="shared" si="30"/>
        <v>0</v>
      </c>
      <c r="O48" s="120">
        <f t="shared" si="31"/>
        <v>6.1269445101132147</v>
      </c>
      <c r="P48" s="219">
        <f t="shared" si="32"/>
        <v>27</v>
      </c>
      <c r="Q48" s="220">
        <f t="shared" si="33"/>
        <v>0</v>
      </c>
      <c r="R48" s="220">
        <f t="shared" si="34"/>
        <v>106</v>
      </c>
      <c r="T48">
        <v>524</v>
      </c>
      <c r="U48">
        <v>7268</v>
      </c>
      <c r="V48" t="s">
        <v>294</v>
      </c>
      <c r="W48">
        <v>1730.0630000000001</v>
      </c>
      <c r="X48">
        <v>803.12800000000004</v>
      </c>
      <c r="Y48">
        <v>2.1539999999999999</v>
      </c>
      <c r="Z48">
        <v>13.788</v>
      </c>
      <c r="AA48">
        <v>132.46966499999999</v>
      </c>
      <c r="AB48">
        <v>8.8271669999999993</v>
      </c>
      <c r="AC48">
        <v>50.373274000000002</v>
      </c>
      <c r="AD48" s="1">
        <v>386</v>
      </c>
      <c r="AE48">
        <v>0</v>
      </c>
      <c r="AF48">
        <v>106</v>
      </c>
      <c r="AG48">
        <v>80</v>
      </c>
      <c r="AH48">
        <v>13.060069</v>
      </c>
      <c r="AI48">
        <v>202.4</v>
      </c>
      <c r="AJ48">
        <v>0</v>
      </c>
      <c r="AK48">
        <v>27</v>
      </c>
      <c r="AL48">
        <v>10155</v>
      </c>
      <c r="AM48" t="s">
        <v>295</v>
      </c>
      <c r="AN48" t="s">
        <v>517</v>
      </c>
      <c r="AO48">
        <v>1634.9390000000001</v>
      </c>
      <c r="AR48" t="s">
        <v>116</v>
      </c>
      <c r="AS48" t="s">
        <v>120</v>
      </c>
      <c r="AT48" t="s">
        <v>229</v>
      </c>
      <c r="AU48" t="s">
        <v>294</v>
      </c>
      <c r="AV48" t="s">
        <v>48</v>
      </c>
      <c r="AW48">
        <v>2</v>
      </c>
      <c r="BB48">
        <v>0.82671459321048091</v>
      </c>
      <c r="BC48" t="s">
        <v>67</v>
      </c>
      <c r="BF48" t="s">
        <v>116</v>
      </c>
      <c r="BG48" t="s">
        <v>120</v>
      </c>
      <c r="BH48" t="s">
        <v>294</v>
      </c>
      <c r="BI48">
        <v>7268</v>
      </c>
      <c r="BJ48">
        <v>2</v>
      </c>
      <c r="BK48" t="s">
        <v>229</v>
      </c>
      <c r="BL48" t="s">
        <v>227</v>
      </c>
      <c r="BM48">
        <v>0.82671459321048091</v>
      </c>
      <c r="BN48" t="s">
        <v>67</v>
      </c>
      <c r="BO48" t="s">
        <v>177</v>
      </c>
      <c r="BP48">
        <v>1730.0630000000001</v>
      </c>
    </row>
    <row r="49" spans="1:68" ht="16.5" x14ac:dyDescent="0.25">
      <c r="A49" s="224" t="str">
        <f t="shared" si="18"/>
        <v>신화여객</v>
      </c>
      <c r="B49" s="126" t="str">
        <f t="shared" si="1"/>
        <v>배수민</v>
      </c>
      <c r="C49" s="127" t="str">
        <f t="shared" si="19"/>
        <v>F</v>
      </c>
      <c r="D49" s="128">
        <f t="shared" si="20"/>
        <v>0.76258064516129032</v>
      </c>
      <c r="E49" s="129">
        <f t="shared" si="21"/>
        <v>8503</v>
      </c>
      <c r="F49" s="130" t="str">
        <f t="shared" si="22"/>
        <v>526</v>
      </c>
      <c r="G49" s="131" t="str">
        <f t="shared" si="23"/>
        <v>72바1109</v>
      </c>
      <c r="H49" s="132">
        <f t="shared" si="24"/>
        <v>1</v>
      </c>
      <c r="I49" s="133">
        <f t="shared" si="25"/>
        <v>1730.7249999999999</v>
      </c>
      <c r="J49" s="134">
        <f t="shared" si="26"/>
        <v>3.4097373254455464E-2</v>
      </c>
      <c r="K49" s="134">
        <f t="shared" si="27"/>
        <v>0.32927082166042959</v>
      </c>
      <c r="L49" s="134">
        <f t="shared" si="28"/>
        <v>0.1727599705325803</v>
      </c>
      <c r="M49" s="135">
        <f t="shared" si="29"/>
        <v>14.233000000000001</v>
      </c>
      <c r="N49" s="136">
        <f t="shared" si="30"/>
        <v>0.17333776307616752</v>
      </c>
      <c r="O49" s="136">
        <f t="shared" si="31"/>
        <v>32.991954238830552</v>
      </c>
      <c r="P49" s="217">
        <f t="shared" si="32"/>
        <v>0</v>
      </c>
      <c r="Q49" s="218">
        <f t="shared" si="33"/>
        <v>3</v>
      </c>
      <c r="R49" s="218">
        <f t="shared" si="34"/>
        <v>571</v>
      </c>
      <c r="T49">
        <v>524</v>
      </c>
      <c r="U49">
        <v>8503</v>
      </c>
      <c r="V49" t="s">
        <v>296</v>
      </c>
      <c r="W49">
        <v>1730.7249999999999</v>
      </c>
      <c r="X49">
        <v>732.2</v>
      </c>
      <c r="Y49">
        <v>2.3639999999999999</v>
      </c>
      <c r="Z49">
        <v>14.233000000000001</v>
      </c>
      <c r="AA49">
        <v>116.999951</v>
      </c>
      <c r="AB49">
        <v>3.9893909999999999</v>
      </c>
      <c r="AC49">
        <v>38.52467</v>
      </c>
      <c r="AD49" s="1">
        <v>299</v>
      </c>
      <c r="AE49">
        <v>3</v>
      </c>
      <c r="AF49">
        <v>571</v>
      </c>
      <c r="AG49">
        <v>85</v>
      </c>
      <c r="AH49">
        <v>14.792527</v>
      </c>
      <c r="AI49">
        <v>201.2</v>
      </c>
      <c r="AJ49">
        <v>23.5</v>
      </c>
      <c r="AK49">
        <v>0</v>
      </c>
      <c r="AL49">
        <v>0</v>
      </c>
      <c r="AM49" t="s">
        <v>297</v>
      </c>
      <c r="AN49" t="s">
        <v>518</v>
      </c>
      <c r="AO49">
        <v>1730.7249999999999</v>
      </c>
      <c r="AR49" t="s">
        <v>116</v>
      </c>
      <c r="AS49" t="s">
        <v>119</v>
      </c>
      <c r="AT49" t="s">
        <v>221</v>
      </c>
      <c r="AU49" t="s">
        <v>296</v>
      </c>
      <c r="AV49" t="s">
        <v>48</v>
      </c>
      <c r="AW49">
        <v>1</v>
      </c>
      <c r="BB49">
        <v>0.76258064516129032</v>
      </c>
      <c r="BC49" t="s">
        <v>70</v>
      </c>
      <c r="BF49" t="s">
        <v>116</v>
      </c>
      <c r="BG49" t="s">
        <v>119</v>
      </c>
      <c r="BH49" t="s">
        <v>296</v>
      </c>
      <c r="BI49">
        <v>8503</v>
      </c>
      <c r="BJ49">
        <v>1</v>
      </c>
      <c r="BK49" t="s">
        <v>221</v>
      </c>
      <c r="BL49" t="s">
        <v>172</v>
      </c>
      <c r="BM49">
        <v>0.76258064516129032</v>
      </c>
      <c r="BN49" t="s">
        <v>70</v>
      </c>
      <c r="BO49" t="s">
        <v>380</v>
      </c>
      <c r="BP49">
        <v>1730.7249999999999</v>
      </c>
    </row>
    <row r="50" spans="1:68" ht="16.5" x14ac:dyDescent="0.25">
      <c r="A50" s="225" t="str">
        <f t="shared" si="18"/>
        <v>신화여객</v>
      </c>
      <c r="B50" s="110" t="str">
        <f t="shared" si="1"/>
        <v>배태용</v>
      </c>
      <c r="C50" s="111" t="str">
        <f t="shared" si="19"/>
        <v>F</v>
      </c>
      <c r="D50" s="112">
        <f t="shared" si="20"/>
        <v>0.73080000000000001</v>
      </c>
      <c r="E50" s="113">
        <f t="shared" si="21"/>
        <v>8596</v>
      </c>
      <c r="F50" s="114" t="str">
        <f t="shared" si="22"/>
        <v>34</v>
      </c>
      <c r="G50" s="115" t="str">
        <f t="shared" si="23"/>
        <v>71바1115</v>
      </c>
      <c r="H50" s="116">
        <f t="shared" si="24"/>
        <v>1</v>
      </c>
      <c r="I50" s="117">
        <f t="shared" si="25"/>
        <v>1727.9290000000001</v>
      </c>
      <c r="J50" s="118">
        <f t="shared" si="26"/>
        <v>3.2529964413040922E-2</v>
      </c>
      <c r="K50" s="118">
        <f t="shared" si="27"/>
        <v>0.3410794717810518</v>
      </c>
      <c r="L50" s="118">
        <f t="shared" si="28"/>
        <v>0.2505889998952503</v>
      </c>
      <c r="M50" s="119">
        <f t="shared" si="29"/>
        <v>12.856999999999999</v>
      </c>
      <c r="N50" s="120">
        <f t="shared" si="30"/>
        <v>5.7872748243706772E-2</v>
      </c>
      <c r="O50" s="120">
        <f t="shared" si="31"/>
        <v>9.6647489566990306</v>
      </c>
      <c r="P50" s="219">
        <f t="shared" si="32"/>
        <v>30</v>
      </c>
      <c r="Q50" s="220">
        <f t="shared" si="33"/>
        <v>1</v>
      </c>
      <c r="R50" s="220">
        <f t="shared" si="34"/>
        <v>167</v>
      </c>
      <c r="T50">
        <v>524</v>
      </c>
      <c r="U50">
        <v>8596</v>
      </c>
      <c r="V50" t="s">
        <v>298</v>
      </c>
      <c r="W50">
        <v>1727.9290000000001</v>
      </c>
      <c r="X50">
        <v>945.69600000000003</v>
      </c>
      <c r="Y50">
        <v>1.827</v>
      </c>
      <c r="Z50">
        <v>12.856999999999999</v>
      </c>
      <c r="AA50">
        <v>120.93053500000001</v>
      </c>
      <c r="AB50">
        <v>3.9338660000000001</v>
      </c>
      <c r="AC50">
        <v>41.246923000000002</v>
      </c>
      <c r="AD50" s="1">
        <v>433</v>
      </c>
      <c r="AE50">
        <v>1</v>
      </c>
      <c r="AF50">
        <v>167</v>
      </c>
      <c r="AG50">
        <v>69</v>
      </c>
      <c r="AH50">
        <v>14.288607000000001</v>
      </c>
      <c r="AI50">
        <v>124.6</v>
      </c>
      <c r="AJ50">
        <v>0</v>
      </c>
      <c r="AK50">
        <v>30</v>
      </c>
      <c r="AL50">
        <v>7915</v>
      </c>
      <c r="AM50" t="s">
        <v>299</v>
      </c>
      <c r="AN50" t="s">
        <v>519</v>
      </c>
      <c r="AO50">
        <v>1727.9290000000001</v>
      </c>
      <c r="AR50" t="s">
        <v>116</v>
      </c>
      <c r="AS50" t="s">
        <v>117</v>
      </c>
      <c r="AT50" t="s">
        <v>190</v>
      </c>
      <c r="AU50" t="s">
        <v>298</v>
      </c>
      <c r="AV50" t="s">
        <v>48</v>
      </c>
      <c r="AW50">
        <v>1</v>
      </c>
      <c r="BB50">
        <v>0.73080000000000001</v>
      </c>
      <c r="BC50" t="s">
        <v>70</v>
      </c>
      <c r="BF50" t="s">
        <v>116</v>
      </c>
      <c r="BG50" t="s">
        <v>117</v>
      </c>
      <c r="BH50" t="s">
        <v>298</v>
      </c>
      <c r="BI50">
        <v>8596</v>
      </c>
      <c r="BJ50">
        <v>1</v>
      </c>
      <c r="BK50" t="s">
        <v>190</v>
      </c>
      <c r="BL50" t="s">
        <v>172</v>
      </c>
      <c r="BM50">
        <v>0.73080000000000001</v>
      </c>
      <c r="BN50" t="s">
        <v>70</v>
      </c>
      <c r="BO50" t="s">
        <v>380</v>
      </c>
      <c r="BP50">
        <v>1727.9290000000001</v>
      </c>
    </row>
    <row r="51" spans="1:68" ht="16.5" x14ac:dyDescent="0.25">
      <c r="A51" s="224" t="str">
        <f t="shared" si="18"/>
        <v>신화여객</v>
      </c>
      <c r="B51" s="126" t="str">
        <f t="shared" si="1"/>
        <v>변장균</v>
      </c>
      <c r="C51" s="127" t="str">
        <f t="shared" si="19"/>
        <v>D</v>
      </c>
      <c r="D51" s="128">
        <f t="shared" si="20"/>
        <v>0.83719999999999994</v>
      </c>
      <c r="E51" s="129">
        <f t="shared" si="21"/>
        <v>7114</v>
      </c>
      <c r="F51" s="130" t="str">
        <f t="shared" si="22"/>
        <v>34</v>
      </c>
      <c r="G51" s="131" t="str">
        <f t="shared" si="23"/>
        <v>71바6158</v>
      </c>
      <c r="H51" s="132">
        <f t="shared" si="24"/>
        <v>1</v>
      </c>
      <c r="I51" s="133">
        <f t="shared" si="25"/>
        <v>2192.2170000000001</v>
      </c>
      <c r="J51" s="134">
        <f t="shared" si="26"/>
        <v>2.1662553311550949E-2</v>
      </c>
      <c r="K51" s="134">
        <f t="shared" si="27"/>
        <v>0.35206967882224771</v>
      </c>
      <c r="L51" s="134">
        <f t="shared" si="28"/>
        <v>0.16467347894848</v>
      </c>
      <c r="M51" s="135">
        <f t="shared" si="29"/>
        <v>15.907</v>
      </c>
      <c r="N51" s="136">
        <f t="shared" si="30"/>
        <v>9.1231844292786704E-2</v>
      </c>
      <c r="O51" s="136">
        <f t="shared" si="31"/>
        <v>15.281333919041773</v>
      </c>
      <c r="P51" s="217">
        <f t="shared" si="32"/>
        <v>5</v>
      </c>
      <c r="Q51" s="218">
        <f t="shared" si="33"/>
        <v>2</v>
      </c>
      <c r="R51" s="218">
        <f t="shared" si="34"/>
        <v>335</v>
      </c>
      <c r="T51">
        <v>524</v>
      </c>
      <c r="U51">
        <v>7114</v>
      </c>
      <c r="V51" t="s">
        <v>300</v>
      </c>
      <c r="W51">
        <v>2192.2170000000001</v>
      </c>
      <c r="X51">
        <v>1047.423</v>
      </c>
      <c r="Y51">
        <v>2.093</v>
      </c>
      <c r="Z51">
        <v>15.907</v>
      </c>
      <c r="AA51">
        <v>131.40773200000001</v>
      </c>
      <c r="AB51">
        <v>2.8466269999999998</v>
      </c>
      <c r="AC51">
        <v>46.264678000000004</v>
      </c>
      <c r="AD51" s="1">
        <v>361</v>
      </c>
      <c r="AE51">
        <v>2</v>
      </c>
      <c r="AF51">
        <v>335</v>
      </c>
      <c r="AG51">
        <v>91</v>
      </c>
      <c r="AH51">
        <v>16.682556999999999</v>
      </c>
      <c r="AI51">
        <v>1564.1</v>
      </c>
      <c r="AJ51">
        <v>18.3</v>
      </c>
      <c r="AK51">
        <v>5</v>
      </c>
      <c r="AL51">
        <v>235</v>
      </c>
      <c r="AM51" t="s">
        <v>301</v>
      </c>
      <c r="AN51" t="s">
        <v>520</v>
      </c>
      <c r="AO51">
        <v>2192.2170000000001</v>
      </c>
      <c r="AR51" t="s">
        <v>116</v>
      </c>
      <c r="AS51" t="s">
        <v>117</v>
      </c>
      <c r="AT51" t="s">
        <v>196</v>
      </c>
      <c r="AU51" t="s">
        <v>300</v>
      </c>
      <c r="AV51" t="s">
        <v>48</v>
      </c>
      <c r="AW51">
        <v>1</v>
      </c>
      <c r="BB51">
        <v>0.83719999999999994</v>
      </c>
      <c r="BC51" t="s">
        <v>67</v>
      </c>
      <c r="BF51" t="s">
        <v>116</v>
      </c>
      <c r="BG51" t="s">
        <v>117</v>
      </c>
      <c r="BH51" t="s">
        <v>300</v>
      </c>
      <c r="BI51">
        <v>7114</v>
      </c>
      <c r="BJ51">
        <v>1</v>
      </c>
      <c r="BK51" t="s">
        <v>196</v>
      </c>
      <c r="BL51" t="s">
        <v>172</v>
      </c>
      <c r="BM51">
        <v>0.83719999999999994</v>
      </c>
      <c r="BN51" t="s">
        <v>67</v>
      </c>
      <c r="BO51" t="s">
        <v>177</v>
      </c>
      <c r="BP51">
        <v>2192.2170000000001</v>
      </c>
    </row>
    <row r="52" spans="1:68" ht="16.5" x14ac:dyDescent="0.25">
      <c r="A52" s="225" t="str">
        <f t="shared" si="18"/>
        <v>신화여객</v>
      </c>
      <c r="B52" s="110" t="str">
        <f t="shared" si="1"/>
        <v>서낙준</v>
      </c>
      <c r="C52" s="111" t="str">
        <f t="shared" si="19"/>
        <v>F</v>
      </c>
      <c r="D52" s="112">
        <f t="shared" si="20"/>
        <v>0.79552216973076106</v>
      </c>
      <c r="E52" s="113">
        <f t="shared" si="21"/>
        <v>1859</v>
      </c>
      <c r="F52" s="114" t="str">
        <f t="shared" si="22"/>
        <v>37</v>
      </c>
      <c r="G52" s="115" t="str">
        <f t="shared" si="23"/>
        <v>71바6168</v>
      </c>
      <c r="H52" s="116">
        <f t="shared" si="24"/>
        <v>2</v>
      </c>
      <c r="I52" s="117">
        <f t="shared" si="25"/>
        <v>2301.1149999999998</v>
      </c>
      <c r="J52" s="118">
        <f t="shared" si="26"/>
        <v>3.1763045289068405E-2</v>
      </c>
      <c r="K52" s="118">
        <f t="shared" si="27"/>
        <v>0.32979468169801357</v>
      </c>
      <c r="L52" s="118">
        <f t="shared" si="28"/>
        <v>0.22076254337571136</v>
      </c>
      <c r="M52" s="119">
        <f t="shared" si="29"/>
        <v>12.231999999999999</v>
      </c>
      <c r="N52" s="120">
        <f t="shared" si="30"/>
        <v>0.3476575486231675</v>
      </c>
      <c r="O52" s="120">
        <f t="shared" si="31"/>
        <v>5.9536355201717432</v>
      </c>
      <c r="P52" s="219">
        <f t="shared" si="32"/>
        <v>5</v>
      </c>
      <c r="Q52" s="220">
        <f t="shared" si="33"/>
        <v>8</v>
      </c>
      <c r="R52" s="220">
        <f t="shared" si="34"/>
        <v>137</v>
      </c>
      <c r="T52">
        <v>524</v>
      </c>
      <c r="U52">
        <v>1859</v>
      </c>
      <c r="V52" t="s">
        <v>302</v>
      </c>
      <c r="W52">
        <v>2301.1149999999998</v>
      </c>
      <c r="X52">
        <v>1157.1369999999999</v>
      </c>
      <c r="Y52">
        <v>1.9890000000000001</v>
      </c>
      <c r="Z52">
        <v>12.231999999999999</v>
      </c>
      <c r="AA52">
        <v>152.665494</v>
      </c>
      <c r="AB52">
        <v>4.8491210000000002</v>
      </c>
      <c r="AC52">
        <v>50.348267999999997</v>
      </c>
      <c r="AD52" s="1">
        <v>508</v>
      </c>
      <c r="AE52">
        <v>8</v>
      </c>
      <c r="AF52">
        <v>137</v>
      </c>
      <c r="AG52">
        <v>71</v>
      </c>
      <c r="AH52">
        <v>15.072920999999999</v>
      </c>
      <c r="AI52">
        <v>222.6</v>
      </c>
      <c r="AJ52">
        <v>0</v>
      </c>
      <c r="AK52">
        <v>5</v>
      </c>
      <c r="AL52">
        <v>1044</v>
      </c>
      <c r="AM52" t="s">
        <v>303</v>
      </c>
      <c r="AN52" t="s">
        <v>521</v>
      </c>
      <c r="AO52">
        <v>2176.1669999999999</v>
      </c>
      <c r="AR52" t="s">
        <v>116</v>
      </c>
      <c r="AS52" t="s">
        <v>118</v>
      </c>
      <c r="AT52" t="s">
        <v>212</v>
      </c>
      <c r="AU52" t="s">
        <v>302</v>
      </c>
      <c r="AV52" t="s">
        <v>48</v>
      </c>
      <c r="AW52">
        <v>2</v>
      </c>
      <c r="BB52">
        <v>0.79552216973076106</v>
      </c>
      <c r="BC52" t="s">
        <v>70</v>
      </c>
      <c r="BF52" t="s">
        <v>116</v>
      </c>
      <c r="BG52" t="s">
        <v>118</v>
      </c>
      <c r="BH52" t="s">
        <v>302</v>
      </c>
      <c r="BI52">
        <v>1859</v>
      </c>
      <c r="BJ52">
        <v>2</v>
      </c>
      <c r="BK52" t="s">
        <v>212</v>
      </c>
      <c r="BL52" t="s">
        <v>215</v>
      </c>
      <c r="BM52">
        <v>0.79552216973076106</v>
      </c>
      <c r="BN52" t="s">
        <v>70</v>
      </c>
      <c r="BO52" t="s">
        <v>380</v>
      </c>
      <c r="BP52">
        <v>2301.1149999999998</v>
      </c>
    </row>
    <row r="53" spans="1:68" ht="16.5" x14ac:dyDescent="0.25">
      <c r="A53" s="224" t="str">
        <f t="shared" si="18"/>
        <v>신화여객</v>
      </c>
      <c r="B53" s="126" t="str">
        <f t="shared" si="1"/>
        <v>서동욱</v>
      </c>
      <c r="C53" s="127" t="str">
        <f t="shared" si="19"/>
        <v>D</v>
      </c>
      <c r="D53" s="128">
        <f t="shared" si="20"/>
        <v>0.83520000000000005</v>
      </c>
      <c r="E53" s="129">
        <f t="shared" si="21"/>
        <v>5217</v>
      </c>
      <c r="F53" s="130" t="str">
        <f t="shared" si="22"/>
        <v>34</v>
      </c>
      <c r="G53" s="131" t="str">
        <f t="shared" si="23"/>
        <v>72바1097</v>
      </c>
      <c r="H53" s="132">
        <f t="shared" si="24"/>
        <v>1</v>
      </c>
      <c r="I53" s="133">
        <f t="shared" si="25"/>
        <v>2084.9549999999999</v>
      </c>
      <c r="J53" s="134">
        <f t="shared" si="26"/>
        <v>3.0285590236602929E-2</v>
      </c>
      <c r="K53" s="134">
        <f t="shared" si="27"/>
        <v>0.37089745691419101</v>
      </c>
      <c r="L53" s="134">
        <f t="shared" si="28"/>
        <v>0.18801365017470401</v>
      </c>
      <c r="M53" s="135">
        <f t="shared" si="29"/>
        <v>14.196</v>
      </c>
      <c r="N53" s="136">
        <f t="shared" si="30"/>
        <v>0</v>
      </c>
      <c r="O53" s="136">
        <f t="shared" si="31"/>
        <v>9.016981181848049</v>
      </c>
      <c r="P53" s="217">
        <f t="shared" si="32"/>
        <v>28</v>
      </c>
      <c r="Q53" s="218">
        <f t="shared" si="33"/>
        <v>0</v>
      </c>
      <c r="R53" s="218">
        <f t="shared" si="34"/>
        <v>188</v>
      </c>
      <c r="T53">
        <v>524</v>
      </c>
      <c r="U53">
        <v>5217</v>
      </c>
      <c r="V53" t="s">
        <v>304</v>
      </c>
      <c r="W53">
        <v>2084.9549999999999</v>
      </c>
      <c r="X53">
        <v>998.45799999999997</v>
      </c>
      <c r="Y53">
        <v>2.0880000000000001</v>
      </c>
      <c r="Z53">
        <v>14.196</v>
      </c>
      <c r="AA53">
        <v>136.84441899999999</v>
      </c>
      <c r="AB53">
        <v>4.1444140000000003</v>
      </c>
      <c r="AC53">
        <v>50.755246999999997</v>
      </c>
      <c r="AD53" s="1">
        <v>392</v>
      </c>
      <c r="AE53">
        <v>0</v>
      </c>
      <c r="AF53">
        <v>188</v>
      </c>
      <c r="AG53">
        <v>85</v>
      </c>
      <c r="AH53">
        <v>15.235951999999999</v>
      </c>
      <c r="AI53">
        <v>1993.2</v>
      </c>
      <c r="AJ53">
        <v>19.8</v>
      </c>
      <c r="AK53">
        <v>28</v>
      </c>
      <c r="AL53">
        <v>9735</v>
      </c>
      <c r="AM53" t="s">
        <v>305</v>
      </c>
      <c r="AN53" t="s">
        <v>522</v>
      </c>
      <c r="AO53">
        <v>2084.9549999999999</v>
      </c>
      <c r="AR53" t="s">
        <v>116</v>
      </c>
      <c r="AS53" t="s">
        <v>117</v>
      </c>
      <c r="AT53" t="s">
        <v>202</v>
      </c>
      <c r="AU53" t="s">
        <v>304</v>
      </c>
      <c r="AV53" t="s">
        <v>48</v>
      </c>
      <c r="AW53">
        <v>1</v>
      </c>
      <c r="BB53">
        <v>0.83520000000000005</v>
      </c>
      <c r="BC53" t="s">
        <v>67</v>
      </c>
      <c r="BF53" t="s">
        <v>116</v>
      </c>
      <c r="BG53" t="s">
        <v>117</v>
      </c>
      <c r="BH53" t="s">
        <v>304</v>
      </c>
      <c r="BI53">
        <v>5217</v>
      </c>
      <c r="BJ53">
        <v>1</v>
      </c>
      <c r="BK53" t="s">
        <v>202</v>
      </c>
      <c r="BL53" t="s">
        <v>172</v>
      </c>
      <c r="BM53">
        <v>0.83520000000000005</v>
      </c>
      <c r="BN53" t="s">
        <v>67</v>
      </c>
      <c r="BO53" t="s">
        <v>177</v>
      </c>
      <c r="BP53">
        <v>2084.9549999999999</v>
      </c>
    </row>
    <row r="54" spans="1:68" ht="16.5" x14ac:dyDescent="0.25">
      <c r="A54" s="225" t="str">
        <f t="shared" si="18"/>
        <v>신화여객</v>
      </c>
      <c r="B54" s="110" t="str">
        <f t="shared" si="1"/>
        <v>석응규</v>
      </c>
      <c r="C54" s="111" t="str">
        <f t="shared" si="19"/>
        <v>F</v>
      </c>
      <c r="D54" s="112">
        <f t="shared" si="20"/>
        <v>0.72916787230639368</v>
      </c>
      <c r="E54" s="113">
        <f t="shared" si="21"/>
        <v>6767</v>
      </c>
      <c r="F54" s="114" t="str">
        <f t="shared" si="22"/>
        <v>526</v>
      </c>
      <c r="G54" s="115" t="str">
        <f t="shared" si="23"/>
        <v>72바1112</v>
      </c>
      <c r="H54" s="116">
        <f t="shared" si="24"/>
        <v>3</v>
      </c>
      <c r="I54" s="117">
        <f t="shared" si="25"/>
        <v>1000.7180000000001</v>
      </c>
      <c r="J54" s="118">
        <f t="shared" si="26"/>
        <v>9.4965181257473649E-2</v>
      </c>
      <c r="K54" s="118">
        <f t="shared" si="27"/>
        <v>0.34959456055677784</v>
      </c>
      <c r="L54" s="118">
        <f t="shared" si="28"/>
        <v>8.3939731272946017E-2</v>
      </c>
      <c r="M54" s="119">
        <f t="shared" si="29"/>
        <v>14.077</v>
      </c>
      <c r="N54" s="120">
        <f t="shared" si="30"/>
        <v>0</v>
      </c>
      <c r="O54" s="120">
        <f t="shared" si="31"/>
        <v>14.689452972765555</v>
      </c>
      <c r="P54" s="219">
        <f t="shared" si="32"/>
        <v>14</v>
      </c>
      <c r="Q54" s="220">
        <f t="shared" si="33"/>
        <v>0</v>
      </c>
      <c r="R54" s="220">
        <f t="shared" si="34"/>
        <v>147</v>
      </c>
      <c r="T54">
        <v>524</v>
      </c>
      <c r="U54">
        <v>6767</v>
      </c>
      <c r="V54" t="s">
        <v>523</v>
      </c>
      <c r="W54">
        <v>1000.718</v>
      </c>
      <c r="X54">
        <v>443.17500000000001</v>
      </c>
      <c r="Y54">
        <v>2.258</v>
      </c>
      <c r="Z54">
        <v>14.077</v>
      </c>
      <c r="AA54">
        <v>75.770255000000006</v>
      </c>
      <c r="AB54">
        <v>7.1955359999999997</v>
      </c>
      <c r="AC54">
        <v>26.488869000000001</v>
      </c>
      <c r="AD54" s="1">
        <v>84</v>
      </c>
      <c r="AE54">
        <v>0</v>
      </c>
      <c r="AF54">
        <v>147</v>
      </c>
      <c r="AG54">
        <v>66</v>
      </c>
      <c r="AH54">
        <v>13.207267</v>
      </c>
      <c r="AI54">
        <v>0</v>
      </c>
      <c r="AJ54">
        <v>0</v>
      </c>
      <c r="AK54">
        <v>14</v>
      </c>
      <c r="AL54">
        <v>4537</v>
      </c>
      <c r="AM54" t="s">
        <v>524</v>
      </c>
      <c r="AN54" t="s">
        <v>525</v>
      </c>
      <c r="AO54">
        <v>491.37400000000002</v>
      </c>
      <c r="AR54" t="s">
        <v>116</v>
      </c>
      <c r="AS54" t="s">
        <v>119</v>
      </c>
      <c r="AT54" t="s">
        <v>222</v>
      </c>
      <c r="AU54" t="s">
        <v>523</v>
      </c>
      <c r="AV54" t="s">
        <v>48</v>
      </c>
      <c r="AW54">
        <v>3</v>
      </c>
      <c r="BB54">
        <v>0.72916787230639368</v>
      </c>
      <c r="BC54" t="s">
        <v>70</v>
      </c>
      <c r="BF54" t="s">
        <v>116</v>
      </c>
      <c r="BG54" t="s">
        <v>119</v>
      </c>
      <c r="BH54" t="s">
        <v>523</v>
      </c>
      <c r="BI54">
        <v>6767</v>
      </c>
      <c r="BJ54">
        <v>3</v>
      </c>
      <c r="BK54" t="s">
        <v>222</v>
      </c>
      <c r="BL54" t="s">
        <v>217</v>
      </c>
      <c r="BM54">
        <v>0.72916787230639368</v>
      </c>
      <c r="BN54" t="s">
        <v>70</v>
      </c>
      <c r="BO54" t="s">
        <v>380</v>
      </c>
      <c r="BP54">
        <v>1000.7180000000001</v>
      </c>
    </row>
    <row r="55" spans="1:68" ht="16.5" x14ac:dyDescent="0.25">
      <c r="A55" s="224" t="str">
        <f t="shared" si="18"/>
        <v>신화여객</v>
      </c>
      <c r="B55" s="126" t="str">
        <f t="shared" si="1"/>
        <v>손철종</v>
      </c>
      <c r="C55" s="127" t="str">
        <f t="shared" si="19"/>
        <v>F</v>
      </c>
      <c r="D55" s="128">
        <f t="shared" si="20"/>
        <v>0.76338726243871458</v>
      </c>
      <c r="E55" s="129">
        <f t="shared" si="21"/>
        <v>1035</v>
      </c>
      <c r="F55" s="130" t="str">
        <f t="shared" si="22"/>
        <v>526</v>
      </c>
      <c r="G55" s="131" t="str">
        <f t="shared" si="23"/>
        <v>72바1111</v>
      </c>
      <c r="H55" s="132">
        <f t="shared" si="24"/>
        <v>2</v>
      </c>
      <c r="I55" s="133">
        <f t="shared" si="25"/>
        <v>1378.6119999999999</v>
      </c>
      <c r="J55" s="134">
        <f t="shared" si="26"/>
        <v>2.9599670301729261E-2</v>
      </c>
      <c r="K55" s="134">
        <f t="shared" si="27"/>
        <v>0.32274129189530609</v>
      </c>
      <c r="L55" s="134">
        <f t="shared" si="28"/>
        <v>0.13491830913991756</v>
      </c>
      <c r="M55" s="135">
        <f t="shared" si="29"/>
        <v>11.583</v>
      </c>
      <c r="N55" s="136">
        <f t="shared" si="30"/>
        <v>7.253672534404168E-2</v>
      </c>
      <c r="O55" s="136">
        <f t="shared" si="31"/>
        <v>5.4402544008031262</v>
      </c>
      <c r="P55" s="217">
        <f t="shared" si="32"/>
        <v>1</v>
      </c>
      <c r="Q55" s="218">
        <f t="shared" si="33"/>
        <v>1</v>
      </c>
      <c r="R55" s="218">
        <f t="shared" si="34"/>
        <v>75</v>
      </c>
      <c r="T55">
        <v>524</v>
      </c>
      <c r="U55">
        <v>1035</v>
      </c>
      <c r="V55" t="s">
        <v>411</v>
      </c>
      <c r="W55">
        <v>1378.6120000000001</v>
      </c>
      <c r="X55">
        <v>582.89700000000005</v>
      </c>
      <c r="Y55">
        <v>2.3650000000000002</v>
      </c>
      <c r="Z55">
        <v>11.583</v>
      </c>
      <c r="AA55">
        <v>95.908298000000002</v>
      </c>
      <c r="AB55">
        <v>2.838854</v>
      </c>
      <c r="AC55">
        <v>30.953568000000001</v>
      </c>
      <c r="AD55" s="1">
        <v>186</v>
      </c>
      <c r="AE55">
        <v>1</v>
      </c>
      <c r="AF55">
        <v>75</v>
      </c>
      <c r="AG55">
        <v>60</v>
      </c>
      <c r="AH55">
        <v>14.374271999999999</v>
      </c>
      <c r="AI55">
        <v>0</v>
      </c>
      <c r="AJ55">
        <v>0</v>
      </c>
      <c r="AK55">
        <v>1</v>
      </c>
      <c r="AL55">
        <v>161</v>
      </c>
      <c r="AM55" t="s">
        <v>412</v>
      </c>
      <c r="AN55" t="s">
        <v>526</v>
      </c>
      <c r="AO55">
        <v>1272.7819999999999</v>
      </c>
      <c r="AR55" t="s">
        <v>116</v>
      </c>
      <c r="AS55" t="s">
        <v>119</v>
      </c>
      <c r="AT55" t="s">
        <v>406</v>
      </c>
      <c r="AU55" t="s">
        <v>411</v>
      </c>
      <c r="AV55" t="s">
        <v>48</v>
      </c>
      <c r="AW55">
        <v>2</v>
      </c>
      <c r="BB55">
        <v>0.76338726243871458</v>
      </c>
      <c r="BC55" t="s">
        <v>70</v>
      </c>
      <c r="BF55" t="s">
        <v>116</v>
      </c>
      <c r="BG55" t="s">
        <v>119</v>
      </c>
      <c r="BH55" t="s">
        <v>411</v>
      </c>
      <c r="BI55">
        <v>1035</v>
      </c>
      <c r="BJ55">
        <v>2</v>
      </c>
      <c r="BK55" t="s">
        <v>406</v>
      </c>
      <c r="BL55" t="s">
        <v>220</v>
      </c>
      <c r="BM55">
        <v>0.76338726243871458</v>
      </c>
      <c r="BN55" t="s">
        <v>70</v>
      </c>
      <c r="BO55" t="s">
        <v>380</v>
      </c>
      <c r="BP55">
        <v>1378.6119999999999</v>
      </c>
    </row>
    <row r="56" spans="1:68" ht="16.5" x14ac:dyDescent="0.25">
      <c r="A56" s="225" t="str">
        <f t="shared" si="18"/>
        <v>신화여객</v>
      </c>
      <c r="B56" s="110" t="str">
        <f t="shared" si="1"/>
        <v>송동규</v>
      </c>
      <c r="C56" s="111" t="str">
        <f t="shared" si="19"/>
        <v>F</v>
      </c>
      <c r="D56" s="112">
        <f t="shared" si="20"/>
        <v>0.79157119641144591</v>
      </c>
      <c r="E56" s="113">
        <f t="shared" si="21"/>
        <v>5612</v>
      </c>
      <c r="F56" s="114" t="str">
        <f t="shared" si="22"/>
        <v>526</v>
      </c>
      <c r="G56" s="115" t="str">
        <f t="shared" si="23"/>
        <v>71바5107</v>
      </c>
      <c r="H56" s="116">
        <f t="shared" si="24"/>
        <v>2</v>
      </c>
      <c r="I56" s="117">
        <f t="shared" si="25"/>
        <v>1686.8829999999998</v>
      </c>
      <c r="J56" s="118">
        <f t="shared" si="26"/>
        <v>2.1344697212797976E-2</v>
      </c>
      <c r="K56" s="118">
        <f t="shared" si="27"/>
        <v>0.34415455034826647</v>
      </c>
      <c r="L56" s="118">
        <f t="shared" si="28"/>
        <v>0.16539380620944075</v>
      </c>
      <c r="M56" s="119">
        <f t="shared" si="29"/>
        <v>11.526999999999999</v>
      </c>
      <c r="N56" s="120">
        <f t="shared" si="30"/>
        <v>0</v>
      </c>
      <c r="O56" s="120">
        <f t="shared" si="31"/>
        <v>9.3071066576638692</v>
      </c>
      <c r="P56" s="219">
        <f t="shared" si="32"/>
        <v>1</v>
      </c>
      <c r="Q56" s="220">
        <f t="shared" si="33"/>
        <v>0</v>
      </c>
      <c r="R56" s="220">
        <f t="shared" si="34"/>
        <v>157</v>
      </c>
      <c r="T56">
        <v>524</v>
      </c>
      <c r="U56">
        <v>5612</v>
      </c>
      <c r="V56" t="s">
        <v>306</v>
      </c>
      <c r="W56">
        <v>1686.883</v>
      </c>
      <c r="X56">
        <v>687.65200000000004</v>
      </c>
      <c r="Y56">
        <v>2.4529999999999998</v>
      </c>
      <c r="Z56">
        <v>11.526999999999999</v>
      </c>
      <c r="AA56">
        <v>116.238004</v>
      </c>
      <c r="AB56">
        <v>2.4810650000000001</v>
      </c>
      <c r="AC56">
        <v>40.003838000000002</v>
      </c>
      <c r="AD56" s="1">
        <v>279</v>
      </c>
      <c r="AE56">
        <v>0</v>
      </c>
      <c r="AF56">
        <v>157</v>
      </c>
      <c r="AG56">
        <v>60</v>
      </c>
      <c r="AH56">
        <v>14.512319</v>
      </c>
      <c r="AI56">
        <v>0</v>
      </c>
      <c r="AJ56">
        <v>0</v>
      </c>
      <c r="AK56">
        <v>1</v>
      </c>
      <c r="AL56">
        <v>278</v>
      </c>
      <c r="AM56" t="s">
        <v>307</v>
      </c>
      <c r="AN56" t="s">
        <v>527</v>
      </c>
      <c r="AO56">
        <v>1577.0319999999999</v>
      </c>
      <c r="AR56" t="s">
        <v>116</v>
      </c>
      <c r="AS56" t="s">
        <v>119</v>
      </c>
      <c r="AT56" t="s">
        <v>218</v>
      </c>
      <c r="AU56" t="s">
        <v>306</v>
      </c>
      <c r="AV56" t="s">
        <v>48</v>
      </c>
      <c r="AW56">
        <v>2</v>
      </c>
      <c r="BB56">
        <v>0.79157119641144591</v>
      </c>
      <c r="BC56" t="s">
        <v>70</v>
      </c>
      <c r="BF56" t="s">
        <v>116</v>
      </c>
      <c r="BG56" t="s">
        <v>119</v>
      </c>
      <c r="BH56" t="s">
        <v>306</v>
      </c>
      <c r="BI56">
        <v>5612</v>
      </c>
      <c r="BJ56">
        <v>2</v>
      </c>
      <c r="BK56" t="s">
        <v>218</v>
      </c>
      <c r="BL56" t="s">
        <v>222</v>
      </c>
      <c r="BM56">
        <v>0.79157119641144591</v>
      </c>
      <c r="BN56" t="s">
        <v>70</v>
      </c>
      <c r="BO56" t="s">
        <v>380</v>
      </c>
      <c r="BP56">
        <v>1686.8829999999998</v>
      </c>
    </row>
    <row r="57" spans="1:68" ht="16.5" x14ac:dyDescent="0.25">
      <c r="A57" s="224" t="str">
        <f t="shared" si="18"/>
        <v>신화여객</v>
      </c>
      <c r="B57" s="126" t="str">
        <f t="shared" si="1"/>
        <v>신종민</v>
      </c>
      <c r="C57" s="127" t="str">
        <f t="shared" si="19"/>
        <v>S</v>
      </c>
      <c r="D57" s="128">
        <f t="shared" si="20"/>
        <v>1.0413492027371656</v>
      </c>
      <c r="E57" s="129">
        <f t="shared" si="21"/>
        <v>724</v>
      </c>
      <c r="F57" s="130" t="str">
        <f t="shared" si="22"/>
        <v>555</v>
      </c>
      <c r="G57" s="131" t="str">
        <f t="shared" si="23"/>
        <v>71바6153</v>
      </c>
      <c r="H57" s="132">
        <f t="shared" si="24"/>
        <v>2</v>
      </c>
      <c r="I57" s="133">
        <f t="shared" si="25"/>
        <v>900.86699999999996</v>
      </c>
      <c r="J57" s="134">
        <f t="shared" si="26"/>
        <v>1.0078757595411802E-2</v>
      </c>
      <c r="K57" s="134">
        <f t="shared" si="27"/>
        <v>0.32814540311898011</v>
      </c>
      <c r="L57" s="134">
        <f t="shared" si="28"/>
        <v>0.11655438594154298</v>
      </c>
      <c r="M57" s="135">
        <f t="shared" si="29"/>
        <v>11.548</v>
      </c>
      <c r="N57" s="136">
        <f t="shared" si="30"/>
        <v>0.22200835417436759</v>
      </c>
      <c r="O57" s="136">
        <f t="shared" si="31"/>
        <v>13.875522135897974</v>
      </c>
      <c r="P57" s="217">
        <f t="shared" si="32"/>
        <v>0</v>
      </c>
      <c r="Q57" s="218">
        <f t="shared" si="33"/>
        <v>2</v>
      </c>
      <c r="R57" s="218">
        <f t="shared" si="34"/>
        <v>125</v>
      </c>
      <c r="T57">
        <v>524</v>
      </c>
      <c r="U57">
        <v>724</v>
      </c>
      <c r="V57" t="s">
        <v>308</v>
      </c>
      <c r="W57">
        <v>900.86699999999996</v>
      </c>
      <c r="X57">
        <v>320.52</v>
      </c>
      <c r="Y57">
        <v>2.8109999999999999</v>
      </c>
      <c r="Z57">
        <v>11.548</v>
      </c>
      <c r="AA57">
        <v>56.027738999999997</v>
      </c>
      <c r="AB57">
        <v>0.56469000000000003</v>
      </c>
      <c r="AC57">
        <v>18.385245000000001</v>
      </c>
      <c r="AD57" s="1">
        <v>105</v>
      </c>
      <c r="AE57">
        <v>2</v>
      </c>
      <c r="AF57">
        <v>125</v>
      </c>
      <c r="AG57">
        <v>84</v>
      </c>
      <c r="AH57">
        <v>16.078945999999998</v>
      </c>
      <c r="AI57">
        <v>150.80000000000001</v>
      </c>
      <c r="AJ57">
        <v>11.1</v>
      </c>
      <c r="AK57">
        <v>0</v>
      </c>
      <c r="AL57">
        <v>0</v>
      </c>
      <c r="AM57" t="s">
        <v>309</v>
      </c>
      <c r="AN57" t="s">
        <v>528</v>
      </c>
      <c r="AO57">
        <v>845.03599999999994</v>
      </c>
      <c r="AR57" t="s">
        <v>116</v>
      </c>
      <c r="AS57" t="s">
        <v>120</v>
      </c>
      <c r="AT57" t="s">
        <v>224</v>
      </c>
      <c r="AU57" t="s">
        <v>308</v>
      </c>
      <c r="AV57" t="s">
        <v>48</v>
      </c>
      <c r="AW57">
        <v>2</v>
      </c>
      <c r="BB57">
        <v>1.0413492027371656</v>
      </c>
      <c r="BC57" t="s">
        <v>71</v>
      </c>
      <c r="BF57" t="s">
        <v>116</v>
      </c>
      <c r="BG57" t="s">
        <v>120</v>
      </c>
      <c r="BH57" t="s">
        <v>308</v>
      </c>
      <c r="BI57">
        <v>724</v>
      </c>
      <c r="BJ57">
        <v>2</v>
      </c>
      <c r="BK57" t="s">
        <v>224</v>
      </c>
      <c r="BL57" t="s">
        <v>226</v>
      </c>
      <c r="BM57">
        <v>1.0413492027371656</v>
      </c>
      <c r="BN57" t="s">
        <v>71</v>
      </c>
      <c r="BO57" t="s">
        <v>174</v>
      </c>
      <c r="BP57">
        <v>900.86699999999996</v>
      </c>
    </row>
    <row r="58" spans="1:68" ht="16.5" x14ac:dyDescent="0.25">
      <c r="A58" s="225" t="str">
        <f t="shared" si="18"/>
        <v>신화여객</v>
      </c>
      <c r="B58" s="110" t="str">
        <f t="shared" si="1"/>
        <v>엄인호</v>
      </c>
      <c r="C58" s="111" t="str">
        <f t="shared" si="19"/>
        <v>F</v>
      </c>
      <c r="D58" s="112">
        <f t="shared" si="20"/>
        <v>0.77965822529817552</v>
      </c>
      <c r="E58" s="113">
        <f t="shared" si="21"/>
        <v>1313</v>
      </c>
      <c r="F58" s="114" t="str">
        <f t="shared" si="22"/>
        <v>34</v>
      </c>
      <c r="G58" s="115" t="str">
        <f t="shared" si="23"/>
        <v>71바6154</v>
      </c>
      <c r="H58" s="116">
        <f t="shared" si="24"/>
        <v>2</v>
      </c>
      <c r="I58" s="117">
        <f t="shared" si="25"/>
        <v>2468.1779999999999</v>
      </c>
      <c r="J58" s="118">
        <f t="shared" si="26"/>
        <v>2.0649941496907135E-2</v>
      </c>
      <c r="K58" s="118">
        <f t="shared" si="27"/>
        <v>0.36165009619152161</v>
      </c>
      <c r="L58" s="118">
        <f t="shared" si="28"/>
        <v>0.18758776717076323</v>
      </c>
      <c r="M58" s="119">
        <f t="shared" si="29"/>
        <v>15.452</v>
      </c>
      <c r="N58" s="120">
        <f t="shared" si="30"/>
        <v>0</v>
      </c>
      <c r="O58" s="120">
        <f t="shared" si="31"/>
        <v>16.530412312240042</v>
      </c>
      <c r="P58" s="219">
        <f t="shared" si="32"/>
        <v>17</v>
      </c>
      <c r="Q58" s="220">
        <f t="shared" si="33"/>
        <v>0</v>
      </c>
      <c r="R58" s="220">
        <f t="shared" si="34"/>
        <v>408</v>
      </c>
      <c r="T58">
        <v>524</v>
      </c>
      <c r="U58">
        <v>1313</v>
      </c>
      <c r="V58" t="s">
        <v>310</v>
      </c>
      <c r="W58">
        <v>2468.1779999999999</v>
      </c>
      <c r="X58">
        <v>1316.85</v>
      </c>
      <c r="Y58">
        <v>1.8740000000000001</v>
      </c>
      <c r="Z58">
        <v>15.452</v>
      </c>
      <c r="AA58">
        <v>153.67050800000001</v>
      </c>
      <c r="AB58">
        <v>3.1732870000000002</v>
      </c>
      <c r="AC58">
        <v>55.574953999999998</v>
      </c>
      <c r="AD58" s="1">
        <v>463</v>
      </c>
      <c r="AE58">
        <v>0</v>
      </c>
      <c r="AF58">
        <v>408</v>
      </c>
      <c r="AG58">
        <v>86</v>
      </c>
      <c r="AH58">
        <v>16.061494</v>
      </c>
      <c r="AI58">
        <v>2283.1</v>
      </c>
      <c r="AJ58">
        <v>5.9</v>
      </c>
      <c r="AK58">
        <v>17</v>
      </c>
      <c r="AL58">
        <v>3357</v>
      </c>
      <c r="AM58" t="s">
        <v>311</v>
      </c>
      <c r="AN58" t="s">
        <v>529</v>
      </c>
      <c r="AO58">
        <v>2354.4659999999999</v>
      </c>
      <c r="AR58" t="s">
        <v>116</v>
      </c>
      <c r="AS58" t="s">
        <v>117</v>
      </c>
      <c r="AT58" t="s">
        <v>194</v>
      </c>
      <c r="AU58" t="s">
        <v>310</v>
      </c>
      <c r="AV58" t="s">
        <v>48</v>
      </c>
      <c r="AW58">
        <v>2</v>
      </c>
      <c r="BB58">
        <v>0.77965822529817552</v>
      </c>
      <c r="BC58" t="s">
        <v>70</v>
      </c>
      <c r="BF58" t="s">
        <v>116</v>
      </c>
      <c r="BG58" t="s">
        <v>117</v>
      </c>
      <c r="BH58" t="s">
        <v>310</v>
      </c>
      <c r="BI58">
        <v>1313</v>
      </c>
      <c r="BJ58">
        <v>2</v>
      </c>
      <c r="BK58" t="s">
        <v>194</v>
      </c>
      <c r="BL58" t="s">
        <v>199</v>
      </c>
      <c r="BM58">
        <v>0.77965822529817552</v>
      </c>
      <c r="BN58" t="s">
        <v>70</v>
      </c>
      <c r="BO58" t="s">
        <v>380</v>
      </c>
      <c r="BP58">
        <v>2468.1779999999999</v>
      </c>
    </row>
    <row r="59" spans="1:68" ht="16.5" x14ac:dyDescent="0.25">
      <c r="A59" s="224" t="str">
        <f t="shared" si="18"/>
        <v>신화여객</v>
      </c>
      <c r="B59" s="126" t="str">
        <f t="shared" si="1"/>
        <v>용일국</v>
      </c>
      <c r="C59" s="127" t="str">
        <f t="shared" si="19"/>
        <v>B</v>
      </c>
      <c r="D59" s="128">
        <f t="shared" si="20"/>
        <v>0.94519911611838159</v>
      </c>
      <c r="E59" s="129">
        <f t="shared" si="21"/>
        <v>5527</v>
      </c>
      <c r="F59" s="130" t="str">
        <f t="shared" si="22"/>
        <v>555</v>
      </c>
      <c r="G59" s="131" t="str">
        <f t="shared" si="23"/>
        <v>71바6159</v>
      </c>
      <c r="H59" s="132">
        <f t="shared" si="24"/>
        <v>3</v>
      </c>
      <c r="I59" s="133">
        <f t="shared" si="25"/>
        <v>1734.7219999999998</v>
      </c>
      <c r="J59" s="134">
        <f t="shared" si="26"/>
        <v>3.5603159632438897E-3</v>
      </c>
      <c r="K59" s="134">
        <f t="shared" si="27"/>
        <v>0.32639824813413709</v>
      </c>
      <c r="L59" s="134">
        <f t="shared" si="28"/>
        <v>0.15506807430816005</v>
      </c>
      <c r="M59" s="135">
        <f t="shared" si="29"/>
        <v>8.6809999999999992</v>
      </c>
      <c r="N59" s="136">
        <f t="shared" si="30"/>
        <v>0.11529224855625282</v>
      </c>
      <c r="O59" s="136">
        <f t="shared" si="31"/>
        <v>2.3058449711250564</v>
      </c>
      <c r="P59" s="217">
        <f t="shared" si="32"/>
        <v>2</v>
      </c>
      <c r="Q59" s="218">
        <f t="shared" si="33"/>
        <v>2</v>
      </c>
      <c r="R59" s="218">
        <f t="shared" si="34"/>
        <v>40</v>
      </c>
      <c r="T59">
        <v>524</v>
      </c>
      <c r="U59">
        <v>5527</v>
      </c>
      <c r="V59" t="s">
        <v>312</v>
      </c>
      <c r="W59">
        <v>1734.722</v>
      </c>
      <c r="X59">
        <v>679.86900000000003</v>
      </c>
      <c r="Y59">
        <v>2.552</v>
      </c>
      <c r="Z59">
        <v>8.6809999999999992</v>
      </c>
      <c r="AA59">
        <v>124.426878</v>
      </c>
      <c r="AB59">
        <v>0.44299899999999998</v>
      </c>
      <c r="AC59">
        <v>40.612715000000001</v>
      </c>
      <c r="AD59" s="1">
        <v>269</v>
      </c>
      <c r="AE59">
        <v>2</v>
      </c>
      <c r="AF59">
        <v>40</v>
      </c>
      <c r="AG59">
        <v>68</v>
      </c>
      <c r="AH59">
        <v>13.941698000000001</v>
      </c>
      <c r="AI59">
        <v>32.799999999999997</v>
      </c>
      <c r="AJ59">
        <v>0</v>
      </c>
      <c r="AK59">
        <v>2</v>
      </c>
      <c r="AL59">
        <v>1577</v>
      </c>
      <c r="AM59" t="s">
        <v>313</v>
      </c>
      <c r="AN59" t="s">
        <v>530</v>
      </c>
      <c r="AO59">
        <v>1559.924</v>
      </c>
      <c r="AR59" t="s">
        <v>116</v>
      </c>
      <c r="AS59" t="s">
        <v>120</v>
      </c>
      <c r="AT59" t="s">
        <v>226</v>
      </c>
      <c r="AU59" t="s">
        <v>312</v>
      </c>
      <c r="AV59" t="s">
        <v>48</v>
      </c>
      <c r="AW59">
        <v>3</v>
      </c>
      <c r="BB59">
        <v>0.94519911611838159</v>
      </c>
      <c r="BC59" t="s">
        <v>68</v>
      </c>
      <c r="BF59" t="s">
        <v>116</v>
      </c>
      <c r="BG59" t="s">
        <v>120</v>
      </c>
      <c r="BH59" t="s">
        <v>312</v>
      </c>
      <c r="BI59">
        <v>5527</v>
      </c>
      <c r="BJ59">
        <v>3</v>
      </c>
      <c r="BK59" t="s">
        <v>226</v>
      </c>
      <c r="BL59" t="s">
        <v>225</v>
      </c>
      <c r="BM59">
        <v>0.94519911611838159</v>
      </c>
      <c r="BN59" t="s">
        <v>68</v>
      </c>
      <c r="BO59" t="s">
        <v>173</v>
      </c>
      <c r="BP59">
        <v>1734.7219999999998</v>
      </c>
    </row>
    <row r="60" spans="1:68" ht="16.5" x14ac:dyDescent="0.25">
      <c r="A60" s="225" t="str">
        <f t="shared" si="18"/>
        <v>신화여객</v>
      </c>
      <c r="B60" s="110" t="str">
        <f t="shared" si="1"/>
        <v>우영삼</v>
      </c>
      <c r="C60" s="111" t="str">
        <f t="shared" si="19"/>
        <v>F</v>
      </c>
      <c r="D60" s="112">
        <f t="shared" si="20"/>
        <v>0.75258064516129031</v>
      </c>
      <c r="E60" s="113">
        <f t="shared" si="21"/>
        <v>939</v>
      </c>
      <c r="F60" s="114" t="str">
        <f t="shared" si="22"/>
        <v>526</v>
      </c>
      <c r="G60" s="115" t="str">
        <f t="shared" si="23"/>
        <v>72바1112</v>
      </c>
      <c r="H60" s="116">
        <f t="shared" si="24"/>
        <v>1</v>
      </c>
      <c r="I60" s="117">
        <f t="shared" si="25"/>
        <v>1993.104</v>
      </c>
      <c r="J60" s="118">
        <f t="shared" si="26"/>
        <v>6.2959615168359739E-2</v>
      </c>
      <c r="K60" s="118">
        <f t="shared" si="27"/>
        <v>0.33821122130511483</v>
      </c>
      <c r="L60" s="118">
        <f t="shared" si="28"/>
        <v>0.13596882049306006</v>
      </c>
      <c r="M60" s="119">
        <f t="shared" si="29"/>
        <v>15.706</v>
      </c>
      <c r="N60" s="120">
        <f t="shared" si="30"/>
        <v>0.35121097544332858</v>
      </c>
      <c r="O60" s="120">
        <f t="shared" si="31"/>
        <v>4.064012715844231</v>
      </c>
      <c r="P60" s="219">
        <f t="shared" si="32"/>
        <v>0</v>
      </c>
      <c r="Q60" s="220">
        <f t="shared" si="33"/>
        <v>7</v>
      </c>
      <c r="R60" s="220">
        <f t="shared" si="34"/>
        <v>81</v>
      </c>
      <c r="T60">
        <v>524</v>
      </c>
      <c r="U60">
        <v>939</v>
      </c>
      <c r="V60" t="s">
        <v>314</v>
      </c>
      <c r="W60">
        <v>1993.104</v>
      </c>
      <c r="X60">
        <v>854.46500000000003</v>
      </c>
      <c r="Y60">
        <v>2.3330000000000002</v>
      </c>
      <c r="Z60">
        <v>15.706</v>
      </c>
      <c r="AA60">
        <v>131.97521900000001</v>
      </c>
      <c r="AB60">
        <v>8.3091089999999994</v>
      </c>
      <c r="AC60">
        <v>44.6355</v>
      </c>
      <c r="AD60" s="1">
        <v>271</v>
      </c>
      <c r="AE60">
        <v>7</v>
      </c>
      <c r="AF60">
        <v>81</v>
      </c>
      <c r="AG60">
        <v>67</v>
      </c>
      <c r="AH60">
        <v>15.102107</v>
      </c>
      <c r="AI60">
        <v>26.7</v>
      </c>
      <c r="AJ60">
        <v>0</v>
      </c>
      <c r="AK60">
        <v>0</v>
      </c>
      <c r="AL60">
        <v>0</v>
      </c>
      <c r="AM60" t="s">
        <v>315</v>
      </c>
      <c r="AN60" t="s">
        <v>531</v>
      </c>
      <c r="AO60">
        <v>1993.104</v>
      </c>
      <c r="AR60" t="s">
        <v>116</v>
      </c>
      <c r="AS60" t="s">
        <v>119</v>
      </c>
      <c r="AT60" t="s">
        <v>222</v>
      </c>
      <c r="AU60" t="s">
        <v>314</v>
      </c>
      <c r="AV60" t="s">
        <v>48</v>
      </c>
      <c r="AW60">
        <v>1</v>
      </c>
      <c r="BB60">
        <v>0.75258064516129031</v>
      </c>
      <c r="BC60" t="s">
        <v>70</v>
      </c>
      <c r="BF60" t="s">
        <v>116</v>
      </c>
      <c r="BG60" t="s">
        <v>119</v>
      </c>
      <c r="BH60" t="s">
        <v>314</v>
      </c>
      <c r="BI60">
        <v>939</v>
      </c>
      <c r="BJ60">
        <v>1</v>
      </c>
      <c r="BK60" t="s">
        <v>222</v>
      </c>
      <c r="BL60" t="s">
        <v>172</v>
      </c>
      <c r="BM60">
        <v>0.75258064516129031</v>
      </c>
      <c r="BN60" t="s">
        <v>70</v>
      </c>
      <c r="BO60" t="s">
        <v>380</v>
      </c>
      <c r="BP60">
        <v>1993.104</v>
      </c>
    </row>
    <row r="61" spans="1:68" ht="16.5" x14ac:dyDescent="0.25">
      <c r="A61" s="224" t="str">
        <f t="shared" si="18"/>
        <v>신화여객</v>
      </c>
      <c r="B61" s="126" t="str">
        <f t="shared" si="1"/>
        <v>윤대영</v>
      </c>
      <c r="C61" s="127" t="str">
        <f t="shared" si="19"/>
        <v>C</v>
      </c>
      <c r="D61" s="128">
        <f t="shared" si="20"/>
        <v>0.88221824619108968</v>
      </c>
      <c r="E61" s="129">
        <f t="shared" si="21"/>
        <v>1006</v>
      </c>
      <c r="F61" s="130" t="str">
        <f t="shared" si="22"/>
        <v>555</v>
      </c>
      <c r="G61" s="131" t="str">
        <f t="shared" si="23"/>
        <v>71바6157</v>
      </c>
      <c r="H61" s="132">
        <f t="shared" si="24"/>
        <v>2</v>
      </c>
      <c r="I61" s="133">
        <f t="shared" si="25"/>
        <v>1724.9660000000001</v>
      </c>
      <c r="J61" s="134">
        <f t="shared" si="26"/>
        <v>3.3100862638698507E-3</v>
      </c>
      <c r="K61" s="134">
        <f t="shared" si="27"/>
        <v>0.36385706667219364</v>
      </c>
      <c r="L61" s="134">
        <f t="shared" si="28"/>
        <v>6.8986866987523224E-2</v>
      </c>
      <c r="M61" s="135">
        <f t="shared" si="29"/>
        <v>10.581</v>
      </c>
      <c r="N61" s="136">
        <f t="shared" si="30"/>
        <v>0.23188862852948988</v>
      </c>
      <c r="O61" s="136">
        <f t="shared" si="31"/>
        <v>8.3479906270616357</v>
      </c>
      <c r="P61" s="217">
        <f t="shared" si="32"/>
        <v>0</v>
      </c>
      <c r="Q61" s="218">
        <f t="shared" si="33"/>
        <v>4</v>
      </c>
      <c r="R61" s="218">
        <f t="shared" si="34"/>
        <v>144</v>
      </c>
      <c r="T61">
        <v>524</v>
      </c>
      <c r="U61">
        <v>1006</v>
      </c>
      <c r="V61" t="s">
        <v>316</v>
      </c>
      <c r="W61">
        <v>1724.9659999999999</v>
      </c>
      <c r="X61">
        <v>724.79300000000001</v>
      </c>
      <c r="Y61">
        <v>2.38</v>
      </c>
      <c r="Z61">
        <v>10.581</v>
      </c>
      <c r="AA61">
        <v>123.51521</v>
      </c>
      <c r="AB61">
        <v>0.40884599999999999</v>
      </c>
      <c r="AC61">
        <v>44.941882</v>
      </c>
      <c r="AD61" s="1">
        <v>119</v>
      </c>
      <c r="AE61">
        <v>4</v>
      </c>
      <c r="AF61">
        <v>144</v>
      </c>
      <c r="AG61">
        <v>70</v>
      </c>
      <c r="AH61">
        <v>13.965616000000001</v>
      </c>
      <c r="AI61">
        <v>102.3</v>
      </c>
      <c r="AJ61">
        <v>0</v>
      </c>
      <c r="AK61">
        <v>0</v>
      </c>
      <c r="AL61">
        <v>0</v>
      </c>
      <c r="AM61" t="s">
        <v>317</v>
      </c>
      <c r="AN61" t="s">
        <v>532</v>
      </c>
      <c r="AO61">
        <v>1628.5650000000001</v>
      </c>
      <c r="AR61" t="s">
        <v>116</v>
      </c>
      <c r="AS61" t="s">
        <v>120</v>
      </c>
      <c r="AT61" t="s">
        <v>225</v>
      </c>
      <c r="AU61" t="s">
        <v>316</v>
      </c>
      <c r="AV61" t="s">
        <v>48</v>
      </c>
      <c r="AW61">
        <v>2</v>
      </c>
      <c r="BB61">
        <v>0.88221824619108968</v>
      </c>
      <c r="BC61" t="s">
        <v>69</v>
      </c>
      <c r="BF61" t="s">
        <v>116</v>
      </c>
      <c r="BG61" t="s">
        <v>120</v>
      </c>
      <c r="BH61" t="s">
        <v>316</v>
      </c>
      <c r="BI61">
        <v>1006</v>
      </c>
      <c r="BJ61">
        <v>2</v>
      </c>
      <c r="BK61" t="s">
        <v>225</v>
      </c>
      <c r="BL61" t="s">
        <v>227</v>
      </c>
      <c r="BM61">
        <v>0.88221824619108968</v>
      </c>
      <c r="BN61" t="s">
        <v>69</v>
      </c>
      <c r="BO61" t="s">
        <v>175</v>
      </c>
      <c r="BP61">
        <v>1724.9660000000001</v>
      </c>
    </row>
    <row r="62" spans="1:68" ht="16.5" x14ac:dyDescent="0.25">
      <c r="A62" s="225" t="str">
        <f t="shared" si="18"/>
        <v>신화여객</v>
      </c>
      <c r="B62" s="110" t="str">
        <f t="shared" si="1"/>
        <v>윤부수</v>
      </c>
      <c r="C62" s="111" t="str">
        <f t="shared" si="19"/>
        <v>D</v>
      </c>
      <c r="D62" s="112">
        <f t="shared" si="20"/>
        <v>0.82799999999999996</v>
      </c>
      <c r="E62" s="113">
        <f t="shared" si="21"/>
        <v>5037</v>
      </c>
      <c r="F62" s="114" t="str">
        <f t="shared" si="22"/>
        <v>34</v>
      </c>
      <c r="G62" s="115" t="str">
        <f t="shared" si="23"/>
        <v>72바1114</v>
      </c>
      <c r="H62" s="116">
        <f t="shared" si="24"/>
        <v>1</v>
      </c>
      <c r="I62" s="117">
        <f t="shared" si="25"/>
        <v>1494.627</v>
      </c>
      <c r="J62" s="118">
        <f t="shared" si="26"/>
        <v>1.1617531614358597E-2</v>
      </c>
      <c r="K62" s="118">
        <f t="shared" si="27"/>
        <v>0.31780955106847297</v>
      </c>
      <c r="L62" s="118">
        <f t="shared" si="28"/>
        <v>0.14987016827609831</v>
      </c>
      <c r="M62" s="119">
        <f t="shared" si="29"/>
        <v>12.292999999999999</v>
      </c>
      <c r="N62" s="120">
        <f t="shared" si="30"/>
        <v>6.6906325123258184E-2</v>
      </c>
      <c r="O62" s="120">
        <f t="shared" si="31"/>
        <v>35.661071290696611</v>
      </c>
      <c r="P62" s="219">
        <f t="shared" si="32"/>
        <v>0</v>
      </c>
      <c r="Q62" s="220">
        <f t="shared" si="33"/>
        <v>1</v>
      </c>
      <c r="R62" s="220">
        <f t="shared" si="34"/>
        <v>533</v>
      </c>
      <c r="T62">
        <v>524</v>
      </c>
      <c r="U62">
        <v>5037</v>
      </c>
      <c r="V62" t="s">
        <v>413</v>
      </c>
      <c r="W62">
        <v>1494.627</v>
      </c>
      <c r="X62">
        <v>721.95299999999997</v>
      </c>
      <c r="Y62">
        <v>2.0699999999999998</v>
      </c>
      <c r="Z62">
        <v>12.292999999999999</v>
      </c>
      <c r="AA62">
        <v>92.076357999999999</v>
      </c>
      <c r="AB62">
        <v>1.0697000000000001</v>
      </c>
      <c r="AC62">
        <v>29.262746</v>
      </c>
      <c r="AD62" s="1">
        <v>224</v>
      </c>
      <c r="AE62">
        <v>1</v>
      </c>
      <c r="AF62">
        <v>533</v>
      </c>
      <c r="AG62">
        <v>75</v>
      </c>
      <c r="AH62">
        <v>16.232472999999999</v>
      </c>
      <c r="AI62">
        <v>243.8</v>
      </c>
      <c r="AJ62">
        <v>0</v>
      </c>
      <c r="AK62">
        <v>0</v>
      </c>
      <c r="AL62">
        <v>0</v>
      </c>
      <c r="AM62" t="s">
        <v>414</v>
      </c>
      <c r="AN62" t="s">
        <v>533</v>
      </c>
      <c r="AO62">
        <v>1494.627</v>
      </c>
      <c r="AR62" t="s">
        <v>116</v>
      </c>
      <c r="AS62" t="s">
        <v>117</v>
      </c>
      <c r="AT62" t="s">
        <v>207</v>
      </c>
      <c r="AU62" t="s">
        <v>413</v>
      </c>
      <c r="AV62" t="s">
        <v>48</v>
      </c>
      <c r="AW62">
        <v>1</v>
      </c>
      <c r="BB62">
        <v>0.82799999999999996</v>
      </c>
      <c r="BC62" t="s">
        <v>67</v>
      </c>
      <c r="BF62" t="s">
        <v>116</v>
      </c>
      <c r="BG62" t="s">
        <v>117</v>
      </c>
      <c r="BH62" t="s">
        <v>413</v>
      </c>
      <c r="BI62">
        <v>5037</v>
      </c>
      <c r="BJ62">
        <v>1</v>
      </c>
      <c r="BK62" t="s">
        <v>207</v>
      </c>
      <c r="BL62" t="s">
        <v>172</v>
      </c>
      <c r="BM62">
        <v>0.82799999999999996</v>
      </c>
      <c r="BN62" t="s">
        <v>67</v>
      </c>
      <c r="BO62" t="s">
        <v>177</v>
      </c>
      <c r="BP62">
        <v>1494.627</v>
      </c>
    </row>
    <row r="63" spans="1:68" ht="16.5" x14ac:dyDescent="0.25">
      <c r="A63" s="224" t="str">
        <f t="shared" si="18"/>
        <v>신화여객</v>
      </c>
      <c r="B63" s="126" t="str">
        <f t="shared" si="1"/>
        <v>윤영철</v>
      </c>
      <c r="C63" s="127" t="str">
        <f t="shared" si="19"/>
        <v>C</v>
      </c>
      <c r="D63" s="128">
        <f t="shared" si="20"/>
        <v>0.85833333333333339</v>
      </c>
      <c r="E63" s="129">
        <f t="shared" si="21"/>
        <v>9971</v>
      </c>
      <c r="F63" s="130" t="str">
        <f t="shared" si="22"/>
        <v>34</v>
      </c>
      <c r="G63" s="131" t="str">
        <f t="shared" si="23"/>
        <v>71바6156</v>
      </c>
      <c r="H63" s="132">
        <f t="shared" si="24"/>
        <v>1</v>
      </c>
      <c r="I63" s="133">
        <f t="shared" si="25"/>
        <v>2486.41</v>
      </c>
      <c r="J63" s="134">
        <f t="shared" si="26"/>
        <v>4.9826016156743862E-3</v>
      </c>
      <c r="K63" s="134">
        <f t="shared" si="27"/>
        <v>0.33995330991900546</v>
      </c>
      <c r="L63" s="134">
        <f t="shared" si="28"/>
        <v>0.16248325899590174</v>
      </c>
      <c r="M63" s="135">
        <f t="shared" si="29"/>
        <v>10.013</v>
      </c>
      <c r="N63" s="136">
        <f t="shared" si="30"/>
        <v>4.0218628464332114E-2</v>
      </c>
      <c r="O63" s="136">
        <f t="shared" si="31"/>
        <v>3.5392393048612258</v>
      </c>
      <c r="P63" s="217">
        <f t="shared" si="32"/>
        <v>6</v>
      </c>
      <c r="Q63" s="218">
        <f t="shared" si="33"/>
        <v>1</v>
      </c>
      <c r="R63" s="218">
        <f t="shared" si="34"/>
        <v>88</v>
      </c>
      <c r="T63">
        <v>524</v>
      </c>
      <c r="U63">
        <v>9971</v>
      </c>
      <c r="V63" t="s">
        <v>318</v>
      </c>
      <c r="W63">
        <v>2486.41</v>
      </c>
      <c r="X63">
        <v>1207.095</v>
      </c>
      <c r="Y63">
        <v>2.06</v>
      </c>
      <c r="Z63">
        <v>10.013</v>
      </c>
      <c r="AA63">
        <v>152.74550500000001</v>
      </c>
      <c r="AB63">
        <v>0.76107000000000002</v>
      </c>
      <c r="AC63">
        <v>51.926340000000003</v>
      </c>
      <c r="AD63" s="1">
        <v>404</v>
      </c>
      <c r="AE63">
        <v>1</v>
      </c>
      <c r="AF63">
        <v>88</v>
      </c>
      <c r="AG63">
        <v>76</v>
      </c>
      <c r="AH63">
        <v>16.278122</v>
      </c>
      <c r="AI63">
        <v>450.9</v>
      </c>
      <c r="AJ63">
        <v>0</v>
      </c>
      <c r="AK63">
        <v>6</v>
      </c>
      <c r="AL63">
        <v>760</v>
      </c>
      <c r="AM63" t="s">
        <v>319</v>
      </c>
      <c r="AN63" t="s">
        <v>534</v>
      </c>
      <c r="AO63">
        <v>2486.41</v>
      </c>
      <c r="AR63" t="s">
        <v>116</v>
      </c>
      <c r="AS63" t="s">
        <v>117</v>
      </c>
      <c r="AT63" t="s">
        <v>195</v>
      </c>
      <c r="AU63" t="s">
        <v>318</v>
      </c>
      <c r="AV63" t="s">
        <v>48</v>
      </c>
      <c r="AW63">
        <v>1</v>
      </c>
      <c r="BB63">
        <v>0.85833333333333339</v>
      </c>
      <c r="BC63" t="s">
        <v>69</v>
      </c>
      <c r="BF63" t="s">
        <v>116</v>
      </c>
      <c r="BG63" t="s">
        <v>117</v>
      </c>
      <c r="BH63" t="s">
        <v>318</v>
      </c>
      <c r="BI63">
        <v>9971</v>
      </c>
      <c r="BJ63">
        <v>1</v>
      </c>
      <c r="BK63" t="s">
        <v>195</v>
      </c>
      <c r="BL63" t="s">
        <v>172</v>
      </c>
      <c r="BM63">
        <v>0.85833333333333339</v>
      </c>
      <c r="BN63" t="s">
        <v>69</v>
      </c>
      <c r="BO63" t="s">
        <v>175</v>
      </c>
      <c r="BP63">
        <v>2486.41</v>
      </c>
    </row>
    <row r="64" spans="1:68" ht="16.5" x14ac:dyDescent="0.25">
      <c r="A64" s="225" t="str">
        <f t="shared" si="18"/>
        <v>신화여객</v>
      </c>
      <c r="B64" s="110" t="str">
        <f t="shared" si="1"/>
        <v>윤완수</v>
      </c>
      <c r="C64" s="111" t="str">
        <f t="shared" si="19"/>
        <v>F</v>
      </c>
      <c r="D64" s="112">
        <f t="shared" si="20"/>
        <v>0.74839999999999995</v>
      </c>
      <c r="E64" s="113">
        <f t="shared" si="21"/>
        <v>487</v>
      </c>
      <c r="F64" s="114" t="str">
        <f t="shared" si="22"/>
        <v>34</v>
      </c>
      <c r="G64" s="115" t="str">
        <f t="shared" si="23"/>
        <v>72바1096</v>
      </c>
      <c r="H64" s="116">
        <f t="shared" si="24"/>
        <v>1</v>
      </c>
      <c r="I64" s="117">
        <f t="shared" si="25"/>
        <v>2416.598</v>
      </c>
      <c r="J64" s="118">
        <f t="shared" si="26"/>
        <v>3.4443485335364524E-2</v>
      </c>
      <c r="K64" s="118">
        <f t="shared" si="27"/>
        <v>0.3815391459655732</v>
      </c>
      <c r="L64" s="118">
        <f t="shared" si="28"/>
        <v>0.22469603963919527</v>
      </c>
      <c r="M64" s="119">
        <f t="shared" si="29"/>
        <v>17.754999999999999</v>
      </c>
      <c r="N64" s="120">
        <f t="shared" si="30"/>
        <v>0.28966340284979131</v>
      </c>
      <c r="O64" s="120">
        <f t="shared" si="31"/>
        <v>21.310950352520361</v>
      </c>
      <c r="P64" s="219">
        <f t="shared" si="32"/>
        <v>29</v>
      </c>
      <c r="Q64" s="220">
        <f t="shared" si="33"/>
        <v>7</v>
      </c>
      <c r="R64" s="220">
        <f t="shared" si="34"/>
        <v>515</v>
      </c>
      <c r="T64">
        <v>524</v>
      </c>
      <c r="U64">
        <v>487</v>
      </c>
      <c r="V64" t="s">
        <v>320</v>
      </c>
      <c r="W64">
        <v>2416.598</v>
      </c>
      <c r="X64">
        <v>1291.7819999999999</v>
      </c>
      <c r="Y64">
        <v>1.871</v>
      </c>
      <c r="Z64">
        <v>17.754999999999999</v>
      </c>
      <c r="AA64">
        <v>160.78578999999999</v>
      </c>
      <c r="AB64">
        <v>5.5380229999999999</v>
      </c>
      <c r="AC64">
        <v>61.346072999999997</v>
      </c>
      <c r="AD64" s="1">
        <v>543</v>
      </c>
      <c r="AE64">
        <v>7</v>
      </c>
      <c r="AF64">
        <v>515</v>
      </c>
      <c r="AG64">
        <v>78</v>
      </c>
      <c r="AH64">
        <v>15.029921999999999</v>
      </c>
      <c r="AI64">
        <v>2260.1999999999998</v>
      </c>
      <c r="AJ64">
        <v>0</v>
      </c>
      <c r="AK64">
        <v>29</v>
      </c>
      <c r="AL64">
        <v>7990</v>
      </c>
      <c r="AM64" t="s">
        <v>321</v>
      </c>
      <c r="AN64" t="s">
        <v>535</v>
      </c>
      <c r="AO64">
        <v>2416.598</v>
      </c>
      <c r="AR64" t="s">
        <v>116</v>
      </c>
      <c r="AS64" t="s">
        <v>117</v>
      </c>
      <c r="AT64" t="s">
        <v>200</v>
      </c>
      <c r="AU64" t="s">
        <v>320</v>
      </c>
      <c r="AV64" t="s">
        <v>48</v>
      </c>
      <c r="AW64">
        <v>1</v>
      </c>
      <c r="BB64">
        <v>0.74839999999999995</v>
      </c>
      <c r="BC64" t="s">
        <v>70</v>
      </c>
      <c r="BF64" t="s">
        <v>116</v>
      </c>
      <c r="BG64" t="s">
        <v>117</v>
      </c>
      <c r="BH64" t="s">
        <v>320</v>
      </c>
      <c r="BI64">
        <v>487</v>
      </c>
      <c r="BJ64">
        <v>1</v>
      </c>
      <c r="BK64" t="s">
        <v>200</v>
      </c>
      <c r="BL64" t="s">
        <v>172</v>
      </c>
      <c r="BM64">
        <v>0.74839999999999995</v>
      </c>
      <c r="BN64" t="s">
        <v>70</v>
      </c>
      <c r="BO64" t="s">
        <v>380</v>
      </c>
      <c r="BP64">
        <v>2416.598</v>
      </c>
    </row>
    <row r="65" spans="1:68" ht="16.5" x14ac:dyDescent="0.25">
      <c r="A65" s="224" t="str">
        <f t="shared" si="18"/>
        <v>신화여객</v>
      </c>
      <c r="B65" s="126" t="str">
        <f t="shared" si="1"/>
        <v>윤청락</v>
      </c>
      <c r="C65" s="127" t="str">
        <f t="shared" si="19"/>
        <v>F</v>
      </c>
      <c r="D65" s="128">
        <f t="shared" si="20"/>
        <v>0.77904040162587596</v>
      </c>
      <c r="E65" s="129">
        <f t="shared" si="21"/>
        <v>3241</v>
      </c>
      <c r="F65" s="130" t="str">
        <f t="shared" si="22"/>
        <v>34</v>
      </c>
      <c r="G65" s="131" t="str">
        <f t="shared" si="23"/>
        <v>72바1094</v>
      </c>
      <c r="H65" s="132">
        <f t="shared" si="24"/>
        <v>2</v>
      </c>
      <c r="I65" s="133">
        <f t="shared" si="25"/>
        <v>4621.0169999999998</v>
      </c>
      <c r="J65" s="134">
        <f t="shared" si="26"/>
        <v>2.4295140168924801E-2</v>
      </c>
      <c r="K65" s="134">
        <f t="shared" si="27"/>
        <v>0.37977141850103935</v>
      </c>
      <c r="L65" s="134">
        <f t="shared" si="28"/>
        <v>0.15039979294601166</v>
      </c>
      <c r="M65" s="135">
        <f t="shared" si="29"/>
        <v>17.873999999999999</v>
      </c>
      <c r="N65" s="136">
        <f t="shared" si="30"/>
        <v>1.1252934148478571</v>
      </c>
      <c r="O65" s="136">
        <f t="shared" si="31"/>
        <v>51.135929601643966</v>
      </c>
      <c r="P65" s="217">
        <f t="shared" si="32"/>
        <v>39</v>
      </c>
      <c r="Q65" s="218">
        <f t="shared" si="33"/>
        <v>52</v>
      </c>
      <c r="R65" s="218">
        <f t="shared" si="34"/>
        <v>2363</v>
      </c>
      <c r="T65">
        <v>524</v>
      </c>
      <c r="U65">
        <v>3241</v>
      </c>
      <c r="V65" t="s">
        <v>322</v>
      </c>
      <c r="W65">
        <v>4621.0169999999998</v>
      </c>
      <c r="X65">
        <v>2373.4409999999998</v>
      </c>
      <c r="Y65">
        <v>1.9470000000000001</v>
      </c>
      <c r="Z65">
        <v>17.873999999999999</v>
      </c>
      <c r="AA65">
        <v>301.85242599999998</v>
      </c>
      <c r="AB65">
        <v>7.3335470000000003</v>
      </c>
      <c r="AC65">
        <v>114.634924</v>
      </c>
      <c r="AD65" s="1">
        <v>695</v>
      </c>
      <c r="AE65">
        <v>52</v>
      </c>
      <c r="AF65">
        <v>2363</v>
      </c>
      <c r="AG65">
        <v>84</v>
      </c>
      <c r="AH65">
        <v>15.308861</v>
      </c>
      <c r="AI65">
        <v>1980</v>
      </c>
      <c r="AJ65">
        <v>5.6</v>
      </c>
      <c r="AK65">
        <v>39</v>
      </c>
      <c r="AL65">
        <v>11740</v>
      </c>
      <c r="AM65" t="s">
        <v>323</v>
      </c>
      <c r="AN65" t="s">
        <v>536</v>
      </c>
      <c r="AO65">
        <v>4533.2849999999999</v>
      </c>
      <c r="AR65" t="s">
        <v>116</v>
      </c>
      <c r="AS65" t="s">
        <v>117</v>
      </c>
      <c r="AT65" t="s">
        <v>198</v>
      </c>
      <c r="AU65" t="s">
        <v>322</v>
      </c>
      <c r="AV65" t="s">
        <v>48</v>
      </c>
      <c r="AW65">
        <v>2</v>
      </c>
      <c r="BB65">
        <v>0.77904040162587596</v>
      </c>
      <c r="BC65" t="s">
        <v>70</v>
      </c>
      <c r="BF65" t="s">
        <v>116</v>
      </c>
      <c r="BG65" t="s">
        <v>117</v>
      </c>
      <c r="BH65" t="s">
        <v>322</v>
      </c>
      <c r="BI65">
        <v>3241</v>
      </c>
      <c r="BJ65">
        <v>2</v>
      </c>
      <c r="BK65" t="s">
        <v>198</v>
      </c>
      <c r="BL65" t="s">
        <v>215</v>
      </c>
      <c r="BM65">
        <v>0.77904040162587596</v>
      </c>
      <c r="BN65" t="s">
        <v>70</v>
      </c>
      <c r="BO65" t="s">
        <v>380</v>
      </c>
      <c r="BP65">
        <v>4621.0169999999998</v>
      </c>
    </row>
    <row r="66" spans="1:68" ht="16.5" x14ac:dyDescent="0.25">
      <c r="A66" s="225" t="str">
        <f t="shared" si="18"/>
        <v>신화여객</v>
      </c>
      <c r="B66" s="110" t="str">
        <f t="shared" si="1"/>
        <v>윤택수</v>
      </c>
      <c r="C66" s="111" t="str">
        <f t="shared" si="19"/>
        <v>D</v>
      </c>
      <c r="D66" s="112">
        <f t="shared" si="20"/>
        <v>0.83679999999999999</v>
      </c>
      <c r="E66" s="113">
        <f t="shared" si="21"/>
        <v>3873</v>
      </c>
      <c r="F66" s="114" t="str">
        <f t="shared" si="22"/>
        <v>34</v>
      </c>
      <c r="G66" s="115" t="str">
        <f t="shared" si="23"/>
        <v>72바1100</v>
      </c>
      <c r="H66" s="116">
        <f t="shared" si="24"/>
        <v>1</v>
      </c>
      <c r="I66" s="117">
        <f t="shared" si="25"/>
        <v>1781.124</v>
      </c>
      <c r="J66" s="118">
        <f t="shared" si="26"/>
        <v>1.0726014386192176E-2</v>
      </c>
      <c r="K66" s="118">
        <f t="shared" si="27"/>
        <v>0.33910728456627875</v>
      </c>
      <c r="L66" s="118">
        <f t="shared" si="28"/>
        <v>0.17348595605920755</v>
      </c>
      <c r="M66" s="119">
        <f t="shared" si="29"/>
        <v>13.367000000000001</v>
      </c>
      <c r="N66" s="120">
        <f t="shared" si="30"/>
        <v>0</v>
      </c>
      <c r="O66" s="120">
        <f t="shared" si="31"/>
        <v>4.8845560443854552</v>
      </c>
      <c r="P66" s="219">
        <f t="shared" si="32"/>
        <v>0</v>
      </c>
      <c r="Q66" s="220">
        <f t="shared" si="33"/>
        <v>0</v>
      </c>
      <c r="R66" s="220">
        <f t="shared" si="34"/>
        <v>87</v>
      </c>
      <c r="T66">
        <v>524</v>
      </c>
      <c r="U66">
        <v>3873</v>
      </c>
      <c r="V66" t="s">
        <v>324</v>
      </c>
      <c r="W66">
        <v>1781.124</v>
      </c>
      <c r="X66">
        <v>851.59299999999996</v>
      </c>
      <c r="Y66">
        <v>2.0920000000000001</v>
      </c>
      <c r="Z66">
        <v>13.367000000000001</v>
      </c>
      <c r="AA66">
        <v>108.015518</v>
      </c>
      <c r="AB66">
        <v>1.1585760000000001</v>
      </c>
      <c r="AC66">
        <v>36.628849000000002</v>
      </c>
      <c r="AD66" s="1">
        <v>309</v>
      </c>
      <c r="AE66">
        <v>0</v>
      </c>
      <c r="AF66">
        <v>87</v>
      </c>
      <c r="AG66">
        <v>77</v>
      </c>
      <c r="AH66">
        <v>16.489519000000001</v>
      </c>
      <c r="AI66">
        <v>1159.5</v>
      </c>
      <c r="AJ66">
        <v>0</v>
      </c>
      <c r="AK66">
        <v>0</v>
      </c>
      <c r="AL66">
        <v>0</v>
      </c>
      <c r="AM66" t="s">
        <v>325</v>
      </c>
      <c r="AN66" t="s">
        <v>537</v>
      </c>
      <c r="AO66">
        <v>1781.124</v>
      </c>
      <c r="AR66" t="s">
        <v>116</v>
      </c>
      <c r="AS66" t="s">
        <v>117</v>
      </c>
      <c r="AT66" t="s">
        <v>203</v>
      </c>
      <c r="AU66" t="s">
        <v>324</v>
      </c>
      <c r="AV66" t="s">
        <v>48</v>
      </c>
      <c r="AW66">
        <v>1</v>
      </c>
      <c r="BB66">
        <v>0.83679999999999999</v>
      </c>
      <c r="BC66" t="s">
        <v>67</v>
      </c>
      <c r="BF66" t="s">
        <v>116</v>
      </c>
      <c r="BG66" t="s">
        <v>117</v>
      </c>
      <c r="BH66" t="s">
        <v>324</v>
      </c>
      <c r="BI66">
        <v>3873</v>
      </c>
      <c r="BJ66">
        <v>1</v>
      </c>
      <c r="BK66" t="s">
        <v>203</v>
      </c>
      <c r="BL66" t="s">
        <v>172</v>
      </c>
      <c r="BM66">
        <v>0.83679999999999999</v>
      </c>
      <c r="BN66" t="s">
        <v>67</v>
      </c>
      <c r="BO66" t="s">
        <v>177</v>
      </c>
      <c r="BP66">
        <v>1781.124</v>
      </c>
    </row>
    <row r="67" spans="1:68" ht="16.5" x14ac:dyDescent="0.25">
      <c r="A67" s="224" t="str">
        <f t="shared" ref="A67:A81" si="35">BF67</f>
        <v>신화여객</v>
      </c>
      <c r="B67" s="126" t="str">
        <f t="shared" si="1"/>
        <v>이강민</v>
      </c>
      <c r="C67" s="127" t="str">
        <f t="shared" ref="C67:C81" si="36">BN67</f>
        <v>F</v>
      </c>
      <c r="D67" s="128">
        <f t="shared" ref="D67:D81" si="37">BM67</f>
        <v>0.73541666666666661</v>
      </c>
      <c r="E67" s="129">
        <f t="shared" ref="E67:E81" si="38">U67</f>
        <v>7118</v>
      </c>
      <c r="F67" s="130" t="str">
        <f t="shared" ref="F67:F81" si="39">BG67</f>
        <v>34</v>
      </c>
      <c r="G67" s="131" t="str">
        <f t="shared" ref="G67:G81" si="40">BK67</f>
        <v>71바6154</v>
      </c>
      <c r="H67" s="132">
        <f t="shared" ref="H67:H81" si="41">BJ67</f>
        <v>1</v>
      </c>
      <c r="I67" s="133">
        <f t="shared" ref="I67:I81" si="42">BP67</f>
        <v>2333.0949999999998</v>
      </c>
      <c r="J67" s="134">
        <f t="shared" ref="J67:J81" si="43">AB67/AA67</f>
        <v>1.8556184725184104E-2</v>
      </c>
      <c r="K67" s="134">
        <f t="shared" ref="K67:K81" si="44">AC67/AA67</f>
        <v>0.36883253586253295</v>
      </c>
      <c r="L67" s="134">
        <f t="shared" ref="L67:L81" si="45">AD67/I67</f>
        <v>0.1757322355069125</v>
      </c>
      <c r="M67" s="135">
        <f t="shared" ref="M67:M81" si="46">Z67</f>
        <v>16.359000000000002</v>
      </c>
      <c r="N67" s="136">
        <f t="shared" ref="N67:N81" si="47">AE67*100/W67</f>
        <v>4.2861520855344511E-2</v>
      </c>
      <c r="O67" s="136">
        <f t="shared" ref="O67:O81" si="48">AF67*100/W67</f>
        <v>15.558732070490059</v>
      </c>
      <c r="P67" s="217">
        <f t="shared" ref="P67:P81" si="49">AK67</f>
        <v>20</v>
      </c>
      <c r="Q67" s="218">
        <f t="shared" ref="Q67:Q81" si="50">AE67</f>
        <v>1</v>
      </c>
      <c r="R67" s="218">
        <f t="shared" ref="R67:R81" si="51">AF67</f>
        <v>363</v>
      </c>
      <c r="T67">
        <v>524</v>
      </c>
      <c r="U67">
        <v>7118</v>
      </c>
      <c r="V67" t="s">
        <v>326</v>
      </c>
      <c r="W67">
        <v>2333.0949999999998</v>
      </c>
      <c r="X67">
        <v>1322.1759999999999</v>
      </c>
      <c r="Y67">
        <v>1.7649999999999999</v>
      </c>
      <c r="Z67">
        <v>16.359000000000002</v>
      </c>
      <c r="AA67">
        <v>149.663578</v>
      </c>
      <c r="AB67">
        <v>2.7771849999999998</v>
      </c>
      <c r="AC67">
        <v>55.200797000000001</v>
      </c>
      <c r="AD67" s="1">
        <v>410</v>
      </c>
      <c r="AE67">
        <v>1</v>
      </c>
      <c r="AF67">
        <v>363</v>
      </c>
      <c r="AG67">
        <v>90</v>
      </c>
      <c r="AH67">
        <v>15.588929</v>
      </c>
      <c r="AI67">
        <v>3642.7</v>
      </c>
      <c r="AJ67">
        <v>54.2</v>
      </c>
      <c r="AK67">
        <v>20</v>
      </c>
      <c r="AL67">
        <v>3482</v>
      </c>
      <c r="AM67" t="s">
        <v>327</v>
      </c>
      <c r="AN67" t="s">
        <v>538</v>
      </c>
      <c r="AO67">
        <v>2333.0949999999998</v>
      </c>
      <c r="AR67" t="s">
        <v>116</v>
      </c>
      <c r="AS67" t="s">
        <v>117</v>
      </c>
      <c r="AT67" t="s">
        <v>194</v>
      </c>
      <c r="AU67" t="s">
        <v>326</v>
      </c>
      <c r="AV67" t="s">
        <v>48</v>
      </c>
      <c r="AW67">
        <v>1</v>
      </c>
      <c r="BB67">
        <v>0.73541666666666661</v>
      </c>
      <c r="BC67" t="s">
        <v>70</v>
      </c>
      <c r="BF67" t="s">
        <v>116</v>
      </c>
      <c r="BG67" t="s">
        <v>117</v>
      </c>
      <c r="BH67" t="s">
        <v>326</v>
      </c>
      <c r="BI67">
        <v>7118</v>
      </c>
      <c r="BJ67">
        <v>1</v>
      </c>
      <c r="BK67" t="s">
        <v>194</v>
      </c>
      <c r="BL67" t="s">
        <v>172</v>
      </c>
      <c r="BM67">
        <v>0.73541666666666661</v>
      </c>
      <c r="BN67" t="s">
        <v>70</v>
      </c>
      <c r="BO67" t="s">
        <v>380</v>
      </c>
      <c r="BP67">
        <v>2333.0949999999998</v>
      </c>
    </row>
    <row r="68" spans="1:68" ht="16.5" x14ac:dyDescent="0.25">
      <c r="A68" s="225" t="str">
        <f t="shared" si="35"/>
        <v>신화여객</v>
      </c>
      <c r="B68" s="110" t="str">
        <f t="shared" si="1"/>
        <v>이경환</v>
      </c>
      <c r="C68" s="111" t="str">
        <f t="shared" si="36"/>
        <v>C</v>
      </c>
      <c r="D68" s="112">
        <f t="shared" si="37"/>
        <v>0.87319999999999998</v>
      </c>
      <c r="E68" s="113">
        <f t="shared" si="38"/>
        <v>1016</v>
      </c>
      <c r="F68" s="114" t="str">
        <f t="shared" si="39"/>
        <v>34</v>
      </c>
      <c r="G68" s="115" t="str">
        <f t="shared" si="40"/>
        <v>72바1095</v>
      </c>
      <c r="H68" s="116">
        <f t="shared" si="41"/>
        <v>1</v>
      </c>
      <c r="I68" s="117">
        <f t="shared" si="42"/>
        <v>2712.1379999999999</v>
      </c>
      <c r="J68" s="118">
        <f t="shared" si="43"/>
        <v>6.7878086824140031E-3</v>
      </c>
      <c r="K68" s="118">
        <f t="shared" si="44"/>
        <v>0.33521870764877948</v>
      </c>
      <c r="L68" s="118">
        <f t="shared" si="45"/>
        <v>5.8994048237958396E-2</v>
      </c>
      <c r="M68" s="119">
        <f t="shared" si="46"/>
        <v>11.170999999999999</v>
      </c>
      <c r="N68" s="120">
        <f t="shared" si="47"/>
        <v>0.29497024118979198</v>
      </c>
      <c r="O68" s="120">
        <f t="shared" si="48"/>
        <v>16.112749424992387</v>
      </c>
      <c r="P68" s="219">
        <f t="shared" si="49"/>
        <v>13</v>
      </c>
      <c r="Q68" s="220">
        <f t="shared" si="50"/>
        <v>8</v>
      </c>
      <c r="R68" s="220">
        <f t="shared" si="51"/>
        <v>437</v>
      </c>
      <c r="T68">
        <v>524</v>
      </c>
      <c r="U68">
        <v>1016</v>
      </c>
      <c r="V68" t="s">
        <v>328</v>
      </c>
      <c r="W68">
        <v>2712.1379999999999</v>
      </c>
      <c r="X68">
        <v>1242.452</v>
      </c>
      <c r="Y68">
        <v>2.1829999999999998</v>
      </c>
      <c r="Z68">
        <v>11.170999999999999</v>
      </c>
      <c r="AA68">
        <v>165.24021999999999</v>
      </c>
      <c r="AB68">
        <v>1.1216189999999999</v>
      </c>
      <c r="AC68">
        <v>55.391613</v>
      </c>
      <c r="AD68" s="1">
        <v>160</v>
      </c>
      <c r="AE68">
        <v>8</v>
      </c>
      <c r="AF68">
        <v>437</v>
      </c>
      <c r="AG68">
        <v>90</v>
      </c>
      <c r="AH68">
        <v>16.413304</v>
      </c>
      <c r="AI68">
        <v>1889.1</v>
      </c>
      <c r="AJ68">
        <v>17.100000000000001</v>
      </c>
      <c r="AK68">
        <v>13</v>
      </c>
      <c r="AL68">
        <v>3743</v>
      </c>
      <c r="AM68" t="s">
        <v>329</v>
      </c>
      <c r="AN68" t="s">
        <v>539</v>
      </c>
      <c r="AO68">
        <v>2712.1379999999999</v>
      </c>
      <c r="AR68" t="s">
        <v>116</v>
      </c>
      <c r="AS68" t="s">
        <v>117</v>
      </c>
      <c r="AT68" t="s">
        <v>199</v>
      </c>
      <c r="AU68" t="s">
        <v>328</v>
      </c>
      <c r="AV68" t="s">
        <v>48</v>
      </c>
      <c r="AW68">
        <v>1</v>
      </c>
      <c r="BB68">
        <v>0.87319999999999998</v>
      </c>
      <c r="BC68" t="s">
        <v>69</v>
      </c>
      <c r="BF68" t="s">
        <v>116</v>
      </c>
      <c r="BG68" t="s">
        <v>117</v>
      </c>
      <c r="BH68" t="s">
        <v>328</v>
      </c>
      <c r="BI68">
        <v>1016</v>
      </c>
      <c r="BJ68">
        <v>1</v>
      </c>
      <c r="BK68" t="s">
        <v>199</v>
      </c>
      <c r="BL68" t="s">
        <v>172</v>
      </c>
      <c r="BM68">
        <v>0.87319999999999998</v>
      </c>
      <c r="BN68" t="s">
        <v>69</v>
      </c>
      <c r="BO68" t="s">
        <v>175</v>
      </c>
      <c r="BP68">
        <v>2712.1379999999999</v>
      </c>
    </row>
    <row r="69" spans="1:68" ht="16.5" x14ac:dyDescent="0.25">
      <c r="A69" s="224" t="str">
        <f t="shared" si="35"/>
        <v>신화여객</v>
      </c>
      <c r="B69" s="126" t="str">
        <f t="shared" si="1"/>
        <v>이기학</v>
      </c>
      <c r="C69" s="127" t="str">
        <f t="shared" si="36"/>
        <v>F</v>
      </c>
      <c r="D69" s="128">
        <f t="shared" si="37"/>
        <v>0.79120000000000001</v>
      </c>
      <c r="E69" s="129">
        <f t="shared" si="38"/>
        <v>4500</v>
      </c>
      <c r="F69" s="130" t="str">
        <f t="shared" si="39"/>
        <v>34</v>
      </c>
      <c r="G69" s="131" t="str">
        <f t="shared" si="40"/>
        <v>72바1110</v>
      </c>
      <c r="H69" s="132">
        <f t="shared" si="41"/>
        <v>1</v>
      </c>
      <c r="I69" s="133">
        <f t="shared" si="42"/>
        <v>2227.8910000000001</v>
      </c>
      <c r="J69" s="134">
        <f t="shared" si="43"/>
        <v>2.7241213571504632E-3</v>
      </c>
      <c r="K69" s="134">
        <f t="shared" si="44"/>
        <v>0.34848604617351986</v>
      </c>
      <c r="L69" s="134">
        <f t="shared" si="45"/>
        <v>0.18941680719568416</v>
      </c>
      <c r="M69" s="135">
        <f t="shared" si="46"/>
        <v>15.023</v>
      </c>
      <c r="N69" s="136">
        <f t="shared" si="47"/>
        <v>0.2693129960128211</v>
      </c>
      <c r="O69" s="136">
        <f t="shared" si="48"/>
        <v>30.701681545461604</v>
      </c>
      <c r="P69" s="217">
        <f t="shared" si="49"/>
        <v>0</v>
      </c>
      <c r="Q69" s="218">
        <f t="shared" si="50"/>
        <v>6</v>
      </c>
      <c r="R69" s="218">
        <f t="shared" si="51"/>
        <v>684</v>
      </c>
      <c r="T69">
        <v>524</v>
      </c>
      <c r="U69">
        <v>4500</v>
      </c>
      <c r="V69" t="s">
        <v>330</v>
      </c>
      <c r="W69">
        <v>2227.8910000000001</v>
      </c>
      <c r="X69">
        <v>1126.3230000000001</v>
      </c>
      <c r="Y69">
        <v>1.978</v>
      </c>
      <c r="Z69">
        <v>15.023</v>
      </c>
      <c r="AA69">
        <v>134.79245299999999</v>
      </c>
      <c r="AB69">
        <v>0.36719099999999999</v>
      </c>
      <c r="AC69">
        <v>46.973289000000001</v>
      </c>
      <c r="AD69" s="1">
        <v>422</v>
      </c>
      <c r="AE69">
        <v>6</v>
      </c>
      <c r="AF69">
        <v>684</v>
      </c>
      <c r="AG69">
        <v>80</v>
      </c>
      <c r="AH69">
        <v>16.528306000000001</v>
      </c>
      <c r="AI69">
        <v>952.9</v>
      </c>
      <c r="AJ69">
        <v>0</v>
      </c>
      <c r="AK69">
        <v>0</v>
      </c>
      <c r="AL69">
        <v>0</v>
      </c>
      <c r="AM69" t="s">
        <v>331</v>
      </c>
      <c r="AN69" t="s">
        <v>540</v>
      </c>
      <c r="AO69">
        <v>2227.8910000000001</v>
      </c>
      <c r="AR69" t="s">
        <v>116</v>
      </c>
      <c r="AS69" t="s">
        <v>117</v>
      </c>
      <c r="AT69" t="s">
        <v>205</v>
      </c>
      <c r="AU69" t="s">
        <v>330</v>
      </c>
      <c r="AV69" t="s">
        <v>48</v>
      </c>
      <c r="AW69">
        <v>1</v>
      </c>
      <c r="BB69">
        <v>0.79120000000000001</v>
      </c>
      <c r="BC69" t="s">
        <v>70</v>
      </c>
      <c r="BF69" t="s">
        <v>116</v>
      </c>
      <c r="BG69" t="s">
        <v>117</v>
      </c>
      <c r="BH69" t="s">
        <v>330</v>
      </c>
      <c r="BI69">
        <v>4500</v>
      </c>
      <c r="BJ69">
        <v>1</v>
      </c>
      <c r="BK69" t="s">
        <v>205</v>
      </c>
      <c r="BL69" t="s">
        <v>172</v>
      </c>
      <c r="BM69">
        <v>0.79120000000000001</v>
      </c>
      <c r="BN69" t="s">
        <v>70</v>
      </c>
      <c r="BO69" t="s">
        <v>380</v>
      </c>
      <c r="BP69">
        <v>2227.8910000000001</v>
      </c>
    </row>
    <row r="70" spans="1:68" ht="16.5" x14ac:dyDescent="0.25">
      <c r="A70" s="225" t="str">
        <f t="shared" si="35"/>
        <v>신화여객</v>
      </c>
      <c r="B70" s="110" t="str">
        <f t="shared" ref="B70:B104" si="52">IF(BH70="null", E70, BH70)</f>
        <v>이득희</v>
      </c>
      <c r="C70" s="111" t="str">
        <f t="shared" si="36"/>
        <v>F</v>
      </c>
      <c r="D70" s="112">
        <f t="shared" si="37"/>
        <v>0.74256647405726539</v>
      </c>
      <c r="E70" s="113">
        <f t="shared" si="38"/>
        <v>7040</v>
      </c>
      <c r="F70" s="114" t="str">
        <f t="shared" si="39"/>
        <v>34</v>
      </c>
      <c r="G70" s="115" t="str">
        <f t="shared" si="40"/>
        <v>72바1100</v>
      </c>
      <c r="H70" s="116">
        <f t="shared" si="41"/>
        <v>2</v>
      </c>
      <c r="I70" s="117">
        <f t="shared" si="42"/>
        <v>1746.886</v>
      </c>
      <c r="J70" s="118">
        <f t="shared" si="43"/>
        <v>2.16557295254803E-2</v>
      </c>
      <c r="K70" s="118">
        <f t="shared" si="44"/>
        <v>0.34075649557100918</v>
      </c>
      <c r="L70" s="118">
        <f t="shared" si="45"/>
        <v>0.11563433446716043</v>
      </c>
      <c r="M70" s="119">
        <f t="shared" si="46"/>
        <v>14.973000000000001</v>
      </c>
      <c r="N70" s="120">
        <f t="shared" si="47"/>
        <v>0.11448944006649547</v>
      </c>
      <c r="O70" s="120">
        <f t="shared" si="48"/>
        <v>12.994551447547236</v>
      </c>
      <c r="P70" s="219">
        <f t="shared" si="49"/>
        <v>6</v>
      </c>
      <c r="Q70" s="220">
        <f t="shared" si="50"/>
        <v>2</v>
      </c>
      <c r="R70" s="220">
        <f t="shared" si="51"/>
        <v>227</v>
      </c>
      <c r="T70">
        <v>524</v>
      </c>
      <c r="U70">
        <v>7040</v>
      </c>
      <c r="V70" t="s">
        <v>332</v>
      </c>
      <c r="W70">
        <v>1746.886</v>
      </c>
      <c r="X70">
        <v>942.26099999999997</v>
      </c>
      <c r="Y70">
        <v>1.8540000000000001</v>
      </c>
      <c r="Z70">
        <v>14.973000000000001</v>
      </c>
      <c r="AA70">
        <v>112.64552399999999</v>
      </c>
      <c r="AB70">
        <v>2.4394209999999998</v>
      </c>
      <c r="AC70">
        <v>38.384694000000003</v>
      </c>
      <c r="AD70" s="1">
        <v>202</v>
      </c>
      <c r="AE70">
        <v>2</v>
      </c>
      <c r="AF70">
        <v>227</v>
      </c>
      <c r="AG70">
        <v>89</v>
      </c>
      <c r="AH70">
        <v>15.507815000000001</v>
      </c>
      <c r="AI70">
        <v>860.5</v>
      </c>
      <c r="AJ70">
        <v>5.6</v>
      </c>
      <c r="AK70">
        <v>6</v>
      </c>
      <c r="AL70">
        <v>1319</v>
      </c>
      <c r="AM70" t="s">
        <v>333</v>
      </c>
      <c r="AN70" t="s">
        <v>541</v>
      </c>
      <c r="AO70">
        <v>1633.3040000000001</v>
      </c>
      <c r="AR70" t="s">
        <v>116</v>
      </c>
      <c r="AS70" t="s">
        <v>117</v>
      </c>
      <c r="AT70" t="s">
        <v>203</v>
      </c>
      <c r="AU70" t="s">
        <v>332</v>
      </c>
      <c r="AV70" t="s">
        <v>48</v>
      </c>
      <c r="AW70">
        <v>2</v>
      </c>
      <c r="BB70">
        <v>0.74256647405726539</v>
      </c>
      <c r="BC70" t="s">
        <v>70</v>
      </c>
      <c r="BF70" t="s">
        <v>116</v>
      </c>
      <c r="BG70" t="s">
        <v>117</v>
      </c>
      <c r="BH70" t="s">
        <v>332</v>
      </c>
      <c r="BI70">
        <v>7040</v>
      </c>
      <c r="BJ70">
        <v>2</v>
      </c>
      <c r="BK70" t="s">
        <v>203</v>
      </c>
      <c r="BL70" t="s">
        <v>199</v>
      </c>
      <c r="BM70">
        <v>0.74256647405726539</v>
      </c>
      <c r="BN70" t="s">
        <v>70</v>
      </c>
      <c r="BO70" t="s">
        <v>380</v>
      </c>
      <c r="BP70">
        <v>1746.886</v>
      </c>
    </row>
    <row r="71" spans="1:68" ht="16.5" x14ac:dyDescent="0.25">
      <c r="A71" s="224" t="str">
        <f t="shared" si="35"/>
        <v>신화여객</v>
      </c>
      <c r="B71" s="126" t="str">
        <f t="shared" si="52"/>
        <v>이성진</v>
      </c>
      <c r="C71" s="127" t="str">
        <f t="shared" si="36"/>
        <v>F</v>
      </c>
      <c r="D71" s="128">
        <f t="shared" si="37"/>
        <v>0.741943709068694</v>
      </c>
      <c r="E71" s="129">
        <f t="shared" si="38"/>
        <v>8309</v>
      </c>
      <c r="F71" s="130" t="str">
        <f t="shared" si="39"/>
        <v>34</v>
      </c>
      <c r="G71" s="131" t="str">
        <f t="shared" si="40"/>
        <v>72바1113</v>
      </c>
      <c r="H71" s="132">
        <f t="shared" si="41"/>
        <v>3</v>
      </c>
      <c r="I71" s="133">
        <f t="shared" si="42"/>
        <v>2402.9590000000003</v>
      </c>
      <c r="J71" s="134">
        <f t="shared" si="43"/>
        <v>8.4635358803858869E-3</v>
      </c>
      <c r="K71" s="134">
        <f t="shared" si="44"/>
        <v>0.37976557752722212</v>
      </c>
      <c r="L71" s="134">
        <f t="shared" si="45"/>
        <v>0.16313220491901859</v>
      </c>
      <c r="M71" s="135">
        <f t="shared" si="46"/>
        <v>17.314</v>
      </c>
      <c r="N71" s="136">
        <f t="shared" si="47"/>
        <v>0.45776894237479709</v>
      </c>
      <c r="O71" s="136">
        <f t="shared" si="48"/>
        <v>69.414417807378328</v>
      </c>
      <c r="P71" s="217">
        <f t="shared" si="49"/>
        <v>44</v>
      </c>
      <c r="Q71" s="218">
        <f t="shared" si="50"/>
        <v>11</v>
      </c>
      <c r="R71" s="218">
        <f t="shared" si="51"/>
        <v>1668</v>
      </c>
      <c r="T71">
        <v>524</v>
      </c>
      <c r="U71">
        <v>8309</v>
      </c>
      <c r="V71" t="s">
        <v>334</v>
      </c>
      <c r="W71">
        <v>2402.9589999999998</v>
      </c>
      <c r="X71">
        <v>1295.83</v>
      </c>
      <c r="Y71">
        <v>1.8540000000000001</v>
      </c>
      <c r="Z71">
        <v>17.314</v>
      </c>
      <c r="AA71">
        <v>144.24385000000001</v>
      </c>
      <c r="AB71">
        <v>1.2208129999999999</v>
      </c>
      <c r="AC71">
        <v>54.778849000000001</v>
      </c>
      <c r="AD71" s="1">
        <v>392</v>
      </c>
      <c r="AE71">
        <v>11</v>
      </c>
      <c r="AF71">
        <v>1668</v>
      </c>
      <c r="AG71">
        <v>90</v>
      </c>
      <c r="AH71">
        <v>16.659003999999999</v>
      </c>
      <c r="AI71">
        <v>5268.6</v>
      </c>
      <c r="AJ71">
        <v>28.7</v>
      </c>
      <c r="AK71">
        <v>44</v>
      </c>
      <c r="AL71">
        <v>12253</v>
      </c>
      <c r="AM71" t="s">
        <v>335</v>
      </c>
      <c r="AN71" t="s">
        <v>542</v>
      </c>
      <c r="AO71">
        <v>2090.7060000000001</v>
      </c>
      <c r="AR71" t="s">
        <v>116</v>
      </c>
      <c r="AS71" t="s">
        <v>117</v>
      </c>
      <c r="AT71" t="s">
        <v>206</v>
      </c>
      <c r="AU71" t="s">
        <v>334</v>
      </c>
      <c r="AV71" t="s">
        <v>48</v>
      </c>
      <c r="AW71">
        <v>3</v>
      </c>
      <c r="BB71">
        <v>0.741943709068694</v>
      </c>
      <c r="BC71" t="s">
        <v>70</v>
      </c>
      <c r="BF71" t="s">
        <v>116</v>
      </c>
      <c r="BG71" t="s">
        <v>117</v>
      </c>
      <c r="BH71" t="s">
        <v>334</v>
      </c>
      <c r="BI71">
        <v>8309</v>
      </c>
      <c r="BJ71">
        <v>3</v>
      </c>
      <c r="BK71" t="s">
        <v>206</v>
      </c>
      <c r="BL71" t="s">
        <v>199</v>
      </c>
      <c r="BM71">
        <v>0.741943709068694</v>
      </c>
      <c r="BN71" t="s">
        <v>70</v>
      </c>
      <c r="BO71" t="s">
        <v>380</v>
      </c>
      <c r="BP71">
        <v>2402.9590000000003</v>
      </c>
    </row>
    <row r="72" spans="1:68" ht="16.5" x14ac:dyDescent="0.25">
      <c r="A72" s="225" t="str">
        <f t="shared" si="35"/>
        <v>신화여객</v>
      </c>
      <c r="B72" s="110" t="str">
        <f t="shared" si="52"/>
        <v>이영배</v>
      </c>
      <c r="C72" s="111" t="str">
        <f t="shared" si="36"/>
        <v>F</v>
      </c>
      <c r="D72" s="112">
        <f t="shared" si="37"/>
        <v>0.72421178360184335</v>
      </c>
      <c r="E72" s="113">
        <f t="shared" si="38"/>
        <v>9914</v>
      </c>
      <c r="F72" s="114" t="str">
        <f t="shared" si="39"/>
        <v>34</v>
      </c>
      <c r="G72" s="115" t="str">
        <f t="shared" si="40"/>
        <v>72바1108</v>
      </c>
      <c r="H72" s="116">
        <f t="shared" si="41"/>
        <v>2</v>
      </c>
      <c r="I72" s="117">
        <f t="shared" si="42"/>
        <v>2304.8809999999999</v>
      </c>
      <c r="J72" s="118">
        <f t="shared" si="43"/>
        <v>2.7252461244535457E-2</v>
      </c>
      <c r="K72" s="118">
        <f t="shared" si="44"/>
        <v>0.38456900262805044</v>
      </c>
      <c r="L72" s="118">
        <f t="shared" si="45"/>
        <v>0.14143897233740052</v>
      </c>
      <c r="M72" s="119">
        <f t="shared" si="46"/>
        <v>17.061</v>
      </c>
      <c r="N72" s="120">
        <f t="shared" si="47"/>
        <v>4.3386187833558437E-2</v>
      </c>
      <c r="O72" s="120">
        <f t="shared" si="48"/>
        <v>55.013686172952099</v>
      </c>
      <c r="P72" s="219">
        <f t="shared" si="49"/>
        <v>15</v>
      </c>
      <c r="Q72" s="220">
        <f t="shared" si="50"/>
        <v>1</v>
      </c>
      <c r="R72" s="220">
        <f t="shared" si="51"/>
        <v>1268</v>
      </c>
      <c r="T72">
        <v>524</v>
      </c>
      <c r="U72">
        <v>9914</v>
      </c>
      <c r="V72" t="s">
        <v>336</v>
      </c>
      <c r="W72">
        <v>2304.8809999999999</v>
      </c>
      <c r="X72">
        <v>1273.116</v>
      </c>
      <c r="Y72">
        <v>1.81</v>
      </c>
      <c r="Z72">
        <v>17.061</v>
      </c>
      <c r="AA72">
        <v>150.89246299999999</v>
      </c>
      <c r="AB72">
        <v>4.1121910000000002</v>
      </c>
      <c r="AC72">
        <v>58.028564000000003</v>
      </c>
      <c r="AD72" s="1">
        <v>326</v>
      </c>
      <c r="AE72">
        <v>1</v>
      </c>
      <c r="AF72">
        <v>1268</v>
      </c>
      <c r="AG72">
        <v>76</v>
      </c>
      <c r="AH72">
        <v>15.274990000000001</v>
      </c>
      <c r="AI72">
        <v>1163.9000000000001</v>
      </c>
      <c r="AJ72">
        <v>0</v>
      </c>
      <c r="AK72">
        <v>15</v>
      </c>
      <c r="AL72">
        <v>3822</v>
      </c>
      <c r="AM72" t="s">
        <v>337</v>
      </c>
      <c r="AN72" t="s">
        <v>543</v>
      </c>
      <c r="AO72">
        <v>2204.81</v>
      </c>
      <c r="AR72" t="s">
        <v>116</v>
      </c>
      <c r="AS72" t="s">
        <v>117</v>
      </c>
      <c r="AT72" t="s">
        <v>204</v>
      </c>
      <c r="AU72" t="s">
        <v>336</v>
      </c>
      <c r="AV72" t="s">
        <v>48</v>
      </c>
      <c r="AW72">
        <v>2</v>
      </c>
      <c r="BB72">
        <v>0.72421178360184335</v>
      </c>
      <c r="BC72" t="s">
        <v>70</v>
      </c>
      <c r="BF72" t="s">
        <v>116</v>
      </c>
      <c r="BG72" t="s">
        <v>117</v>
      </c>
      <c r="BH72" t="s">
        <v>336</v>
      </c>
      <c r="BI72">
        <v>9914</v>
      </c>
      <c r="BJ72">
        <v>2</v>
      </c>
      <c r="BK72" t="s">
        <v>204</v>
      </c>
      <c r="BL72" t="s">
        <v>208</v>
      </c>
      <c r="BM72">
        <v>0.72421178360184335</v>
      </c>
      <c r="BN72" t="s">
        <v>70</v>
      </c>
      <c r="BO72" t="s">
        <v>380</v>
      </c>
      <c r="BP72">
        <v>2304.8809999999999</v>
      </c>
    </row>
    <row r="73" spans="1:68" ht="16.5" x14ac:dyDescent="0.25">
      <c r="A73" s="224" t="str">
        <f t="shared" si="35"/>
        <v>신화여객</v>
      </c>
      <c r="B73" s="126" t="str">
        <f t="shared" si="52"/>
        <v>이옥선</v>
      </c>
      <c r="C73" s="127" t="str">
        <f t="shared" si="36"/>
        <v>F</v>
      </c>
      <c r="D73" s="128">
        <f t="shared" si="37"/>
        <v>0.77451612903225797</v>
      </c>
      <c r="E73" s="129">
        <f t="shared" si="38"/>
        <v>4922</v>
      </c>
      <c r="F73" s="130" t="str">
        <f t="shared" si="39"/>
        <v>526</v>
      </c>
      <c r="G73" s="131" t="str">
        <f t="shared" si="40"/>
        <v>72바1111</v>
      </c>
      <c r="H73" s="132">
        <f t="shared" si="41"/>
        <v>1</v>
      </c>
      <c r="I73" s="133">
        <f t="shared" si="42"/>
        <v>1494.4739999999999</v>
      </c>
      <c r="J73" s="134">
        <f t="shared" si="43"/>
        <v>2.4774060090407092E-2</v>
      </c>
      <c r="K73" s="134">
        <f t="shared" si="44"/>
        <v>0.31482761829230077</v>
      </c>
      <c r="L73" s="134">
        <f t="shared" si="45"/>
        <v>0.10103889395198579</v>
      </c>
      <c r="M73" s="135">
        <f t="shared" si="46"/>
        <v>10.874000000000001</v>
      </c>
      <c r="N73" s="136">
        <f t="shared" si="47"/>
        <v>0</v>
      </c>
      <c r="O73" s="136">
        <f t="shared" si="48"/>
        <v>5.4199671590138072</v>
      </c>
      <c r="P73" s="217">
        <f t="shared" si="49"/>
        <v>1</v>
      </c>
      <c r="Q73" s="218">
        <f t="shared" si="50"/>
        <v>0</v>
      </c>
      <c r="R73" s="218">
        <f t="shared" si="51"/>
        <v>81</v>
      </c>
      <c r="T73">
        <v>524</v>
      </c>
      <c r="U73">
        <v>4922</v>
      </c>
      <c r="V73" t="s">
        <v>415</v>
      </c>
      <c r="W73">
        <v>1494.4739999999999</v>
      </c>
      <c r="X73">
        <v>622.44399999999996</v>
      </c>
      <c r="Y73">
        <v>2.4009999999999998</v>
      </c>
      <c r="Z73">
        <v>10.874000000000001</v>
      </c>
      <c r="AA73">
        <v>104.408845</v>
      </c>
      <c r="AB73">
        <v>2.5866310000000001</v>
      </c>
      <c r="AC73">
        <v>32.870787999999997</v>
      </c>
      <c r="AD73" s="1">
        <v>151</v>
      </c>
      <c r="AE73">
        <v>0</v>
      </c>
      <c r="AF73">
        <v>81</v>
      </c>
      <c r="AG73">
        <v>68</v>
      </c>
      <c r="AH73">
        <v>14.313672</v>
      </c>
      <c r="AI73">
        <v>55.5</v>
      </c>
      <c r="AJ73">
        <v>0</v>
      </c>
      <c r="AK73">
        <v>1</v>
      </c>
      <c r="AL73">
        <v>148</v>
      </c>
      <c r="AM73" t="s">
        <v>416</v>
      </c>
      <c r="AN73" t="s">
        <v>544</v>
      </c>
      <c r="AO73">
        <v>1494.4739999999999</v>
      </c>
      <c r="AR73" t="s">
        <v>116</v>
      </c>
      <c r="AS73" t="s">
        <v>119</v>
      </c>
      <c r="AT73" t="s">
        <v>406</v>
      </c>
      <c r="AU73" t="s">
        <v>415</v>
      </c>
      <c r="AV73" t="s">
        <v>48</v>
      </c>
      <c r="AW73">
        <v>1</v>
      </c>
      <c r="BB73">
        <v>0.77451612903225797</v>
      </c>
      <c r="BC73" t="s">
        <v>70</v>
      </c>
      <c r="BF73" t="s">
        <v>116</v>
      </c>
      <c r="BG73" t="s">
        <v>119</v>
      </c>
      <c r="BH73" t="s">
        <v>415</v>
      </c>
      <c r="BI73">
        <v>4922</v>
      </c>
      <c r="BJ73">
        <v>1</v>
      </c>
      <c r="BK73" t="s">
        <v>406</v>
      </c>
      <c r="BL73" t="s">
        <v>172</v>
      </c>
      <c r="BM73">
        <v>0.77451612903225797</v>
      </c>
      <c r="BN73" t="s">
        <v>70</v>
      </c>
      <c r="BO73" t="s">
        <v>380</v>
      </c>
      <c r="BP73">
        <v>1494.4739999999999</v>
      </c>
    </row>
    <row r="74" spans="1:68" ht="16.5" x14ac:dyDescent="0.25">
      <c r="A74" s="225" t="str">
        <f t="shared" si="35"/>
        <v>신화여객</v>
      </c>
      <c r="B74" s="110" t="str">
        <f t="shared" si="52"/>
        <v>이용권</v>
      </c>
      <c r="C74" s="111" t="str">
        <f t="shared" si="36"/>
        <v>F</v>
      </c>
      <c r="D74" s="112">
        <f t="shared" si="37"/>
        <v>0.6685995709731285</v>
      </c>
      <c r="E74" s="113">
        <f t="shared" si="38"/>
        <v>472</v>
      </c>
      <c r="F74" s="114" t="str">
        <f t="shared" si="39"/>
        <v>34</v>
      </c>
      <c r="G74" s="115" t="str">
        <f t="shared" si="40"/>
        <v>72바1108</v>
      </c>
      <c r="H74" s="116">
        <f t="shared" si="41"/>
        <v>6</v>
      </c>
      <c r="I74" s="117">
        <f t="shared" si="42"/>
        <v>1101.769</v>
      </c>
      <c r="J74" s="118">
        <f t="shared" si="43"/>
        <v>3.0980403075877856E-2</v>
      </c>
      <c r="K74" s="118">
        <f t="shared" si="44"/>
        <v>0.38609466319674418</v>
      </c>
      <c r="L74" s="118">
        <f t="shared" si="45"/>
        <v>0.18424914841495812</v>
      </c>
      <c r="M74" s="119">
        <f t="shared" si="46"/>
        <v>20.37</v>
      </c>
      <c r="N74" s="120">
        <f t="shared" si="47"/>
        <v>0</v>
      </c>
      <c r="O74" s="120">
        <f t="shared" si="48"/>
        <v>37.303645319481667</v>
      </c>
      <c r="P74" s="219">
        <f t="shared" si="49"/>
        <v>12</v>
      </c>
      <c r="Q74" s="220">
        <f t="shared" si="50"/>
        <v>0</v>
      </c>
      <c r="R74" s="220">
        <f t="shared" si="51"/>
        <v>411</v>
      </c>
      <c r="T74">
        <v>524</v>
      </c>
      <c r="U74">
        <v>472</v>
      </c>
      <c r="V74" t="s">
        <v>545</v>
      </c>
      <c r="W74">
        <v>1101.769</v>
      </c>
      <c r="X74">
        <v>668.00900000000001</v>
      </c>
      <c r="Y74">
        <v>1.649</v>
      </c>
      <c r="Z74">
        <v>20.37</v>
      </c>
      <c r="AA74">
        <v>70.321647999999996</v>
      </c>
      <c r="AB74">
        <v>2.1785929999999998</v>
      </c>
      <c r="AC74">
        <v>27.150812999999999</v>
      </c>
      <c r="AD74" s="1">
        <v>203</v>
      </c>
      <c r="AE74">
        <v>0</v>
      </c>
      <c r="AF74">
        <v>411</v>
      </c>
      <c r="AG74">
        <v>72</v>
      </c>
      <c r="AH74">
        <v>15.667565</v>
      </c>
      <c r="AI74">
        <v>759.9</v>
      </c>
      <c r="AJ74">
        <v>0</v>
      </c>
      <c r="AK74">
        <v>12</v>
      </c>
      <c r="AL74">
        <v>1671</v>
      </c>
      <c r="AM74" t="s">
        <v>546</v>
      </c>
      <c r="AN74" t="s">
        <v>547</v>
      </c>
      <c r="AO74">
        <v>509.47500000000002</v>
      </c>
      <c r="AR74" t="s">
        <v>116</v>
      </c>
      <c r="AS74" t="s">
        <v>117</v>
      </c>
      <c r="AT74" t="s">
        <v>204</v>
      </c>
      <c r="AU74" t="s">
        <v>545</v>
      </c>
      <c r="AV74" t="s">
        <v>48</v>
      </c>
      <c r="AW74">
        <v>6</v>
      </c>
      <c r="BB74">
        <v>0.6685995709731285</v>
      </c>
      <c r="BC74" t="s">
        <v>70</v>
      </c>
      <c r="BF74" t="s">
        <v>116</v>
      </c>
      <c r="BG74" t="s">
        <v>117</v>
      </c>
      <c r="BH74" t="s">
        <v>545</v>
      </c>
      <c r="BI74">
        <v>472</v>
      </c>
      <c r="BJ74">
        <v>6</v>
      </c>
      <c r="BK74" t="s">
        <v>204</v>
      </c>
      <c r="BL74" t="s">
        <v>205</v>
      </c>
      <c r="BM74">
        <v>0.6685995709731285</v>
      </c>
      <c r="BN74" t="s">
        <v>70</v>
      </c>
      <c r="BO74" t="s">
        <v>380</v>
      </c>
      <c r="BP74">
        <v>1101.769</v>
      </c>
    </row>
    <row r="75" spans="1:68" ht="16.5" x14ac:dyDescent="0.25">
      <c r="A75" s="224" t="str">
        <f t="shared" si="35"/>
        <v>신화여객</v>
      </c>
      <c r="B75" s="126" t="str">
        <f t="shared" si="52"/>
        <v>이우빈</v>
      </c>
      <c r="C75" s="127" t="str">
        <f t="shared" si="36"/>
        <v>F</v>
      </c>
      <c r="D75" s="128">
        <f t="shared" si="37"/>
        <v>0.76838709677419359</v>
      </c>
      <c r="E75" s="129">
        <f t="shared" si="38"/>
        <v>4242</v>
      </c>
      <c r="F75" s="130" t="str">
        <f t="shared" si="39"/>
        <v>526</v>
      </c>
      <c r="G75" s="131" t="str">
        <f t="shared" si="40"/>
        <v>71바5105</v>
      </c>
      <c r="H75" s="132">
        <f t="shared" si="41"/>
        <v>1</v>
      </c>
      <c r="I75" s="133">
        <f t="shared" si="42"/>
        <v>2106.933</v>
      </c>
      <c r="J75" s="134">
        <f t="shared" si="43"/>
        <v>2.3187997469640245E-2</v>
      </c>
      <c r="K75" s="134">
        <f t="shared" si="44"/>
        <v>0.35683223243273265</v>
      </c>
      <c r="L75" s="134">
        <f t="shared" si="45"/>
        <v>0.22497155818433714</v>
      </c>
      <c r="M75" s="135">
        <f t="shared" si="46"/>
        <v>10.497999999999999</v>
      </c>
      <c r="N75" s="136">
        <f t="shared" si="47"/>
        <v>4.7462354047328507E-2</v>
      </c>
      <c r="O75" s="136">
        <f t="shared" si="48"/>
        <v>2.1358059321297831</v>
      </c>
      <c r="P75" s="217">
        <f t="shared" si="49"/>
        <v>0</v>
      </c>
      <c r="Q75" s="218">
        <f t="shared" si="50"/>
        <v>1</v>
      </c>
      <c r="R75" s="218">
        <f t="shared" si="51"/>
        <v>45</v>
      </c>
      <c r="T75">
        <v>524</v>
      </c>
      <c r="U75">
        <v>4242</v>
      </c>
      <c r="V75" t="s">
        <v>338</v>
      </c>
      <c r="W75">
        <v>2106.933</v>
      </c>
      <c r="X75">
        <v>884.52300000000002</v>
      </c>
      <c r="Y75">
        <v>2.3820000000000001</v>
      </c>
      <c r="Z75">
        <v>10.497999999999999</v>
      </c>
      <c r="AA75">
        <v>151.66855200000001</v>
      </c>
      <c r="AB75">
        <v>3.5168900000000001</v>
      </c>
      <c r="AC75">
        <v>54.120227999999997</v>
      </c>
      <c r="AD75" s="1">
        <v>474</v>
      </c>
      <c r="AE75">
        <v>1</v>
      </c>
      <c r="AF75">
        <v>45</v>
      </c>
      <c r="AG75">
        <v>65</v>
      </c>
      <c r="AH75">
        <v>13.891693</v>
      </c>
      <c r="AI75">
        <v>3.6</v>
      </c>
      <c r="AJ75">
        <v>0</v>
      </c>
      <c r="AK75">
        <v>0</v>
      </c>
      <c r="AL75">
        <v>0</v>
      </c>
      <c r="AM75" t="s">
        <v>339</v>
      </c>
      <c r="AN75" t="s">
        <v>548</v>
      </c>
      <c r="AO75">
        <v>2106.933</v>
      </c>
      <c r="AR75" t="s">
        <v>116</v>
      </c>
      <c r="AS75" t="s">
        <v>119</v>
      </c>
      <c r="AT75" t="s">
        <v>217</v>
      </c>
      <c r="AU75" t="s">
        <v>338</v>
      </c>
      <c r="AV75" t="s">
        <v>48</v>
      </c>
      <c r="AW75">
        <v>1</v>
      </c>
      <c r="BB75">
        <v>0.76838709677419359</v>
      </c>
      <c r="BC75" t="s">
        <v>70</v>
      </c>
      <c r="BF75" t="s">
        <v>116</v>
      </c>
      <c r="BG75" t="s">
        <v>119</v>
      </c>
      <c r="BH75" t="s">
        <v>338</v>
      </c>
      <c r="BI75">
        <v>4242</v>
      </c>
      <c r="BJ75">
        <v>1</v>
      </c>
      <c r="BK75" t="s">
        <v>217</v>
      </c>
      <c r="BL75" t="s">
        <v>172</v>
      </c>
      <c r="BM75">
        <v>0.76838709677419359</v>
      </c>
      <c r="BN75" t="s">
        <v>70</v>
      </c>
      <c r="BO75" t="s">
        <v>380</v>
      </c>
      <c r="BP75">
        <v>2106.933</v>
      </c>
    </row>
    <row r="76" spans="1:68" ht="16.5" x14ac:dyDescent="0.25">
      <c r="A76" s="225" t="str">
        <f t="shared" si="35"/>
        <v>신화여객</v>
      </c>
      <c r="B76" s="110" t="str">
        <f t="shared" si="52"/>
        <v>이일남</v>
      </c>
      <c r="C76" s="111" t="str">
        <f t="shared" si="36"/>
        <v>C</v>
      </c>
      <c r="D76" s="112">
        <f t="shared" si="37"/>
        <v>0.87685850033939139</v>
      </c>
      <c r="E76" s="113">
        <f t="shared" si="38"/>
        <v>3898</v>
      </c>
      <c r="F76" s="114" t="str">
        <f t="shared" si="39"/>
        <v>555</v>
      </c>
      <c r="G76" s="115" t="str">
        <f t="shared" si="40"/>
        <v>72바1105</v>
      </c>
      <c r="H76" s="116">
        <f t="shared" si="41"/>
        <v>6</v>
      </c>
      <c r="I76" s="117">
        <f t="shared" si="42"/>
        <v>3712.4760000000001</v>
      </c>
      <c r="J76" s="118">
        <f t="shared" si="43"/>
        <v>2.7350810613281717E-2</v>
      </c>
      <c r="K76" s="118">
        <f t="shared" si="44"/>
        <v>0.36460721261780354</v>
      </c>
      <c r="L76" s="118">
        <f t="shared" si="45"/>
        <v>0.14303122767662335</v>
      </c>
      <c r="M76" s="119">
        <f t="shared" si="46"/>
        <v>11.632</v>
      </c>
      <c r="N76" s="120">
        <f t="shared" si="47"/>
        <v>0.16161720641426369</v>
      </c>
      <c r="O76" s="120">
        <f t="shared" si="48"/>
        <v>7.111157082227602</v>
      </c>
      <c r="P76" s="219">
        <f t="shared" si="49"/>
        <v>38</v>
      </c>
      <c r="Q76" s="220">
        <f t="shared" si="50"/>
        <v>6</v>
      </c>
      <c r="R76" s="220">
        <f t="shared" si="51"/>
        <v>264</v>
      </c>
      <c r="T76">
        <v>524</v>
      </c>
      <c r="U76">
        <v>3898</v>
      </c>
      <c r="V76" t="s">
        <v>417</v>
      </c>
      <c r="W76">
        <v>3712.4760000000001</v>
      </c>
      <c r="X76">
        <v>1576.1849999999999</v>
      </c>
      <c r="Y76">
        <v>2.355</v>
      </c>
      <c r="Z76">
        <v>11.632</v>
      </c>
      <c r="AA76">
        <v>270.74766099999999</v>
      </c>
      <c r="AB76">
        <v>7.4051679999999998</v>
      </c>
      <c r="AC76">
        <v>98.716549999999998</v>
      </c>
      <c r="AD76" s="1">
        <v>531</v>
      </c>
      <c r="AE76">
        <v>6</v>
      </c>
      <c r="AF76">
        <v>264</v>
      </c>
      <c r="AG76">
        <v>85</v>
      </c>
      <c r="AH76">
        <v>13.711940999999999</v>
      </c>
      <c r="AI76">
        <v>170.3</v>
      </c>
      <c r="AJ76">
        <v>0</v>
      </c>
      <c r="AK76">
        <v>38</v>
      </c>
      <c r="AL76">
        <v>19452</v>
      </c>
      <c r="AM76" t="s">
        <v>418</v>
      </c>
      <c r="AN76" t="s">
        <v>549</v>
      </c>
      <c r="AO76">
        <v>2740.0639999999999</v>
      </c>
      <c r="AR76" t="s">
        <v>116</v>
      </c>
      <c r="AS76" t="s">
        <v>120</v>
      </c>
      <c r="AT76" t="s">
        <v>228</v>
      </c>
      <c r="AU76" t="s">
        <v>417</v>
      </c>
      <c r="AV76" t="s">
        <v>48</v>
      </c>
      <c r="AW76">
        <v>6</v>
      </c>
      <c r="BB76">
        <v>0.87685850033939139</v>
      </c>
      <c r="BC76" t="s">
        <v>69</v>
      </c>
      <c r="BF76" t="s">
        <v>116</v>
      </c>
      <c r="BG76" t="s">
        <v>120</v>
      </c>
      <c r="BH76" t="s">
        <v>417</v>
      </c>
      <c r="BI76">
        <v>3898</v>
      </c>
      <c r="BJ76">
        <v>6</v>
      </c>
      <c r="BK76" t="s">
        <v>228</v>
      </c>
      <c r="BL76" t="s">
        <v>225</v>
      </c>
      <c r="BM76">
        <v>0.87685850033939139</v>
      </c>
      <c r="BN76" t="s">
        <v>69</v>
      </c>
      <c r="BO76" t="s">
        <v>175</v>
      </c>
      <c r="BP76">
        <v>3712.4760000000001</v>
      </c>
    </row>
    <row r="77" spans="1:68" ht="16.5" x14ac:dyDescent="0.25">
      <c r="A77" s="224" t="str">
        <f t="shared" si="35"/>
        <v>신화여객</v>
      </c>
      <c r="B77" s="126" t="str">
        <f t="shared" si="52"/>
        <v>이재선</v>
      </c>
      <c r="C77" s="127" t="str">
        <f t="shared" si="36"/>
        <v>D</v>
      </c>
      <c r="D77" s="128">
        <f t="shared" si="37"/>
        <v>0.81806911439563534</v>
      </c>
      <c r="E77" s="129">
        <f t="shared" si="38"/>
        <v>435</v>
      </c>
      <c r="F77" s="130" t="str">
        <f t="shared" si="39"/>
        <v>37</v>
      </c>
      <c r="G77" s="131" t="str">
        <f t="shared" si="40"/>
        <v>71바6169</v>
      </c>
      <c r="H77" s="132">
        <f t="shared" si="41"/>
        <v>5</v>
      </c>
      <c r="I77" s="133">
        <f t="shared" si="42"/>
        <v>1298.0740000000001</v>
      </c>
      <c r="J77" s="134">
        <f t="shared" si="43"/>
        <v>3.6025935108951537E-2</v>
      </c>
      <c r="K77" s="134">
        <f t="shared" si="44"/>
        <v>0.36320669830898467</v>
      </c>
      <c r="L77" s="134">
        <f t="shared" si="45"/>
        <v>8.8592792090435524E-2</v>
      </c>
      <c r="M77" s="135">
        <f t="shared" si="46"/>
        <v>12.675000000000001</v>
      </c>
      <c r="N77" s="136">
        <f t="shared" si="47"/>
        <v>7.7037210513422189E-2</v>
      </c>
      <c r="O77" s="136">
        <f t="shared" si="48"/>
        <v>5.6237163674798198</v>
      </c>
      <c r="P77" s="217">
        <f t="shared" si="49"/>
        <v>14</v>
      </c>
      <c r="Q77" s="218">
        <f t="shared" si="50"/>
        <v>1</v>
      </c>
      <c r="R77" s="218">
        <f t="shared" si="51"/>
        <v>73</v>
      </c>
      <c r="T77">
        <v>524</v>
      </c>
      <c r="U77">
        <v>435</v>
      </c>
      <c r="V77" t="s">
        <v>340</v>
      </c>
      <c r="W77">
        <v>1298.0740000000001</v>
      </c>
      <c r="X77">
        <v>635.58699999999999</v>
      </c>
      <c r="Y77">
        <v>2.0419999999999998</v>
      </c>
      <c r="Z77">
        <v>12.675000000000001</v>
      </c>
      <c r="AA77">
        <v>88.970515000000006</v>
      </c>
      <c r="AB77">
        <v>3.2052459999999998</v>
      </c>
      <c r="AC77">
        <v>32.314686999999999</v>
      </c>
      <c r="AD77" s="1">
        <v>115</v>
      </c>
      <c r="AE77">
        <v>1</v>
      </c>
      <c r="AF77">
        <v>73</v>
      </c>
      <c r="AG77">
        <v>67</v>
      </c>
      <c r="AH77">
        <v>14.589934</v>
      </c>
      <c r="AI77">
        <v>23.1</v>
      </c>
      <c r="AJ77">
        <v>0</v>
      </c>
      <c r="AK77">
        <v>14</v>
      </c>
      <c r="AL77">
        <v>4088</v>
      </c>
      <c r="AM77" t="s">
        <v>341</v>
      </c>
      <c r="AN77" t="s">
        <v>550</v>
      </c>
      <c r="AO77">
        <v>497.09300000000002</v>
      </c>
      <c r="AR77" t="s">
        <v>116</v>
      </c>
      <c r="AS77" t="s">
        <v>118</v>
      </c>
      <c r="AT77" t="s">
        <v>213</v>
      </c>
      <c r="AU77" t="s">
        <v>340</v>
      </c>
      <c r="AV77" t="s">
        <v>48</v>
      </c>
      <c r="AW77">
        <v>5</v>
      </c>
      <c r="BB77">
        <v>0.81806911439563534</v>
      </c>
      <c r="BC77" t="s">
        <v>67</v>
      </c>
      <c r="BF77" t="s">
        <v>116</v>
      </c>
      <c r="BG77" t="s">
        <v>118</v>
      </c>
      <c r="BH77" t="s">
        <v>340</v>
      </c>
      <c r="BI77">
        <v>435</v>
      </c>
      <c r="BJ77">
        <v>5</v>
      </c>
      <c r="BK77" t="s">
        <v>213</v>
      </c>
      <c r="BL77" t="s">
        <v>214</v>
      </c>
      <c r="BM77">
        <v>0.81806911439563534</v>
      </c>
      <c r="BN77" t="s">
        <v>67</v>
      </c>
      <c r="BO77" t="s">
        <v>177</v>
      </c>
      <c r="BP77">
        <v>1298.0740000000001</v>
      </c>
    </row>
    <row r="78" spans="1:68" ht="16.5" x14ac:dyDescent="0.25">
      <c r="A78" s="225" t="str">
        <f t="shared" si="35"/>
        <v>신화여객</v>
      </c>
      <c r="B78" s="110" t="str">
        <f t="shared" si="52"/>
        <v>이재형</v>
      </c>
      <c r="C78" s="111" t="str">
        <f t="shared" si="36"/>
        <v>C</v>
      </c>
      <c r="D78" s="112">
        <f t="shared" si="37"/>
        <v>0.87520000000000009</v>
      </c>
      <c r="E78" s="113">
        <f t="shared" si="38"/>
        <v>8439</v>
      </c>
      <c r="F78" s="114" t="str">
        <f t="shared" si="39"/>
        <v>34</v>
      </c>
      <c r="G78" s="115" t="str">
        <f t="shared" si="40"/>
        <v>71바6158</v>
      </c>
      <c r="H78" s="116">
        <f t="shared" si="41"/>
        <v>1</v>
      </c>
      <c r="I78" s="117">
        <f t="shared" si="42"/>
        <v>2447.3319999999999</v>
      </c>
      <c r="J78" s="118">
        <f t="shared" si="43"/>
        <v>2.8549177349691656E-2</v>
      </c>
      <c r="K78" s="118">
        <f t="shared" si="44"/>
        <v>0.29820422648416489</v>
      </c>
      <c r="L78" s="118">
        <f t="shared" si="45"/>
        <v>0.15404530321182414</v>
      </c>
      <c r="M78" s="119">
        <f t="shared" si="46"/>
        <v>14.042999999999999</v>
      </c>
      <c r="N78" s="120">
        <f t="shared" si="47"/>
        <v>0</v>
      </c>
      <c r="O78" s="120">
        <f t="shared" si="48"/>
        <v>9.561432613147705</v>
      </c>
      <c r="P78" s="219">
        <f t="shared" si="49"/>
        <v>3</v>
      </c>
      <c r="Q78" s="220">
        <f t="shared" si="50"/>
        <v>0</v>
      </c>
      <c r="R78" s="220">
        <f t="shared" si="51"/>
        <v>234</v>
      </c>
      <c r="T78">
        <v>524</v>
      </c>
      <c r="U78">
        <v>8439</v>
      </c>
      <c r="V78" t="s">
        <v>342</v>
      </c>
      <c r="W78">
        <v>2447.3319999999999</v>
      </c>
      <c r="X78">
        <v>1118.367</v>
      </c>
      <c r="Y78">
        <v>2.1880000000000002</v>
      </c>
      <c r="Z78">
        <v>14.042999999999999</v>
      </c>
      <c r="AA78">
        <v>142.082728</v>
      </c>
      <c r="AB78">
        <v>4.0563450000000003</v>
      </c>
      <c r="AC78">
        <v>42.369669999999999</v>
      </c>
      <c r="AD78" s="1">
        <v>377</v>
      </c>
      <c r="AE78">
        <v>0</v>
      </c>
      <c r="AF78">
        <v>234</v>
      </c>
      <c r="AG78">
        <v>86</v>
      </c>
      <c r="AH78">
        <v>17.224696999999999</v>
      </c>
      <c r="AI78">
        <v>674.5</v>
      </c>
      <c r="AJ78">
        <v>0.9</v>
      </c>
      <c r="AK78">
        <v>3</v>
      </c>
      <c r="AL78">
        <v>1444</v>
      </c>
      <c r="AM78" t="s">
        <v>343</v>
      </c>
      <c r="AN78" t="s">
        <v>551</v>
      </c>
      <c r="AO78">
        <v>2447.3319999999999</v>
      </c>
      <c r="AR78" t="s">
        <v>116</v>
      </c>
      <c r="AS78" t="s">
        <v>117</v>
      </c>
      <c r="AT78" t="s">
        <v>196</v>
      </c>
      <c r="AU78" t="s">
        <v>342</v>
      </c>
      <c r="AV78" t="s">
        <v>48</v>
      </c>
      <c r="AW78">
        <v>1</v>
      </c>
      <c r="BB78">
        <v>0.87520000000000009</v>
      </c>
      <c r="BC78" t="s">
        <v>69</v>
      </c>
      <c r="BF78" t="s">
        <v>116</v>
      </c>
      <c r="BG78" t="s">
        <v>117</v>
      </c>
      <c r="BH78" t="s">
        <v>342</v>
      </c>
      <c r="BI78">
        <v>8439</v>
      </c>
      <c r="BJ78">
        <v>1</v>
      </c>
      <c r="BK78" t="s">
        <v>196</v>
      </c>
      <c r="BL78" t="s">
        <v>172</v>
      </c>
      <c r="BM78">
        <v>0.87520000000000009</v>
      </c>
      <c r="BN78" t="s">
        <v>69</v>
      </c>
      <c r="BO78" t="s">
        <v>175</v>
      </c>
      <c r="BP78">
        <v>2447.3319999999999</v>
      </c>
    </row>
    <row r="79" spans="1:68" ht="16.5" x14ac:dyDescent="0.25">
      <c r="A79" s="224" t="str">
        <f t="shared" si="35"/>
        <v>신화여객</v>
      </c>
      <c r="B79" s="126" t="str">
        <f t="shared" si="52"/>
        <v>이정주</v>
      </c>
      <c r="C79" s="127" t="str">
        <f t="shared" si="36"/>
        <v>B</v>
      </c>
      <c r="D79" s="128">
        <f t="shared" si="37"/>
        <v>0.90547552319932134</v>
      </c>
      <c r="E79" s="129">
        <f t="shared" si="38"/>
        <v>3430</v>
      </c>
      <c r="F79" s="130" t="str">
        <f t="shared" si="39"/>
        <v>37</v>
      </c>
      <c r="G79" s="131" t="str">
        <f t="shared" si="40"/>
        <v>71바6168</v>
      </c>
      <c r="H79" s="132">
        <f t="shared" si="41"/>
        <v>3</v>
      </c>
      <c r="I79" s="133">
        <f t="shared" si="42"/>
        <v>405.48599999999999</v>
      </c>
      <c r="J79" s="134">
        <f t="shared" si="43"/>
        <v>1.9771349404036926E-2</v>
      </c>
      <c r="K79" s="134">
        <f t="shared" si="44"/>
        <v>0.32232642626251451</v>
      </c>
      <c r="L79" s="134">
        <f t="shared" si="45"/>
        <v>5.6722056988404039E-2</v>
      </c>
      <c r="M79" s="135">
        <f t="shared" si="46"/>
        <v>12.111000000000001</v>
      </c>
      <c r="N79" s="136">
        <f t="shared" si="47"/>
        <v>0</v>
      </c>
      <c r="O79" s="136">
        <f t="shared" si="48"/>
        <v>8.5859208510188623</v>
      </c>
      <c r="P79" s="217">
        <f t="shared" si="49"/>
        <v>0</v>
      </c>
      <c r="Q79" s="218">
        <f t="shared" si="50"/>
        <v>0</v>
      </c>
      <c r="R79" s="218">
        <f t="shared" si="51"/>
        <v>39</v>
      </c>
      <c r="T79">
        <v>524</v>
      </c>
      <c r="U79">
        <v>3430</v>
      </c>
      <c r="V79" t="s">
        <v>344</v>
      </c>
      <c r="W79">
        <v>454.23200000000003</v>
      </c>
      <c r="X79">
        <v>199.42699999999999</v>
      </c>
      <c r="Y79">
        <v>2.278</v>
      </c>
      <c r="Z79">
        <v>12.111000000000001</v>
      </c>
      <c r="AA79">
        <v>26.482765000000001</v>
      </c>
      <c r="AB79">
        <v>0.52359999999999995</v>
      </c>
      <c r="AC79">
        <v>8.5360949999999995</v>
      </c>
      <c r="AD79" s="1">
        <v>23</v>
      </c>
      <c r="AE79">
        <v>0</v>
      </c>
      <c r="AF79">
        <v>39</v>
      </c>
      <c r="AG79">
        <v>72</v>
      </c>
      <c r="AH79">
        <v>17.151985</v>
      </c>
      <c r="AI79">
        <v>48.4</v>
      </c>
      <c r="AJ79">
        <v>0</v>
      </c>
      <c r="AK79">
        <v>0</v>
      </c>
      <c r="AL79">
        <v>0</v>
      </c>
      <c r="AM79" t="s">
        <v>345</v>
      </c>
      <c r="AN79" t="s">
        <v>552</v>
      </c>
      <c r="AO79">
        <v>146.166</v>
      </c>
      <c r="AR79" t="s">
        <v>116</v>
      </c>
      <c r="AS79" t="s">
        <v>118</v>
      </c>
      <c r="AT79" t="s">
        <v>212</v>
      </c>
      <c r="AU79" t="s">
        <v>344</v>
      </c>
      <c r="AV79" t="s">
        <v>48</v>
      </c>
      <c r="AW79">
        <v>3</v>
      </c>
      <c r="BB79">
        <v>0.90547552319932134</v>
      </c>
      <c r="BC79" t="s">
        <v>68</v>
      </c>
      <c r="BF79" t="s">
        <v>116</v>
      </c>
      <c r="BG79" t="s">
        <v>118</v>
      </c>
      <c r="BH79" t="s">
        <v>344</v>
      </c>
      <c r="BI79">
        <v>3430</v>
      </c>
      <c r="BJ79">
        <v>3</v>
      </c>
      <c r="BK79" t="s">
        <v>212</v>
      </c>
      <c r="BL79" t="s">
        <v>210</v>
      </c>
      <c r="BM79">
        <v>0.90547552319932134</v>
      </c>
      <c r="BN79" t="s">
        <v>68</v>
      </c>
      <c r="BO79" t="s">
        <v>173</v>
      </c>
      <c r="BP79">
        <v>405.48599999999999</v>
      </c>
    </row>
    <row r="80" spans="1:68" ht="16.5" x14ac:dyDescent="0.25">
      <c r="A80" s="225" t="str">
        <f t="shared" si="35"/>
        <v>신화여객</v>
      </c>
      <c r="B80" s="110" t="str">
        <f t="shared" si="52"/>
        <v>이주호</v>
      </c>
      <c r="C80" s="111" t="str">
        <f t="shared" si="36"/>
        <v>C</v>
      </c>
      <c r="D80" s="112">
        <f t="shared" si="37"/>
        <v>0.85074794406314447</v>
      </c>
      <c r="E80" s="113">
        <f t="shared" si="38"/>
        <v>6611</v>
      </c>
      <c r="F80" s="114" t="str">
        <f t="shared" si="39"/>
        <v>37</v>
      </c>
      <c r="G80" s="115" t="str">
        <f t="shared" si="40"/>
        <v>71바6168</v>
      </c>
      <c r="H80" s="116">
        <f t="shared" si="41"/>
        <v>2</v>
      </c>
      <c r="I80" s="117">
        <f t="shared" si="42"/>
        <v>2206.4880000000003</v>
      </c>
      <c r="J80" s="118">
        <f t="shared" si="43"/>
        <v>4.808684925185161E-2</v>
      </c>
      <c r="K80" s="118">
        <f t="shared" si="44"/>
        <v>0.3193859390071544</v>
      </c>
      <c r="L80" s="118">
        <f t="shared" si="45"/>
        <v>0.19352020042710405</v>
      </c>
      <c r="M80" s="119">
        <f t="shared" si="46"/>
        <v>10.981999999999999</v>
      </c>
      <c r="N80" s="120">
        <f t="shared" si="47"/>
        <v>4.5320890029766761E-2</v>
      </c>
      <c r="O80" s="120">
        <f t="shared" si="48"/>
        <v>1.8581564912204374</v>
      </c>
      <c r="P80" s="219">
        <f t="shared" si="49"/>
        <v>7</v>
      </c>
      <c r="Q80" s="220">
        <f t="shared" si="50"/>
        <v>1</v>
      </c>
      <c r="R80" s="220">
        <f t="shared" si="51"/>
        <v>41</v>
      </c>
      <c r="T80">
        <v>524</v>
      </c>
      <c r="U80">
        <v>6611</v>
      </c>
      <c r="V80" t="s">
        <v>346</v>
      </c>
      <c r="W80">
        <v>2206.4879999999998</v>
      </c>
      <c r="X80">
        <v>1037.595</v>
      </c>
      <c r="Y80">
        <v>2.1269999999999998</v>
      </c>
      <c r="Z80">
        <v>10.981999999999999</v>
      </c>
      <c r="AA80">
        <v>147.79300599999999</v>
      </c>
      <c r="AB80">
        <v>7.1069000000000004</v>
      </c>
      <c r="AC80">
        <v>47.203007999999997</v>
      </c>
      <c r="AD80" s="1">
        <v>427</v>
      </c>
      <c r="AE80">
        <v>1</v>
      </c>
      <c r="AF80">
        <v>41</v>
      </c>
      <c r="AG80">
        <v>70</v>
      </c>
      <c r="AH80">
        <v>14.929582999999999</v>
      </c>
      <c r="AI80">
        <v>53.7</v>
      </c>
      <c r="AJ80">
        <v>0</v>
      </c>
      <c r="AK80">
        <v>7</v>
      </c>
      <c r="AL80">
        <v>2658</v>
      </c>
      <c r="AM80" t="s">
        <v>347</v>
      </c>
      <c r="AN80" t="s">
        <v>553</v>
      </c>
      <c r="AO80">
        <v>2118.8620000000001</v>
      </c>
      <c r="AR80" t="s">
        <v>116</v>
      </c>
      <c r="AS80" t="s">
        <v>118</v>
      </c>
      <c r="AT80" t="s">
        <v>212</v>
      </c>
      <c r="AU80" t="s">
        <v>346</v>
      </c>
      <c r="AV80" t="s">
        <v>48</v>
      </c>
      <c r="AW80">
        <v>2</v>
      </c>
      <c r="BB80">
        <v>0.85074794406314447</v>
      </c>
      <c r="BC80" t="s">
        <v>69</v>
      </c>
      <c r="BF80" t="s">
        <v>116</v>
      </c>
      <c r="BG80" t="s">
        <v>118</v>
      </c>
      <c r="BH80" t="s">
        <v>346</v>
      </c>
      <c r="BI80">
        <v>6611</v>
      </c>
      <c r="BJ80">
        <v>2</v>
      </c>
      <c r="BK80" t="s">
        <v>212</v>
      </c>
      <c r="BL80" t="s">
        <v>215</v>
      </c>
      <c r="BM80">
        <v>0.85074794406314447</v>
      </c>
      <c r="BN80" t="s">
        <v>69</v>
      </c>
      <c r="BO80" t="s">
        <v>175</v>
      </c>
      <c r="BP80">
        <v>2206.4880000000003</v>
      </c>
    </row>
    <row r="81" spans="1:68" ht="16.5" x14ac:dyDescent="0.25">
      <c r="A81" s="224" t="str">
        <f t="shared" si="35"/>
        <v>신화여객</v>
      </c>
      <c r="B81" s="126" t="str">
        <f t="shared" si="52"/>
        <v>이진영</v>
      </c>
      <c r="C81" s="127" t="str">
        <f t="shared" si="36"/>
        <v>D</v>
      </c>
      <c r="D81" s="128">
        <f t="shared" si="37"/>
        <v>0.80640000000000001</v>
      </c>
      <c r="E81" s="129">
        <f t="shared" si="38"/>
        <v>5352</v>
      </c>
      <c r="F81" s="130" t="str">
        <f t="shared" si="39"/>
        <v>34</v>
      </c>
      <c r="G81" s="131" t="str">
        <f t="shared" si="40"/>
        <v>71바1115</v>
      </c>
      <c r="H81" s="132">
        <f t="shared" si="41"/>
        <v>1</v>
      </c>
      <c r="I81" s="133">
        <f t="shared" si="42"/>
        <v>1980.596</v>
      </c>
      <c r="J81" s="134">
        <f t="shared" si="43"/>
        <v>2.6478449962121495E-2</v>
      </c>
      <c r="K81" s="134">
        <f t="shared" si="44"/>
        <v>0.35745773993318392</v>
      </c>
      <c r="L81" s="134">
        <f t="shared" si="45"/>
        <v>6.7656402416242378E-2</v>
      </c>
      <c r="M81" s="135">
        <f t="shared" si="46"/>
        <v>12.007</v>
      </c>
      <c r="N81" s="136">
        <f t="shared" si="47"/>
        <v>5.0489852549434618E-2</v>
      </c>
      <c r="O81" s="136">
        <f t="shared" si="48"/>
        <v>4.4431070243502457</v>
      </c>
      <c r="P81" s="217">
        <f t="shared" si="49"/>
        <v>16</v>
      </c>
      <c r="Q81" s="218">
        <f t="shared" si="50"/>
        <v>1</v>
      </c>
      <c r="R81" s="218">
        <f t="shared" si="51"/>
        <v>88</v>
      </c>
      <c r="T81">
        <v>524</v>
      </c>
      <c r="U81">
        <v>5352</v>
      </c>
      <c r="V81" t="s">
        <v>348</v>
      </c>
      <c r="W81">
        <v>1980.596</v>
      </c>
      <c r="X81">
        <v>982.28099999999995</v>
      </c>
      <c r="Y81">
        <v>2.016</v>
      </c>
      <c r="Z81">
        <v>12.007</v>
      </c>
      <c r="AA81">
        <v>133.377747</v>
      </c>
      <c r="AB81">
        <v>3.5316360000000002</v>
      </c>
      <c r="AC81">
        <v>47.676907999999997</v>
      </c>
      <c r="AD81" s="1">
        <v>134</v>
      </c>
      <c r="AE81">
        <v>1</v>
      </c>
      <c r="AF81">
        <v>88</v>
      </c>
      <c r="AG81">
        <v>63</v>
      </c>
      <c r="AH81">
        <v>14.849523</v>
      </c>
      <c r="AI81">
        <v>13.1</v>
      </c>
      <c r="AJ81">
        <v>0</v>
      </c>
      <c r="AK81">
        <v>16</v>
      </c>
      <c r="AL81">
        <v>5512</v>
      </c>
      <c r="AM81" t="s">
        <v>349</v>
      </c>
      <c r="AN81" t="s">
        <v>554</v>
      </c>
      <c r="AO81">
        <v>1980.596</v>
      </c>
      <c r="AR81" t="s">
        <v>116</v>
      </c>
      <c r="AS81" t="s">
        <v>117</v>
      </c>
      <c r="AT81" t="s">
        <v>190</v>
      </c>
      <c r="AU81" t="s">
        <v>348</v>
      </c>
      <c r="AV81" t="s">
        <v>48</v>
      </c>
      <c r="AW81">
        <v>1</v>
      </c>
      <c r="BB81">
        <v>0.80640000000000001</v>
      </c>
      <c r="BC81" t="s">
        <v>67</v>
      </c>
      <c r="BF81" t="s">
        <v>116</v>
      </c>
      <c r="BG81" t="s">
        <v>117</v>
      </c>
      <c r="BH81" t="s">
        <v>348</v>
      </c>
      <c r="BI81">
        <v>5352</v>
      </c>
      <c r="BJ81">
        <v>1</v>
      </c>
      <c r="BK81" t="s">
        <v>190</v>
      </c>
      <c r="BL81" t="s">
        <v>172</v>
      </c>
      <c r="BM81">
        <v>0.80640000000000001</v>
      </c>
      <c r="BN81" t="s">
        <v>67</v>
      </c>
      <c r="BO81" t="s">
        <v>177</v>
      </c>
      <c r="BP81">
        <v>1980.596</v>
      </c>
    </row>
    <row r="82" spans="1:68" ht="16.5" x14ac:dyDescent="0.25">
      <c r="A82" s="225" t="str">
        <f t="shared" ref="A82:A100" si="53">BF82</f>
        <v>신화여객</v>
      </c>
      <c r="B82" s="110" t="str">
        <f t="shared" si="52"/>
        <v>이한남</v>
      </c>
      <c r="C82" s="111" t="str">
        <f t="shared" ref="C82:C100" si="54">BN82</f>
        <v>D</v>
      </c>
      <c r="D82" s="112">
        <f t="shared" ref="D82:D100" si="55">BM82</f>
        <v>0.83994726995517954</v>
      </c>
      <c r="E82" s="113">
        <f t="shared" ref="E82:E100" si="56">U82</f>
        <v>8833</v>
      </c>
      <c r="F82" s="114" t="str">
        <f t="shared" ref="F82:F100" si="57">BG82</f>
        <v>34</v>
      </c>
      <c r="G82" s="115" t="str">
        <f t="shared" ref="G82:G100" si="58">BK82</f>
        <v>71바6160</v>
      </c>
      <c r="H82" s="116">
        <f t="shared" ref="H82:H100" si="59">BJ82</f>
        <v>3</v>
      </c>
      <c r="I82" s="117">
        <f t="shared" ref="I82:I100" si="60">BP82</f>
        <v>768.91899999999987</v>
      </c>
      <c r="J82" s="118">
        <f t="shared" ref="J82:J100" si="61">AB82/AA82</f>
        <v>1.5075413171916949E-2</v>
      </c>
      <c r="K82" s="118">
        <f t="shared" ref="K82:K100" si="62">AC82/AA82</f>
        <v>0.36665262689242284</v>
      </c>
      <c r="L82" s="118">
        <f t="shared" ref="L82:L100" si="63">AD82/I82</f>
        <v>0.13525481877805076</v>
      </c>
      <c r="M82" s="119">
        <f t="shared" ref="M82:M100" si="64">Z82</f>
        <v>12.82</v>
      </c>
      <c r="N82" s="120">
        <f t="shared" ref="N82:N100" si="65">AE82*100/W82</f>
        <v>0</v>
      </c>
      <c r="O82" s="120">
        <f t="shared" ref="O82:O100" si="66">AF82*100/W82</f>
        <v>11.542722501659266</v>
      </c>
      <c r="P82" s="219">
        <f t="shared" ref="P82:P100" si="67">AK82</f>
        <v>0</v>
      </c>
      <c r="Q82" s="220">
        <f t="shared" ref="Q82:Q100" si="68">AE82</f>
        <v>0</v>
      </c>
      <c r="R82" s="220">
        <f t="shared" ref="R82:R100" si="69">AF82</f>
        <v>92</v>
      </c>
      <c r="T82">
        <v>524</v>
      </c>
      <c r="U82">
        <v>8833</v>
      </c>
      <c r="V82" t="s">
        <v>383</v>
      </c>
      <c r="W82">
        <v>797.03899999999999</v>
      </c>
      <c r="X82">
        <v>386.76799999999997</v>
      </c>
      <c r="Y82">
        <v>2.0609999999999999</v>
      </c>
      <c r="Z82">
        <v>12.82</v>
      </c>
      <c r="AA82">
        <v>52.899711000000003</v>
      </c>
      <c r="AB82">
        <v>0.797485</v>
      </c>
      <c r="AC82">
        <v>19.395817999999998</v>
      </c>
      <c r="AD82" s="1">
        <v>104</v>
      </c>
      <c r="AE82">
        <v>0</v>
      </c>
      <c r="AF82">
        <v>92</v>
      </c>
      <c r="AG82">
        <v>70</v>
      </c>
      <c r="AH82">
        <v>15.066981999999999</v>
      </c>
      <c r="AI82">
        <v>160</v>
      </c>
      <c r="AJ82">
        <v>0</v>
      </c>
      <c r="AK82">
        <v>0</v>
      </c>
      <c r="AL82">
        <v>0</v>
      </c>
      <c r="AM82" t="s">
        <v>384</v>
      </c>
      <c r="AN82" t="s">
        <v>555</v>
      </c>
      <c r="AO82">
        <v>523.46799999999996</v>
      </c>
      <c r="AR82" t="s">
        <v>116</v>
      </c>
      <c r="AS82" t="s">
        <v>117</v>
      </c>
      <c r="AT82" t="s">
        <v>197</v>
      </c>
      <c r="AU82" t="s">
        <v>383</v>
      </c>
      <c r="AV82" t="s">
        <v>48</v>
      </c>
      <c r="AW82">
        <v>3</v>
      </c>
      <c r="BB82">
        <v>0.83994726995517954</v>
      </c>
      <c r="BC82" t="s">
        <v>67</v>
      </c>
      <c r="BF82" t="s">
        <v>116</v>
      </c>
      <c r="BG82" t="s">
        <v>117</v>
      </c>
      <c r="BH82" t="s">
        <v>383</v>
      </c>
      <c r="BI82">
        <v>8833</v>
      </c>
      <c r="BJ82">
        <v>3</v>
      </c>
      <c r="BK82" t="s">
        <v>197</v>
      </c>
      <c r="BL82" t="s">
        <v>192</v>
      </c>
      <c r="BM82">
        <v>0.83994726995517954</v>
      </c>
      <c r="BN82" t="s">
        <v>67</v>
      </c>
      <c r="BO82" t="s">
        <v>177</v>
      </c>
      <c r="BP82">
        <v>768.91899999999987</v>
      </c>
    </row>
    <row r="83" spans="1:68" ht="16.5" x14ac:dyDescent="0.25">
      <c r="A83" s="224" t="str">
        <f t="shared" si="53"/>
        <v>신화여객</v>
      </c>
      <c r="B83" s="126" t="str">
        <f t="shared" si="52"/>
        <v>임종수</v>
      </c>
      <c r="C83" s="127" t="str">
        <f t="shared" si="54"/>
        <v>D</v>
      </c>
      <c r="D83" s="128">
        <f t="shared" si="55"/>
        <v>0.80629338782307047</v>
      </c>
      <c r="E83" s="129">
        <f t="shared" si="56"/>
        <v>4430</v>
      </c>
      <c r="F83" s="130" t="str">
        <f t="shared" si="57"/>
        <v>34</v>
      </c>
      <c r="G83" s="131" t="str">
        <f t="shared" si="58"/>
        <v>72바1097</v>
      </c>
      <c r="H83" s="132">
        <f t="shared" si="59"/>
        <v>6</v>
      </c>
      <c r="I83" s="133">
        <f t="shared" si="60"/>
        <v>1576.5659999999998</v>
      </c>
      <c r="J83" s="134">
        <f t="shared" si="61"/>
        <v>2.9184559243063207E-2</v>
      </c>
      <c r="K83" s="134">
        <f t="shared" si="62"/>
        <v>0.33258888386936358</v>
      </c>
      <c r="L83" s="134">
        <f t="shared" si="63"/>
        <v>0.20614424007621632</v>
      </c>
      <c r="M83" s="135">
        <f t="shared" si="64"/>
        <v>14.217000000000001</v>
      </c>
      <c r="N83" s="136">
        <f t="shared" si="65"/>
        <v>0.12103958478580834</v>
      </c>
      <c r="O83" s="136">
        <f t="shared" si="66"/>
        <v>26.084030521341699</v>
      </c>
      <c r="P83" s="217">
        <f t="shared" si="67"/>
        <v>14</v>
      </c>
      <c r="Q83" s="218">
        <f t="shared" si="68"/>
        <v>2</v>
      </c>
      <c r="R83" s="218">
        <f t="shared" si="69"/>
        <v>431</v>
      </c>
      <c r="T83">
        <v>524</v>
      </c>
      <c r="U83">
        <v>4430</v>
      </c>
      <c r="V83" t="s">
        <v>350</v>
      </c>
      <c r="W83">
        <v>1652.3520000000001</v>
      </c>
      <c r="X83">
        <v>832.53399999999999</v>
      </c>
      <c r="Y83">
        <v>1.9850000000000001</v>
      </c>
      <c r="Z83">
        <v>14.217000000000001</v>
      </c>
      <c r="AA83">
        <v>102.012745</v>
      </c>
      <c r="AB83">
        <v>2.9771969999999999</v>
      </c>
      <c r="AC83">
        <v>33.928305000000002</v>
      </c>
      <c r="AD83" s="1">
        <v>325</v>
      </c>
      <c r="AE83">
        <v>2</v>
      </c>
      <c r="AF83">
        <v>431</v>
      </c>
      <c r="AG83">
        <v>76</v>
      </c>
      <c r="AH83">
        <v>16.197505</v>
      </c>
      <c r="AI83">
        <v>1029.5</v>
      </c>
      <c r="AJ83">
        <v>0</v>
      </c>
      <c r="AK83">
        <v>14</v>
      </c>
      <c r="AL83">
        <v>3028</v>
      </c>
      <c r="AM83" t="s">
        <v>351</v>
      </c>
      <c r="AN83" t="s">
        <v>556</v>
      </c>
      <c r="AO83">
        <v>482.33300000000003</v>
      </c>
      <c r="AR83" t="s">
        <v>116</v>
      </c>
      <c r="AS83" t="s">
        <v>117</v>
      </c>
      <c r="AT83" t="s">
        <v>202</v>
      </c>
      <c r="AU83" t="s">
        <v>350</v>
      </c>
      <c r="AV83" t="s">
        <v>48</v>
      </c>
      <c r="AW83">
        <v>6</v>
      </c>
      <c r="BB83">
        <v>0.80629338782307047</v>
      </c>
      <c r="BC83" t="s">
        <v>67</v>
      </c>
      <c r="BF83" t="s">
        <v>116</v>
      </c>
      <c r="BG83" t="s">
        <v>117</v>
      </c>
      <c r="BH83" t="s">
        <v>350</v>
      </c>
      <c r="BI83">
        <v>4430</v>
      </c>
      <c r="BJ83">
        <v>6</v>
      </c>
      <c r="BK83" t="s">
        <v>202</v>
      </c>
      <c r="BL83" t="s">
        <v>206</v>
      </c>
      <c r="BM83">
        <v>0.80629338782307047</v>
      </c>
      <c r="BN83" t="s">
        <v>67</v>
      </c>
      <c r="BO83" t="s">
        <v>177</v>
      </c>
      <c r="BP83">
        <v>1576.5659999999998</v>
      </c>
    </row>
    <row r="84" spans="1:68" ht="16.5" x14ac:dyDescent="0.25">
      <c r="A84" s="225" t="str">
        <f t="shared" si="53"/>
        <v>신화여객</v>
      </c>
      <c r="B84" s="110" t="str">
        <f t="shared" si="52"/>
        <v>장문성</v>
      </c>
      <c r="C84" s="111" t="str">
        <f t="shared" si="54"/>
        <v>B</v>
      </c>
      <c r="D84" s="112">
        <f t="shared" si="55"/>
        <v>0.9195524265687659</v>
      </c>
      <c r="E84" s="113">
        <f t="shared" si="56"/>
        <v>2502</v>
      </c>
      <c r="F84" s="114" t="str">
        <f t="shared" si="57"/>
        <v>37</v>
      </c>
      <c r="G84" s="115" t="str">
        <f t="shared" si="58"/>
        <v>71바6167</v>
      </c>
      <c r="H84" s="116">
        <f t="shared" si="59"/>
        <v>2</v>
      </c>
      <c r="I84" s="117">
        <f t="shared" si="60"/>
        <v>1734.548</v>
      </c>
      <c r="J84" s="118">
        <f t="shared" si="61"/>
        <v>1.1625498233509035E-2</v>
      </c>
      <c r="K84" s="118">
        <f t="shared" si="62"/>
        <v>0.33450869657494681</v>
      </c>
      <c r="L84" s="118">
        <f t="shared" si="63"/>
        <v>0.18333306429110063</v>
      </c>
      <c r="M84" s="119">
        <f t="shared" si="64"/>
        <v>9.9410000000000007</v>
      </c>
      <c r="N84" s="120">
        <f t="shared" si="65"/>
        <v>0</v>
      </c>
      <c r="O84" s="120">
        <f t="shared" si="66"/>
        <v>5.1886716308802061</v>
      </c>
      <c r="P84" s="219">
        <f t="shared" si="67"/>
        <v>0</v>
      </c>
      <c r="Q84" s="220">
        <f t="shared" si="68"/>
        <v>0</v>
      </c>
      <c r="R84" s="220">
        <f t="shared" si="69"/>
        <v>90</v>
      </c>
      <c r="T84">
        <v>524</v>
      </c>
      <c r="U84">
        <v>2502</v>
      </c>
      <c r="V84" t="s">
        <v>352</v>
      </c>
      <c r="W84">
        <v>1734.548</v>
      </c>
      <c r="X84">
        <v>755.096</v>
      </c>
      <c r="Y84">
        <v>2.2970000000000002</v>
      </c>
      <c r="Z84">
        <v>9.9410000000000007</v>
      </c>
      <c r="AA84">
        <v>114.04190800000001</v>
      </c>
      <c r="AB84">
        <v>1.3257939999999999</v>
      </c>
      <c r="AC84">
        <v>38.148009999999999</v>
      </c>
      <c r="AD84" s="1">
        <v>318</v>
      </c>
      <c r="AE84">
        <v>0</v>
      </c>
      <c r="AF84">
        <v>90</v>
      </c>
      <c r="AG84">
        <v>69</v>
      </c>
      <c r="AH84">
        <v>15.209742</v>
      </c>
      <c r="AI84">
        <v>45.1</v>
      </c>
      <c r="AJ84">
        <v>0</v>
      </c>
      <c r="AK84">
        <v>0</v>
      </c>
      <c r="AL84">
        <v>0</v>
      </c>
      <c r="AM84" t="s">
        <v>353</v>
      </c>
      <c r="AN84" t="s">
        <v>557</v>
      </c>
      <c r="AO84">
        <v>1521.17</v>
      </c>
      <c r="AR84" t="s">
        <v>116</v>
      </c>
      <c r="AS84" t="s">
        <v>118</v>
      </c>
      <c r="AT84" t="s">
        <v>211</v>
      </c>
      <c r="AU84" t="s">
        <v>352</v>
      </c>
      <c r="AV84" t="s">
        <v>48</v>
      </c>
      <c r="AW84">
        <v>2</v>
      </c>
      <c r="BB84">
        <v>0.9195524265687659</v>
      </c>
      <c r="BC84" t="s">
        <v>68</v>
      </c>
      <c r="BF84" t="s">
        <v>116</v>
      </c>
      <c r="BG84" t="s">
        <v>118</v>
      </c>
      <c r="BH84" t="s">
        <v>352</v>
      </c>
      <c r="BI84">
        <v>2502</v>
      </c>
      <c r="BJ84">
        <v>2</v>
      </c>
      <c r="BK84" t="s">
        <v>211</v>
      </c>
      <c r="BL84" t="s">
        <v>215</v>
      </c>
      <c r="BM84">
        <v>0.9195524265687659</v>
      </c>
      <c r="BN84" t="s">
        <v>68</v>
      </c>
      <c r="BO84" t="s">
        <v>173</v>
      </c>
      <c r="BP84">
        <v>1734.548</v>
      </c>
    </row>
    <row r="85" spans="1:68" ht="16.5" x14ac:dyDescent="0.25">
      <c r="A85" s="224" t="str">
        <f t="shared" si="53"/>
        <v>신화여객</v>
      </c>
      <c r="B85" s="126" t="str">
        <f t="shared" si="52"/>
        <v>장병문</v>
      </c>
      <c r="C85" s="127" t="str">
        <f t="shared" si="54"/>
        <v>D</v>
      </c>
      <c r="D85" s="128">
        <f t="shared" si="55"/>
        <v>0.84119428294192689</v>
      </c>
      <c r="E85" s="129">
        <f t="shared" si="56"/>
        <v>3330</v>
      </c>
      <c r="F85" s="130" t="str">
        <f t="shared" si="57"/>
        <v>34</v>
      </c>
      <c r="G85" s="131" t="str">
        <f t="shared" si="58"/>
        <v>72바1473</v>
      </c>
      <c r="H85" s="132">
        <f t="shared" si="59"/>
        <v>3</v>
      </c>
      <c r="I85" s="133">
        <f t="shared" si="60"/>
        <v>2390.9499999999998</v>
      </c>
      <c r="J85" s="134">
        <f t="shared" si="61"/>
        <v>1.4845824933936155E-2</v>
      </c>
      <c r="K85" s="134">
        <f t="shared" si="62"/>
        <v>0.34868175400687668</v>
      </c>
      <c r="L85" s="134">
        <f t="shared" si="63"/>
        <v>0.17064346807754241</v>
      </c>
      <c r="M85" s="135">
        <f t="shared" si="64"/>
        <v>14.156000000000001</v>
      </c>
      <c r="N85" s="136">
        <f t="shared" si="65"/>
        <v>0.1672975177230808</v>
      </c>
      <c r="O85" s="136">
        <f t="shared" si="66"/>
        <v>8.0302808507078787</v>
      </c>
      <c r="P85" s="217">
        <f t="shared" si="67"/>
        <v>4</v>
      </c>
      <c r="Q85" s="218">
        <f t="shared" si="68"/>
        <v>4</v>
      </c>
      <c r="R85" s="218">
        <f t="shared" si="69"/>
        <v>192</v>
      </c>
      <c r="T85">
        <v>524</v>
      </c>
      <c r="U85">
        <v>3330</v>
      </c>
      <c r="V85" t="s">
        <v>354</v>
      </c>
      <c r="W85">
        <v>2390.9499999999998</v>
      </c>
      <c r="X85">
        <v>1182.52</v>
      </c>
      <c r="Y85">
        <v>2.0219999999999998</v>
      </c>
      <c r="Z85">
        <v>14.156000000000001</v>
      </c>
      <c r="AA85">
        <v>140.40243699999999</v>
      </c>
      <c r="AB85">
        <v>2.08439</v>
      </c>
      <c r="AC85">
        <v>48.955767999999999</v>
      </c>
      <c r="AD85" s="1">
        <v>408</v>
      </c>
      <c r="AE85">
        <v>4</v>
      </c>
      <c r="AF85">
        <v>192</v>
      </c>
      <c r="AG85">
        <v>72</v>
      </c>
      <c r="AH85">
        <v>17.029261999999999</v>
      </c>
      <c r="AI85">
        <v>380.1</v>
      </c>
      <c r="AJ85">
        <v>0</v>
      </c>
      <c r="AK85">
        <v>4</v>
      </c>
      <c r="AL85">
        <v>235</v>
      </c>
      <c r="AM85" t="s">
        <v>355</v>
      </c>
      <c r="AN85" t="s">
        <v>558</v>
      </c>
      <c r="AO85">
        <v>2037.502</v>
      </c>
      <c r="AR85" t="s">
        <v>116</v>
      </c>
      <c r="AS85" t="s">
        <v>117</v>
      </c>
      <c r="AT85" t="s">
        <v>209</v>
      </c>
      <c r="AU85" t="s">
        <v>354</v>
      </c>
      <c r="AV85" t="s">
        <v>48</v>
      </c>
      <c r="AW85">
        <v>3</v>
      </c>
      <c r="BB85">
        <v>0.84119428294192689</v>
      </c>
      <c r="BC85" t="s">
        <v>67</v>
      </c>
      <c r="BF85" t="s">
        <v>116</v>
      </c>
      <c r="BG85" t="s">
        <v>117</v>
      </c>
      <c r="BH85" t="s">
        <v>354</v>
      </c>
      <c r="BI85">
        <v>3330</v>
      </c>
      <c r="BJ85">
        <v>3</v>
      </c>
      <c r="BK85" t="s">
        <v>209</v>
      </c>
      <c r="BL85" t="s">
        <v>195</v>
      </c>
      <c r="BM85">
        <v>0.84119428294192689</v>
      </c>
      <c r="BN85" t="s">
        <v>67</v>
      </c>
      <c r="BO85" t="s">
        <v>177</v>
      </c>
      <c r="BP85">
        <v>2390.9499999999998</v>
      </c>
    </row>
    <row r="86" spans="1:68" ht="16.5" x14ac:dyDescent="0.25">
      <c r="A86" s="225" t="str">
        <f t="shared" si="53"/>
        <v>신화여객</v>
      </c>
      <c r="B86" s="110" t="str">
        <f t="shared" si="52"/>
        <v>장주현</v>
      </c>
      <c r="C86" s="111" t="str">
        <f t="shared" si="54"/>
        <v>F</v>
      </c>
      <c r="D86" s="112">
        <f t="shared" si="55"/>
        <v>0.77894906749194948</v>
      </c>
      <c r="E86" s="113">
        <f t="shared" si="56"/>
        <v>4657</v>
      </c>
      <c r="F86" s="114" t="str">
        <f t="shared" si="57"/>
        <v>34</v>
      </c>
      <c r="G86" s="115" t="str">
        <f t="shared" si="58"/>
        <v>72바1114</v>
      </c>
      <c r="H86" s="116">
        <f t="shared" si="59"/>
        <v>5</v>
      </c>
      <c r="I86" s="117">
        <f t="shared" si="60"/>
        <v>1611.4070000000002</v>
      </c>
      <c r="J86" s="118">
        <f t="shared" si="61"/>
        <v>2.5200504711816018E-2</v>
      </c>
      <c r="K86" s="118">
        <f t="shared" si="62"/>
        <v>0.36277699482491182</v>
      </c>
      <c r="L86" s="118">
        <f t="shared" si="63"/>
        <v>6.702217378973778E-2</v>
      </c>
      <c r="M86" s="119">
        <f t="shared" si="64"/>
        <v>14.894</v>
      </c>
      <c r="N86" s="120">
        <f t="shared" si="65"/>
        <v>6.2057568323831289E-2</v>
      </c>
      <c r="O86" s="120">
        <f t="shared" si="66"/>
        <v>22.340724596579264</v>
      </c>
      <c r="P86" s="219">
        <f t="shared" si="67"/>
        <v>1</v>
      </c>
      <c r="Q86" s="220">
        <f t="shared" si="68"/>
        <v>1</v>
      </c>
      <c r="R86" s="220">
        <f t="shared" si="69"/>
        <v>360</v>
      </c>
      <c r="T86">
        <v>524</v>
      </c>
      <c r="U86">
        <v>4657</v>
      </c>
      <c r="V86" t="s">
        <v>385</v>
      </c>
      <c r="W86">
        <v>1611.4069999999999</v>
      </c>
      <c r="X86">
        <v>836.31500000000005</v>
      </c>
      <c r="Y86">
        <v>1.927</v>
      </c>
      <c r="Z86">
        <v>14.894</v>
      </c>
      <c r="AA86">
        <v>104.571358</v>
      </c>
      <c r="AB86">
        <v>2.6352509999999998</v>
      </c>
      <c r="AC86">
        <v>37.936083000000004</v>
      </c>
      <c r="AD86" s="1">
        <v>108</v>
      </c>
      <c r="AE86">
        <v>1</v>
      </c>
      <c r="AF86">
        <v>360</v>
      </c>
      <c r="AG86">
        <v>71</v>
      </c>
      <c r="AH86">
        <v>15.40964</v>
      </c>
      <c r="AI86">
        <v>277.89999999999998</v>
      </c>
      <c r="AJ86">
        <v>0</v>
      </c>
      <c r="AK86">
        <v>1</v>
      </c>
      <c r="AL86">
        <v>162</v>
      </c>
      <c r="AM86" t="s">
        <v>386</v>
      </c>
      <c r="AN86" t="s">
        <v>559</v>
      </c>
      <c r="AO86">
        <v>557.92700000000002</v>
      </c>
      <c r="AR86" t="s">
        <v>116</v>
      </c>
      <c r="AS86" t="s">
        <v>117</v>
      </c>
      <c r="AT86" t="s">
        <v>207</v>
      </c>
      <c r="AU86" t="s">
        <v>385</v>
      </c>
      <c r="AV86" t="s">
        <v>48</v>
      </c>
      <c r="AW86">
        <v>5</v>
      </c>
      <c r="BB86">
        <v>0.77894906749194948</v>
      </c>
      <c r="BC86" t="s">
        <v>70</v>
      </c>
      <c r="BF86" t="s">
        <v>116</v>
      </c>
      <c r="BG86" t="s">
        <v>117</v>
      </c>
      <c r="BH86" t="s">
        <v>385</v>
      </c>
      <c r="BI86">
        <v>4657</v>
      </c>
      <c r="BJ86">
        <v>5</v>
      </c>
      <c r="BK86" t="s">
        <v>207</v>
      </c>
      <c r="BL86" t="s">
        <v>205</v>
      </c>
      <c r="BM86">
        <v>0.77894906749194948</v>
      </c>
      <c r="BN86" t="s">
        <v>70</v>
      </c>
      <c r="BO86" t="s">
        <v>380</v>
      </c>
      <c r="BP86">
        <v>1611.4070000000002</v>
      </c>
    </row>
    <row r="87" spans="1:68" ht="16.5" x14ac:dyDescent="0.25">
      <c r="A87" s="224" t="str">
        <f t="shared" si="53"/>
        <v>신화여객</v>
      </c>
      <c r="B87" s="126" t="str">
        <f t="shared" si="52"/>
        <v>전명구</v>
      </c>
      <c r="C87" s="127" t="str">
        <f t="shared" si="54"/>
        <v>F</v>
      </c>
      <c r="D87" s="128">
        <f t="shared" si="55"/>
        <v>0.78645161290322585</v>
      </c>
      <c r="E87" s="129">
        <f t="shared" si="56"/>
        <v>4814</v>
      </c>
      <c r="F87" s="130" t="str">
        <f t="shared" si="57"/>
        <v>526</v>
      </c>
      <c r="G87" s="131" t="str">
        <f t="shared" si="58"/>
        <v>71바5101</v>
      </c>
      <c r="H87" s="132">
        <f t="shared" si="59"/>
        <v>1</v>
      </c>
      <c r="I87" s="133">
        <f t="shared" si="60"/>
        <v>946.44399999999996</v>
      </c>
      <c r="J87" s="134">
        <f t="shared" si="61"/>
        <v>4.3070045853411051E-2</v>
      </c>
      <c r="K87" s="134">
        <f t="shared" si="62"/>
        <v>0.33248701421712051</v>
      </c>
      <c r="L87" s="134">
        <f t="shared" si="63"/>
        <v>0.18067629991843154</v>
      </c>
      <c r="M87" s="135">
        <f t="shared" si="64"/>
        <v>11.574</v>
      </c>
      <c r="N87" s="136">
        <f t="shared" si="65"/>
        <v>0.63395192953835622</v>
      </c>
      <c r="O87" s="136">
        <f t="shared" si="66"/>
        <v>23.878856012611418</v>
      </c>
      <c r="P87" s="217">
        <f t="shared" si="67"/>
        <v>7</v>
      </c>
      <c r="Q87" s="218">
        <f t="shared" si="68"/>
        <v>6</v>
      </c>
      <c r="R87" s="218">
        <f t="shared" si="69"/>
        <v>226</v>
      </c>
      <c r="T87">
        <v>524</v>
      </c>
      <c r="U87">
        <v>4814</v>
      </c>
      <c r="V87" t="s">
        <v>560</v>
      </c>
      <c r="W87">
        <v>946.44399999999996</v>
      </c>
      <c r="X87">
        <v>388.26400000000001</v>
      </c>
      <c r="Y87">
        <v>2.4380000000000002</v>
      </c>
      <c r="Z87">
        <v>11.574</v>
      </c>
      <c r="AA87">
        <v>62.268867999999998</v>
      </c>
      <c r="AB87">
        <v>2.6819229999999998</v>
      </c>
      <c r="AC87">
        <v>20.703589999999998</v>
      </c>
      <c r="AD87" s="1">
        <v>171</v>
      </c>
      <c r="AE87">
        <v>6</v>
      </c>
      <c r="AF87">
        <v>226</v>
      </c>
      <c r="AG87">
        <v>66</v>
      </c>
      <c r="AH87">
        <v>15.199312000000001</v>
      </c>
      <c r="AI87">
        <v>20.9</v>
      </c>
      <c r="AJ87">
        <v>0</v>
      </c>
      <c r="AK87">
        <v>7</v>
      </c>
      <c r="AL87">
        <v>2175</v>
      </c>
      <c r="AM87" t="s">
        <v>561</v>
      </c>
      <c r="AN87" t="s">
        <v>562</v>
      </c>
      <c r="AO87">
        <v>946.44399999999996</v>
      </c>
      <c r="AR87" t="s">
        <v>116</v>
      </c>
      <c r="AS87" t="s">
        <v>119</v>
      </c>
      <c r="AT87" t="s">
        <v>216</v>
      </c>
      <c r="AU87" t="s">
        <v>560</v>
      </c>
      <c r="AV87" t="s">
        <v>48</v>
      </c>
      <c r="AW87">
        <v>1</v>
      </c>
      <c r="BB87">
        <v>0.78645161290322585</v>
      </c>
      <c r="BC87" t="s">
        <v>70</v>
      </c>
      <c r="BF87" t="s">
        <v>116</v>
      </c>
      <c r="BG87" t="s">
        <v>119</v>
      </c>
      <c r="BH87" t="s">
        <v>560</v>
      </c>
      <c r="BI87">
        <v>4814</v>
      </c>
      <c r="BJ87">
        <v>1</v>
      </c>
      <c r="BK87" t="s">
        <v>216</v>
      </c>
      <c r="BL87" t="s">
        <v>172</v>
      </c>
      <c r="BM87">
        <v>0.78645161290322585</v>
      </c>
      <c r="BN87" t="s">
        <v>70</v>
      </c>
      <c r="BO87" t="s">
        <v>380</v>
      </c>
      <c r="BP87">
        <v>946.44399999999996</v>
      </c>
    </row>
    <row r="88" spans="1:68" ht="16.5" x14ac:dyDescent="0.25">
      <c r="A88" s="225" t="str">
        <f t="shared" si="53"/>
        <v>신화여객</v>
      </c>
      <c r="B88" s="110" t="str">
        <f t="shared" si="52"/>
        <v>전영택</v>
      </c>
      <c r="C88" s="111" t="str">
        <f t="shared" si="54"/>
        <v>D</v>
      </c>
      <c r="D88" s="112">
        <f t="shared" si="55"/>
        <v>0.8375999999999999</v>
      </c>
      <c r="E88" s="113">
        <f t="shared" si="56"/>
        <v>131</v>
      </c>
      <c r="F88" s="114" t="str">
        <f t="shared" si="57"/>
        <v>34</v>
      </c>
      <c r="G88" s="115" t="str">
        <f t="shared" si="58"/>
        <v>72바1095</v>
      </c>
      <c r="H88" s="116">
        <f t="shared" si="59"/>
        <v>1</v>
      </c>
      <c r="I88" s="117">
        <f t="shared" si="60"/>
        <v>2413.9630000000002</v>
      </c>
      <c r="J88" s="118">
        <f t="shared" si="61"/>
        <v>9.7563708440084433E-3</v>
      </c>
      <c r="K88" s="118">
        <f t="shared" si="62"/>
        <v>0.35724170228194335</v>
      </c>
      <c r="L88" s="118">
        <f t="shared" si="63"/>
        <v>0.21168510039300517</v>
      </c>
      <c r="M88" s="119">
        <f t="shared" si="64"/>
        <v>12.507999999999999</v>
      </c>
      <c r="N88" s="120">
        <f t="shared" si="65"/>
        <v>8.28513113084169E-2</v>
      </c>
      <c r="O88" s="120">
        <f t="shared" si="66"/>
        <v>11.226352682290489</v>
      </c>
      <c r="P88" s="219">
        <f t="shared" si="67"/>
        <v>7</v>
      </c>
      <c r="Q88" s="220">
        <f t="shared" si="68"/>
        <v>2</v>
      </c>
      <c r="R88" s="220">
        <f t="shared" si="69"/>
        <v>271</v>
      </c>
      <c r="T88">
        <v>524</v>
      </c>
      <c r="U88">
        <v>131</v>
      </c>
      <c r="V88" t="s">
        <v>356</v>
      </c>
      <c r="W88">
        <v>2413.9630000000002</v>
      </c>
      <c r="X88">
        <v>1153.018</v>
      </c>
      <c r="Y88">
        <v>2.0939999999999999</v>
      </c>
      <c r="Z88">
        <v>12.507999999999999</v>
      </c>
      <c r="AA88">
        <v>148.47467599999999</v>
      </c>
      <c r="AB88">
        <v>1.448574</v>
      </c>
      <c r="AC88">
        <v>53.041345999999997</v>
      </c>
      <c r="AD88" s="1">
        <v>511</v>
      </c>
      <c r="AE88">
        <v>2</v>
      </c>
      <c r="AF88">
        <v>271</v>
      </c>
      <c r="AG88">
        <v>90</v>
      </c>
      <c r="AH88">
        <v>16.258414999999999</v>
      </c>
      <c r="AI88">
        <v>1615.9</v>
      </c>
      <c r="AJ88">
        <v>30.2</v>
      </c>
      <c r="AK88">
        <v>7</v>
      </c>
      <c r="AL88">
        <v>817</v>
      </c>
      <c r="AM88" t="s">
        <v>357</v>
      </c>
      <c r="AN88" t="s">
        <v>563</v>
      </c>
      <c r="AO88">
        <v>2413.9630000000002</v>
      </c>
      <c r="AR88" t="s">
        <v>116</v>
      </c>
      <c r="AS88" t="s">
        <v>117</v>
      </c>
      <c r="AT88" t="s">
        <v>199</v>
      </c>
      <c r="AU88" t="s">
        <v>356</v>
      </c>
      <c r="AV88" t="s">
        <v>48</v>
      </c>
      <c r="AW88">
        <v>1</v>
      </c>
      <c r="BB88">
        <v>0.8375999999999999</v>
      </c>
      <c r="BC88" t="s">
        <v>67</v>
      </c>
      <c r="BF88" t="s">
        <v>116</v>
      </c>
      <c r="BG88" t="s">
        <v>117</v>
      </c>
      <c r="BH88" t="s">
        <v>356</v>
      </c>
      <c r="BI88">
        <v>131</v>
      </c>
      <c r="BJ88">
        <v>1</v>
      </c>
      <c r="BK88" t="s">
        <v>199</v>
      </c>
      <c r="BL88" t="s">
        <v>172</v>
      </c>
      <c r="BM88">
        <v>0.8375999999999999</v>
      </c>
      <c r="BN88" t="s">
        <v>67</v>
      </c>
      <c r="BO88" t="s">
        <v>177</v>
      </c>
      <c r="BP88">
        <v>2413.9630000000002</v>
      </c>
    </row>
    <row r="89" spans="1:68" ht="16.5" x14ac:dyDescent="0.25">
      <c r="A89" s="224" t="str">
        <f t="shared" si="53"/>
        <v>신화여객</v>
      </c>
      <c r="B89" s="126" t="str">
        <f t="shared" si="52"/>
        <v>전진호</v>
      </c>
      <c r="C89" s="127" t="str">
        <f t="shared" si="54"/>
        <v>C</v>
      </c>
      <c r="D89" s="128">
        <f t="shared" si="55"/>
        <v>0.88339739585610433</v>
      </c>
      <c r="E89" s="129">
        <f t="shared" si="56"/>
        <v>7820</v>
      </c>
      <c r="F89" s="130" t="str">
        <f t="shared" si="57"/>
        <v>34</v>
      </c>
      <c r="G89" s="131" t="str">
        <f t="shared" si="58"/>
        <v>71바1115</v>
      </c>
      <c r="H89" s="132">
        <f t="shared" si="59"/>
        <v>3</v>
      </c>
      <c r="I89" s="133">
        <f t="shared" si="60"/>
        <v>1006.396</v>
      </c>
      <c r="J89" s="134">
        <f t="shared" si="61"/>
        <v>1.7073155146491974E-2</v>
      </c>
      <c r="K89" s="134">
        <f t="shared" si="62"/>
        <v>0.31252587963781953</v>
      </c>
      <c r="L89" s="134">
        <f t="shared" si="63"/>
        <v>8.2472505852566991E-2</v>
      </c>
      <c r="M89" s="135">
        <f t="shared" si="64"/>
        <v>10.173999999999999</v>
      </c>
      <c r="N89" s="136">
        <f t="shared" si="65"/>
        <v>0</v>
      </c>
      <c r="O89" s="136">
        <f t="shared" si="66"/>
        <v>2.6828405518304921</v>
      </c>
      <c r="P89" s="217">
        <f t="shared" si="67"/>
        <v>2</v>
      </c>
      <c r="Q89" s="218">
        <f t="shared" si="68"/>
        <v>0</v>
      </c>
      <c r="R89" s="218">
        <f t="shared" si="69"/>
        <v>27</v>
      </c>
      <c r="T89">
        <v>524</v>
      </c>
      <c r="U89">
        <v>7820</v>
      </c>
      <c r="V89" t="s">
        <v>387</v>
      </c>
      <c r="W89">
        <v>1006.396</v>
      </c>
      <c r="X89">
        <v>455.73399999999998</v>
      </c>
      <c r="Y89">
        <v>2.2080000000000002</v>
      </c>
      <c r="Z89">
        <v>10.173999999999999</v>
      </c>
      <c r="AA89">
        <v>64.476365999999999</v>
      </c>
      <c r="AB89">
        <v>1.1008150000000001</v>
      </c>
      <c r="AC89">
        <v>20.150532999999999</v>
      </c>
      <c r="AD89" s="1">
        <v>83</v>
      </c>
      <c r="AE89">
        <v>0</v>
      </c>
      <c r="AF89">
        <v>27</v>
      </c>
      <c r="AG89">
        <v>64</v>
      </c>
      <c r="AH89">
        <v>15.608758</v>
      </c>
      <c r="AI89">
        <v>0</v>
      </c>
      <c r="AJ89">
        <v>0</v>
      </c>
      <c r="AK89">
        <v>2</v>
      </c>
      <c r="AL89">
        <v>354</v>
      </c>
      <c r="AM89" t="s">
        <v>388</v>
      </c>
      <c r="AN89" t="s">
        <v>564</v>
      </c>
      <c r="AO89">
        <v>566.67999999999995</v>
      </c>
      <c r="AR89" t="s">
        <v>116</v>
      </c>
      <c r="AS89" t="s">
        <v>117</v>
      </c>
      <c r="AT89" t="s">
        <v>190</v>
      </c>
      <c r="AU89" t="s">
        <v>387</v>
      </c>
      <c r="AV89" t="s">
        <v>48</v>
      </c>
      <c r="AW89">
        <v>3</v>
      </c>
      <c r="BB89">
        <v>0.88339739585610433</v>
      </c>
      <c r="BC89" t="s">
        <v>69</v>
      </c>
      <c r="BF89" t="s">
        <v>116</v>
      </c>
      <c r="BG89" t="s">
        <v>117</v>
      </c>
      <c r="BH89" t="s">
        <v>387</v>
      </c>
      <c r="BI89">
        <v>7820</v>
      </c>
      <c r="BJ89">
        <v>3</v>
      </c>
      <c r="BK89" t="s">
        <v>190</v>
      </c>
      <c r="BL89" t="s">
        <v>204</v>
      </c>
      <c r="BM89">
        <v>0.88339739585610433</v>
      </c>
      <c r="BN89" t="s">
        <v>69</v>
      </c>
      <c r="BO89" t="s">
        <v>175</v>
      </c>
      <c r="BP89">
        <v>1006.396</v>
      </c>
    </row>
    <row r="90" spans="1:68" ht="16.5" x14ac:dyDescent="0.25">
      <c r="A90" s="225" t="str">
        <f t="shared" si="53"/>
        <v>신화여객</v>
      </c>
      <c r="B90" s="110" t="str">
        <f t="shared" si="52"/>
        <v>정영환</v>
      </c>
      <c r="C90" s="111" t="str">
        <f t="shared" si="54"/>
        <v>D</v>
      </c>
      <c r="D90" s="112">
        <f t="shared" si="55"/>
        <v>0.80562388517053862</v>
      </c>
      <c r="E90" s="113">
        <f t="shared" si="56"/>
        <v>4021</v>
      </c>
      <c r="F90" s="114" t="str">
        <f t="shared" si="57"/>
        <v>34</v>
      </c>
      <c r="G90" s="115" t="str">
        <f t="shared" si="58"/>
        <v>72바1110</v>
      </c>
      <c r="H90" s="116">
        <f t="shared" si="59"/>
        <v>5</v>
      </c>
      <c r="I90" s="117">
        <f t="shared" si="60"/>
        <v>1405.9399999999998</v>
      </c>
      <c r="J90" s="118">
        <f t="shared" si="61"/>
        <v>8.593075618776114E-3</v>
      </c>
      <c r="K90" s="118">
        <f t="shared" si="62"/>
        <v>0.34926489334201472</v>
      </c>
      <c r="L90" s="118">
        <f t="shared" si="63"/>
        <v>0.20413388907065738</v>
      </c>
      <c r="M90" s="119">
        <f t="shared" si="64"/>
        <v>13.368</v>
      </c>
      <c r="N90" s="120">
        <f t="shared" si="65"/>
        <v>0.14225358123390755</v>
      </c>
      <c r="O90" s="120">
        <f t="shared" si="66"/>
        <v>7.6816933866310082</v>
      </c>
      <c r="P90" s="219">
        <f t="shared" si="67"/>
        <v>5</v>
      </c>
      <c r="Q90" s="220">
        <f t="shared" si="68"/>
        <v>2</v>
      </c>
      <c r="R90" s="220">
        <f t="shared" si="69"/>
        <v>108</v>
      </c>
      <c r="T90">
        <v>524</v>
      </c>
      <c r="U90">
        <v>4021</v>
      </c>
      <c r="V90" t="s">
        <v>402</v>
      </c>
      <c r="W90">
        <v>1405.94</v>
      </c>
      <c r="X90">
        <v>703.35900000000004</v>
      </c>
      <c r="Y90">
        <v>1.9990000000000001</v>
      </c>
      <c r="Z90">
        <v>13.368</v>
      </c>
      <c r="AA90">
        <v>89.862470000000002</v>
      </c>
      <c r="AB90">
        <v>0.77219499999999996</v>
      </c>
      <c r="AC90">
        <v>31.385805999999999</v>
      </c>
      <c r="AD90" s="1">
        <v>287</v>
      </c>
      <c r="AE90">
        <v>2</v>
      </c>
      <c r="AF90">
        <v>108</v>
      </c>
      <c r="AG90">
        <v>78</v>
      </c>
      <c r="AH90">
        <v>15.645462999999999</v>
      </c>
      <c r="AI90">
        <v>442.8</v>
      </c>
      <c r="AJ90">
        <v>0</v>
      </c>
      <c r="AK90">
        <v>5</v>
      </c>
      <c r="AL90">
        <v>1233</v>
      </c>
      <c r="AM90" t="s">
        <v>403</v>
      </c>
      <c r="AN90" t="s">
        <v>565</v>
      </c>
      <c r="AO90">
        <v>638.79100000000005</v>
      </c>
      <c r="AR90" t="s">
        <v>116</v>
      </c>
      <c r="AS90" t="s">
        <v>117</v>
      </c>
      <c r="AT90" t="s">
        <v>205</v>
      </c>
      <c r="AU90" t="s">
        <v>402</v>
      </c>
      <c r="AV90" t="s">
        <v>48</v>
      </c>
      <c r="AW90">
        <v>5</v>
      </c>
      <c r="BB90">
        <v>0.80562388517053862</v>
      </c>
      <c r="BC90" t="s">
        <v>67</v>
      </c>
      <c r="BF90" t="s">
        <v>116</v>
      </c>
      <c r="BG90" t="s">
        <v>117</v>
      </c>
      <c r="BH90" t="s">
        <v>402</v>
      </c>
      <c r="BI90">
        <v>4021</v>
      </c>
      <c r="BJ90">
        <v>5</v>
      </c>
      <c r="BK90" t="s">
        <v>205</v>
      </c>
      <c r="BL90" t="s">
        <v>207</v>
      </c>
      <c r="BM90">
        <v>0.80562388517053862</v>
      </c>
      <c r="BN90" t="s">
        <v>67</v>
      </c>
      <c r="BO90" t="s">
        <v>177</v>
      </c>
      <c r="BP90">
        <v>1405.9399999999998</v>
      </c>
    </row>
    <row r="91" spans="1:68" ht="16.5" x14ac:dyDescent="0.25">
      <c r="A91" s="224" t="str">
        <f t="shared" si="53"/>
        <v>신화여객</v>
      </c>
      <c r="B91" s="126" t="str">
        <f t="shared" si="52"/>
        <v>조성근</v>
      </c>
      <c r="C91" s="127" t="str">
        <f t="shared" si="54"/>
        <v>F</v>
      </c>
      <c r="D91" s="128">
        <f t="shared" si="55"/>
        <v>0.79583333333333328</v>
      </c>
      <c r="E91" s="129">
        <f t="shared" si="56"/>
        <v>7970</v>
      </c>
      <c r="F91" s="130" t="str">
        <f t="shared" si="57"/>
        <v>34</v>
      </c>
      <c r="G91" s="131" t="str">
        <f t="shared" si="58"/>
        <v>72바1473</v>
      </c>
      <c r="H91" s="132">
        <f t="shared" si="59"/>
        <v>1</v>
      </c>
      <c r="I91" s="133">
        <f t="shared" si="60"/>
        <v>2131.0479999999998</v>
      </c>
      <c r="J91" s="134">
        <f t="shared" si="61"/>
        <v>1.6319776842839643E-2</v>
      </c>
      <c r="K91" s="134">
        <f t="shared" si="62"/>
        <v>0.33397834051223568</v>
      </c>
      <c r="L91" s="134">
        <f t="shared" si="63"/>
        <v>0.21773324674057085</v>
      </c>
      <c r="M91" s="135">
        <f t="shared" si="64"/>
        <v>15.003</v>
      </c>
      <c r="N91" s="136">
        <f t="shared" si="65"/>
        <v>4.692526869408855E-2</v>
      </c>
      <c r="O91" s="136">
        <f t="shared" si="66"/>
        <v>19.708612851517191</v>
      </c>
      <c r="P91" s="217">
        <f t="shared" si="67"/>
        <v>2</v>
      </c>
      <c r="Q91" s="218">
        <f t="shared" si="68"/>
        <v>1</v>
      </c>
      <c r="R91" s="218">
        <f t="shared" si="69"/>
        <v>420</v>
      </c>
      <c r="T91">
        <v>524</v>
      </c>
      <c r="U91">
        <v>7970</v>
      </c>
      <c r="V91" t="s">
        <v>358</v>
      </c>
      <c r="W91">
        <v>2131.0479999999998</v>
      </c>
      <c r="X91">
        <v>1115.577</v>
      </c>
      <c r="Y91">
        <v>1.91</v>
      </c>
      <c r="Z91">
        <v>15.003</v>
      </c>
      <c r="AA91">
        <v>126.428567</v>
      </c>
      <c r="AB91">
        <v>2.0632860000000002</v>
      </c>
      <c r="AC91">
        <v>42.224403000000002</v>
      </c>
      <c r="AD91" s="1">
        <v>464</v>
      </c>
      <c r="AE91">
        <v>1</v>
      </c>
      <c r="AF91">
        <v>420</v>
      </c>
      <c r="AG91">
        <v>75</v>
      </c>
      <c r="AH91">
        <v>16.855747000000001</v>
      </c>
      <c r="AI91">
        <v>1311.6</v>
      </c>
      <c r="AJ91">
        <v>0</v>
      </c>
      <c r="AK91">
        <v>2</v>
      </c>
      <c r="AL91">
        <v>167</v>
      </c>
      <c r="AM91" t="s">
        <v>359</v>
      </c>
      <c r="AN91" t="s">
        <v>566</v>
      </c>
      <c r="AO91">
        <v>2131.0479999999998</v>
      </c>
      <c r="AR91" t="s">
        <v>116</v>
      </c>
      <c r="AS91" t="s">
        <v>117</v>
      </c>
      <c r="AT91" t="s">
        <v>209</v>
      </c>
      <c r="AU91" t="s">
        <v>358</v>
      </c>
      <c r="AV91" t="s">
        <v>48</v>
      </c>
      <c r="AW91">
        <v>1</v>
      </c>
      <c r="BB91">
        <v>0.79583333333333328</v>
      </c>
      <c r="BC91" t="s">
        <v>70</v>
      </c>
      <c r="BF91" t="s">
        <v>116</v>
      </c>
      <c r="BG91" t="s">
        <v>117</v>
      </c>
      <c r="BH91" t="s">
        <v>358</v>
      </c>
      <c r="BI91">
        <v>7970</v>
      </c>
      <c r="BJ91">
        <v>1</v>
      </c>
      <c r="BK91" t="s">
        <v>209</v>
      </c>
      <c r="BL91" t="s">
        <v>172</v>
      </c>
      <c r="BM91">
        <v>0.79583333333333328</v>
      </c>
      <c r="BN91" t="s">
        <v>70</v>
      </c>
      <c r="BO91" t="s">
        <v>380</v>
      </c>
      <c r="BP91">
        <v>2131.0479999999998</v>
      </c>
    </row>
    <row r="92" spans="1:68" ht="16.5" x14ac:dyDescent="0.25">
      <c r="A92" s="225" t="str">
        <f t="shared" si="53"/>
        <v>신화여객</v>
      </c>
      <c r="B92" s="110" t="str">
        <f t="shared" si="52"/>
        <v>주상건</v>
      </c>
      <c r="C92" s="111" t="str">
        <f t="shared" si="54"/>
        <v>F</v>
      </c>
      <c r="D92" s="112">
        <f t="shared" si="55"/>
        <v>0.79765132190318377</v>
      </c>
      <c r="E92" s="113">
        <f t="shared" si="56"/>
        <v>517</v>
      </c>
      <c r="F92" s="114" t="str">
        <f t="shared" si="57"/>
        <v>37</v>
      </c>
      <c r="G92" s="115" t="str">
        <f t="shared" si="58"/>
        <v>71바6172</v>
      </c>
      <c r="H92" s="116">
        <f t="shared" si="59"/>
        <v>6</v>
      </c>
      <c r="I92" s="117">
        <f t="shared" si="60"/>
        <v>1255.1599999999999</v>
      </c>
      <c r="J92" s="118">
        <f t="shared" si="61"/>
        <v>3.3704323975934522E-2</v>
      </c>
      <c r="K92" s="118">
        <f t="shared" si="62"/>
        <v>0.42516776392864603</v>
      </c>
      <c r="L92" s="118">
        <f t="shared" si="63"/>
        <v>0.17766659230695692</v>
      </c>
      <c r="M92" s="119">
        <f t="shared" si="64"/>
        <v>14.435</v>
      </c>
      <c r="N92" s="120">
        <f t="shared" si="65"/>
        <v>0</v>
      </c>
      <c r="O92" s="120">
        <f t="shared" si="66"/>
        <v>23.263966346919911</v>
      </c>
      <c r="P92" s="219">
        <f t="shared" si="67"/>
        <v>47</v>
      </c>
      <c r="Q92" s="220">
        <f t="shared" si="68"/>
        <v>0</v>
      </c>
      <c r="R92" s="220">
        <f t="shared" si="69"/>
        <v>292</v>
      </c>
      <c r="T92">
        <v>524</v>
      </c>
      <c r="U92">
        <v>517</v>
      </c>
      <c r="V92" t="s">
        <v>360</v>
      </c>
      <c r="W92">
        <v>1255.1600000000001</v>
      </c>
      <c r="X92">
        <v>631.77099999999996</v>
      </c>
      <c r="Y92">
        <v>1.9870000000000001</v>
      </c>
      <c r="Z92">
        <v>14.435</v>
      </c>
      <c r="AA92">
        <v>90.986930999999998</v>
      </c>
      <c r="AB92">
        <v>3.0666530000000001</v>
      </c>
      <c r="AC92">
        <v>38.684710000000003</v>
      </c>
      <c r="AD92" s="1">
        <v>223</v>
      </c>
      <c r="AE92">
        <v>0</v>
      </c>
      <c r="AF92">
        <v>292</v>
      </c>
      <c r="AG92">
        <v>72</v>
      </c>
      <c r="AH92">
        <v>13.794948</v>
      </c>
      <c r="AI92">
        <v>206.2</v>
      </c>
      <c r="AJ92">
        <v>0</v>
      </c>
      <c r="AK92">
        <v>47</v>
      </c>
      <c r="AL92">
        <v>26895</v>
      </c>
      <c r="AM92" t="s">
        <v>361</v>
      </c>
      <c r="AN92" t="s">
        <v>567</v>
      </c>
      <c r="AO92">
        <v>336.85</v>
      </c>
      <c r="AR92" t="s">
        <v>116</v>
      </c>
      <c r="AS92" t="s">
        <v>118</v>
      </c>
      <c r="AT92" t="s">
        <v>215</v>
      </c>
      <c r="AU92" t="s">
        <v>360</v>
      </c>
      <c r="AV92" t="s">
        <v>48</v>
      </c>
      <c r="AW92">
        <v>6</v>
      </c>
      <c r="BB92">
        <v>0.79765132190318377</v>
      </c>
      <c r="BC92" t="s">
        <v>70</v>
      </c>
      <c r="BF92" t="s">
        <v>116</v>
      </c>
      <c r="BG92" t="s">
        <v>118</v>
      </c>
      <c r="BH92" t="s">
        <v>360</v>
      </c>
      <c r="BI92">
        <v>517</v>
      </c>
      <c r="BJ92">
        <v>6</v>
      </c>
      <c r="BK92" t="s">
        <v>215</v>
      </c>
      <c r="BL92" t="s">
        <v>210</v>
      </c>
      <c r="BM92">
        <v>0.79765132190318377</v>
      </c>
      <c r="BN92" t="s">
        <v>70</v>
      </c>
      <c r="BO92" t="s">
        <v>380</v>
      </c>
      <c r="BP92">
        <v>1255.1599999999999</v>
      </c>
    </row>
    <row r="93" spans="1:68" ht="16.5" x14ac:dyDescent="0.25">
      <c r="A93" s="224" t="str">
        <f t="shared" si="53"/>
        <v>신화여객</v>
      </c>
      <c r="B93" s="126" t="str">
        <f t="shared" si="52"/>
        <v>채건</v>
      </c>
      <c r="C93" s="127" t="str">
        <f t="shared" si="54"/>
        <v>F</v>
      </c>
      <c r="D93" s="128">
        <f t="shared" si="55"/>
        <v>0.79216204670889567</v>
      </c>
      <c r="E93" s="129">
        <f t="shared" si="56"/>
        <v>6054</v>
      </c>
      <c r="F93" s="130" t="str">
        <f t="shared" si="57"/>
        <v>555</v>
      </c>
      <c r="G93" s="131" t="str">
        <f t="shared" si="58"/>
        <v>72바1104</v>
      </c>
      <c r="H93" s="132">
        <f t="shared" si="59"/>
        <v>5</v>
      </c>
      <c r="I93" s="133">
        <f t="shared" si="60"/>
        <v>902.654</v>
      </c>
      <c r="J93" s="134">
        <f t="shared" si="61"/>
        <v>1.5034281155986106E-3</v>
      </c>
      <c r="K93" s="134">
        <f t="shared" si="62"/>
        <v>0.42262213155805672</v>
      </c>
      <c r="L93" s="134">
        <f t="shared" si="63"/>
        <v>0.14180405781174182</v>
      </c>
      <c r="M93" s="135">
        <f t="shared" si="64"/>
        <v>15.412000000000001</v>
      </c>
      <c r="N93" s="136">
        <f t="shared" si="65"/>
        <v>0.11078442016542329</v>
      </c>
      <c r="O93" s="136">
        <f t="shared" si="66"/>
        <v>14.180405781174182</v>
      </c>
      <c r="P93" s="217">
        <f t="shared" si="67"/>
        <v>15</v>
      </c>
      <c r="Q93" s="218">
        <f t="shared" si="68"/>
        <v>1</v>
      </c>
      <c r="R93" s="218">
        <f t="shared" si="69"/>
        <v>128</v>
      </c>
      <c r="T93">
        <v>524</v>
      </c>
      <c r="U93">
        <v>6054</v>
      </c>
      <c r="V93" t="s">
        <v>419</v>
      </c>
      <c r="W93">
        <v>902.654</v>
      </c>
      <c r="X93">
        <v>432.26600000000002</v>
      </c>
      <c r="Y93">
        <v>2.0880000000000001</v>
      </c>
      <c r="Z93">
        <v>15.412000000000001</v>
      </c>
      <c r="AA93">
        <v>64.842474999999993</v>
      </c>
      <c r="AB93">
        <v>9.7486000000000003E-2</v>
      </c>
      <c r="AC93">
        <v>27.403865</v>
      </c>
      <c r="AD93" s="1">
        <v>128</v>
      </c>
      <c r="AE93">
        <v>1</v>
      </c>
      <c r="AF93">
        <v>128</v>
      </c>
      <c r="AG93">
        <v>87</v>
      </c>
      <c r="AH93">
        <v>13.920719999999999</v>
      </c>
      <c r="AI93">
        <v>283.5</v>
      </c>
      <c r="AJ93">
        <v>42.4</v>
      </c>
      <c r="AK93">
        <v>15</v>
      </c>
      <c r="AL93">
        <v>11295</v>
      </c>
      <c r="AM93" t="s">
        <v>420</v>
      </c>
      <c r="AN93" t="s">
        <v>568</v>
      </c>
      <c r="AO93">
        <v>394.55500000000001</v>
      </c>
      <c r="AR93" t="s">
        <v>116</v>
      </c>
      <c r="AS93" t="s">
        <v>120</v>
      </c>
      <c r="AT93" t="s">
        <v>227</v>
      </c>
      <c r="AU93" t="s">
        <v>419</v>
      </c>
      <c r="AV93" t="s">
        <v>48</v>
      </c>
      <c r="AW93">
        <v>5</v>
      </c>
      <c r="BB93">
        <v>0.79216204670889567</v>
      </c>
      <c r="BC93" t="s">
        <v>70</v>
      </c>
      <c r="BF93" t="s">
        <v>116</v>
      </c>
      <c r="BG93" t="s">
        <v>120</v>
      </c>
      <c r="BH93" t="s">
        <v>419</v>
      </c>
      <c r="BI93">
        <v>6054</v>
      </c>
      <c r="BJ93">
        <v>5</v>
      </c>
      <c r="BK93" t="s">
        <v>227</v>
      </c>
      <c r="BL93" t="s">
        <v>229</v>
      </c>
      <c r="BM93">
        <v>0.79216204670889567</v>
      </c>
      <c r="BN93" t="s">
        <v>70</v>
      </c>
      <c r="BO93" t="s">
        <v>380</v>
      </c>
      <c r="BP93">
        <v>902.654</v>
      </c>
    </row>
    <row r="94" spans="1:68" ht="16.5" x14ac:dyDescent="0.25">
      <c r="A94" s="225" t="str">
        <f t="shared" si="53"/>
        <v>신화여객</v>
      </c>
      <c r="B94" s="110" t="str">
        <f t="shared" si="52"/>
        <v>최동석</v>
      </c>
      <c r="C94" s="111" t="str">
        <f t="shared" si="54"/>
        <v>F</v>
      </c>
      <c r="D94" s="112">
        <f t="shared" si="55"/>
        <v>0.71625000000000005</v>
      </c>
      <c r="E94" s="113">
        <f t="shared" si="56"/>
        <v>3626</v>
      </c>
      <c r="F94" s="114" t="str">
        <f t="shared" si="57"/>
        <v>34</v>
      </c>
      <c r="G94" s="115" t="str">
        <f t="shared" si="58"/>
        <v>71바6160</v>
      </c>
      <c r="H94" s="116">
        <f t="shared" si="59"/>
        <v>1</v>
      </c>
      <c r="I94" s="117">
        <f t="shared" si="60"/>
        <v>927.40099999999995</v>
      </c>
      <c r="J94" s="118">
        <f t="shared" si="61"/>
        <v>2.9194693403129676E-2</v>
      </c>
      <c r="K94" s="118">
        <f t="shared" si="62"/>
        <v>0.38697986388746936</v>
      </c>
      <c r="L94" s="118">
        <f t="shared" si="63"/>
        <v>0.25663116602203362</v>
      </c>
      <c r="M94" s="119">
        <f t="shared" si="64"/>
        <v>17.053999999999998</v>
      </c>
      <c r="N94" s="120">
        <f t="shared" si="65"/>
        <v>0</v>
      </c>
      <c r="O94" s="120">
        <f t="shared" si="66"/>
        <v>12.508073638048698</v>
      </c>
      <c r="P94" s="219">
        <f t="shared" si="67"/>
        <v>18</v>
      </c>
      <c r="Q94" s="220">
        <f t="shared" si="68"/>
        <v>0</v>
      </c>
      <c r="R94" s="220">
        <f t="shared" si="69"/>
        <v>116</v>
      </c>
      <c r="T94">
        <v>524</v>
      </c>
      <c r="U94">
        <v>3626</v>
      </c>
      <c r="V94" t="s">
        <v>362</v>
      </c>
      <c r="W94">
        <v>927.40099999999995</v>
      </c>
      <c r="X94">
        <v>539.49800000000005</v>
      </c>
      <c r="Y94">
        <v>1.7190000000000001</v>
      </c>
      <c r="Z94">
        <v>17.053999999999998</v>
      </c>
      <c r="AA94">
        <v>64.537481999999997</v>
      </c>
      <c r="AB94">
        <v>1.884152</v>
      </c>
      <c r="AC94">
        <v>24.974706000000001</v>
      </c>
      <c r="AD94" s="1">
        <v>238</v>
      </c>
      <c r="AE94">
        <v>0</v>
      </c>
      <c r="AF94">
        <v>116</v>
      </c>
      <c r="AG94">
        <v>71</v>
      </c>
      <c r="AH94">
        <v>14.369959</v>
      </c>
      <c r="AI94">
        <v>181.2</v>
      </c>
      <c r="AJ94">
        <v>0</v>
      </c>
      <c r="AK94">
        <v>18</v>
      </c>
      <c r="AL94">
        <v>4252</v>
      </c>
      <c r="AM94" t="s">
        <v>363</v>
      </c>
      <c r="AN94" t="s">
        <v>569</v>
      </c>
      <c r="AO94">
        <v>927.40099999999995</v>
      </c>
      <c r="AR94" t="s">
        <v>116</v>
      </c>
      <c r="AS94" t="s">
        <v>117</v>
      </c>
      <c r="AT94" t="s">
        <v>197</v>
      </c>
      <c r="AU94" t="s">
        <v>362</v>
      </c>
      <c r="AV94" t="s">
        <v>48</v>
      </c>
      <c r="AW94">
        <v>1</v>
      </c>
      <c r="BB94">
        <v>0.71625000000000005</v>
      </c>
      <c r="BC94" t="s">
        <v>70</v>
      </c>
      <c r="BF94" t="s">
        <v>116</v>
      </c>
      <c r="BG94" t="s">
        <v>117</v>
      </c>
      <c r="BH94" t="s">
        <v>362</v>
      </c>
      <c r="BI94">
        <v>3626</v>
      </c>
      <c r="BJ94">
        <v>1</v>
      </c>
      <c r="BK94" t="s">
        <v>197</v>
      </c>
      <c r="BL94" t="s">
        <v>172</v>
      </c>
      <c r="BM94">
        <v>0.71625000000000005</v>
      </c>
      <c r="BN94" t="s">
        <v>70</v>
      </c>
      <c r="BO94" t="s">
        <v>380</v>
      </c>
      <c r="BP94">
        <v>927.40099999999995</v>
      </c>
    </row>
    <row r="95" spans="1:68" ht="16.5" x14ac:dyDescent="0.25">
      <c r="A95" s="224" t="str">
        <f t="shared" si="53"/>
        <v>신화여객</v>
      </c>
      <c r="B95" s="126" t="str">
        <f t="shared" si="52"/>
        <v>최상준</v>
      </c>
      <c r="C95" s="127" t="str">
        <f t="shared" si="54"/>
        <v>D</v>
      </c>
      <c r="D95" s="128">
        <f t="shared" si="55"/>
        <v>0.81311422162056557</v>
      </c>
      <c r="E95" s="129">
        <f t="shared" si="56"/>
        <v>9494</v>
      </c>
      <c r="F95" s="130" t="str">
        <f t="shared" si="57"/>
        <v>526</v>
      </c>
      <c r="G95" s="131" t="str">
        <f t="shared" si="58"/>
        <v>72바1102</v>
      </c>
      <c r="H95" s="132">
        <f t="shared" si="59"/>
        <v>2</v>
      </c>
      <c r="I95" s="133">
        <f t="shared" si="60"/>
        <v>582.02500000000009</v>
      </c>
      <c r="J95" s="134">
        <f t="shared" si="61"/>
        <v>2.3950698367513578E-2</v>
      </c>
      <c r="K95" s="134">
        <f t="shared" si="62"/>
        <v>0.31508575884346857</v>
      </c>
      <c r="L95" s="134">
        <f t="shared" si="63"/>
        <v>0.18727717881534295</v>
      </c>
      <c r="M95" s="135">
        <f t="shared" si="64"/>
        <v>11.683</v>
      </c>
      <c r="N95" s="136">
        <f t="shared" si="65"/>
        <v>0</v>
      </c>
      <c r="O95" s="136">
        <f t="shared" si="66"/>
        <v>26.459344529874148</v>
      </c>
      <c r="P95" s="217">
        <f t="shared" si="67"/>
        <v>1</v>
      </c>
      <c r="Q95" s="218">
        <f t="shared" si="68"/>
        <v>0</v>
      </c>
      <c r="R95" s="218">
        <f t="shared" si="69"/>
        <v>154</v>
      </c>
      <c r="T95">
        <v>524</v>
      </c>
      <c r="U95">
        <v>9494</v>
      </c>
      <c r="V95" t="s">
        <v>570</v>
      </c>
      <c r="W95">
        <v>582.02499999999998</v>
      </c>
      <c r="X95">
        <v>231.203</v>
      </c>
      <c r="Y95">
        <v>2.5169999999999999</v>
      </c>
      <c r="Z95">
        <v>11.683</v>
      </c>
      <c r="AA95">
        <v>37.078042000000003</v>
      </c>
      <c r="AB95">
        <v>0.88804499999999997</v>
      </c>
      <c r="AC95">
        <v>11.682763</v>
      </c>
      <c r="AD95" s="1">
        <v>109</v>
      </c>
      <c r="AE95">
        <v>0</v>
      </c>
      <c r="AF95">
        <v>154</v>
      </c>
      <c r="AG95">
        <v>81</v>
      </c>
      <c r="AH95">
        <v>15.697295</v>
      </c>
      <c r="AI95">
        <v>190.3</v>
      </c>
      <c r="AJ95">
        <v>0</v>
      </c>
      <c r="AK95">
        <v>1</v>
      </c>
      <c r="AL95">
        <v>58</v>
      </c>
      <c r="AM95" t="s">
        <v>571</v>
      </c>
      <c r="AN95" t="s">
        <v>572</v>
      </c>
      <c r="AO95">
        <v>319.81200000000001</v>
      </c>
      <c r="AR95" t="s">
        <v>116</v>
      </c>
      <c r="AS95" t="s">
        <v>119</v>
      </c>
      <c r="AT95" t="s">
        <v>220</v>
      </c>
      <c r="AU95" t="s">
        <v>570</v>
      </c>
      <c r="AV95" t="s">
        <v>48</v>
      </c>
      <c r="AW95">
        <v>2</v>
      </c>
      <c r="BB95">
        <v>0.81311422162056557</v>
      </c>
      <c r="BC95" t="s">
        <v>67</v>
      </c>
      <c r="BF95" t="s">
        <v>116</v>
      </c>
      <c r="BG95" t="s">
        <v>119</v>
      </c>
      <c r="BH95" t="s">
        <v>570</v>
      </c>
      <c r="BI95">
        <v>9494</v>
      </c>
      <c r="BJ95">
        <v>2</v>
      </c>
      <c r="BK95" t="s">
        <v>220</v>
      </c>
      <c r="BL95" t="s">
        <v>406</v>
      </c>
      <c r="BM95">
        <v>0.81311422162056557</v>
      </c>
      <c r="BN95" t="s">
        <v>67</v>
      </c>
      <c r="BO95" t="s">
        <v>177</v>
      </c>
      <c r="BP95">
        <v>582.02500000000009</v>
      </c>
    </row>
    <row r="96" spans="1:68" ht="16.5" x14ac:dyDescent="0.25">
      <c r="A96" s="225" t="str">
        <f t="shared" si="53"/>
        <v>신화여객</v>
      </c>
      <c r="B96" s="110" t="str">
        <f t="shared" si="52"/>
        <v>최용선</v>
      </c>
      <c r="C96" s="111" t="str">
        <f t="shared" si="54"/>
        <v>D</v>
      </c>
      <c r="D96" s="112">
        <f t="shared" si="55"/>
        <v>0.8101933607221069</v>
      </c>
      <c r="E96" s="113">
        <f t="shared" si="56"/>
        <v>9291</v>
      </c>
      <c r="F96" s="114" t="str">
        <f t="shared" si="57"/>
        <v>526</v>
      </c>
      <c r="G96" s="115" t="str">
        <f t="shared" si="58"/>
        <v>71바5105</v>
      </c>
      <c r="H96" s="116">
        <f t="shared" si="59"/>
        <v>8</v>
      </c>
      <c r="I96" s="117">
        <f t="shared" si="60"/>
        <v>2054.415</v>
      </c>
      <c r="J96" s="118">
        <f t="shared" si="61"/>
        <v>3.6409827708152119E-2</v>
      </c>
      <c r="K96" s="118">
        <f t="shared" si="62"/>
        <v>0.32702117538896452</v>
      </c>
      <c r="L96" s="118">
        <f t="shared" si="63"/>
        <v>0.18204695740636628</v>
      </c>
      <c r="M96" s="119">
        <f t="shared" si="64"/>
        <v>11.601000000000001</v>
      </c>
      <c r="N96" s="120">
        <f t="shared" si="65"/>
        <v>0</v>
      </c>
      <c r="O96" s="120">
        <f t="shared" si="66"/>
        <v>8.1775103861683256</v>
      </c>
      <c r="P96" s="219">
        <f t="shared" si="67"/>
        <v>2</v>
      </c>
      <c r="Q96" s="220">
        <f t="shared" si="68"/>
        <v>0</v>
      </c>
      <c r="R96" s="220">
        <f t="shared" si="69"/>
        <v>168</v>
      </c>
      <c r="T96">
        <v>524</v>
      </c>
      <c r="U96">
        <v>9291</v>
      </c>
      <c r="V96" t="s">
        <v>364</v>
      </c>
      <c r="W96">
        <v>2054.415</v>
      </c>
      <c r="X96">
        <v>833.73699999999997</v>
      </c>
      <c r="Y96">
        <v>2.464</v>
      </c>
      <c r="Z96">
        <v>11.601000000000001</v>
      </c>
      <c r="AA96">
        <v>139.346059</v>
      </c>
      <c r="AB96">
        <v>5.0735659999999996</v>
      </c>
      <c r="AC96">
        <v>45.569111999999997</v>
      </c>
      <c r="AD96" s="1">
        <v>374</v>
      </c>
      <c r="AE96">
        <v>0</v>
      </c>
      <c r="AF96">
        <v>168</v>
      </c>
      <c r="AG96">
        <v>86</v>
      </c>
      <c r="AH96">
        <v>14.743258000000001</v>
      </c>
      <c r="AI96">
        <v>119.1</v>
      </c>
      <c r="AJ96">
        <v>23.8</v>
      </c>
      <c r="AK96">
        <v>2</v>
      </c>
      <c r="AL96">
        <v>355</v>
      </c>
      <c r="AM96" t="s">
        <v>365</v>
      </c>
      <c r="AN96" t="s">
        <v>573</v>
      </c>
      <c r="AO96">
        <v>647.38699999999994</v>
      </c>
      <c r="AR96" t="s">
        <v>116</v>
      </c>
      <c r="AS96" t="s">
        <v>119</v>
      </c>
      <c r="AT96" t="s">
        <v>217</v>
      </c>
      <c r="AU96" t="s">
        <v>364</v>
      </c>
      <c r="AV96" t="s">
        <v>48</v>
      </c>
      <c r="AW96">
        <v>8</v>
      </c>
      <c r="BB96">
        <v>0.8101933607221069</v>
      </c>
      <c r="BC96" t="s">
        <v>67</v>
      </c>
      <c r="BF96" t="s">
        <v>116</v>
      </c>
      <c r="BG96" t="s">
        <v>119</v>
      </c>
      <c r="BH96" t="s">
        <v>364</v>
      </c>
      <c r="BI96">
        <v>9291</v>
      </c>
      <c r="BJ96">
        <v>8</v>
      </c>
      <c r="BK96" t="s">
        <v>217</v>
      </c>
      <c r="BL96" t="s">
        <v>221</v>
      </c>
      <c r="BM96">
        <v>0.8101933607221069</v>
      </c>
      <c r="BN96" t="s">
        <v>67</v>
      </c>
      <c r="BO96" t="s">
        <v>177</v>
      </c>
      <c r="BP96">
        <v>2054.415</v>
      </c>
    </row>
    <row r="97" spans="1:68" ht="16.5" x14ac:dyDescent="0.25">
      <c r="A97" s="224" t="str">
        <f t="shared" si="53"/>
        <v>신화여객</v>
      </c>
      <c r="B97" s="126" t="str">
        <f t="shared" si="52"/>
        <v>최종만</v>
      </c>
      <c r="C97" s="127" t="str">
        <f t="shared" si="54"/>
        <v>D</v>
      </c>
      <c r="D97" s="128">
        <f t="shared" si="55"/>
        <v>0.81919931788671974</v>
      </c>
      <c r="E97" s="129">
        <f t="shared" si="56"/>
        <v>7335</v>
      </c>
      <c r="F97" s="130" t="str">
        <f t="shared" si="57"/>
        <v>526</v>
      </c>
      <c r="G97" s="131" t="str">
        <f t="shared" si="58"/>
        <v>71바5107</v>
      </c>
      <c r="H97" s="132">
        <f t="shared" si="59"/>
        <v>2</v>
      </c>
      <c r="I97" s="133">
        <f t="shared" si="60"/>
        <v>436.55600000000004</v>
      </c>
      <c r="J97" s="134">
        <f t="shared" si="61"/>
        <v>2.4908572249662995E-2</v>
      </c>
      <c r="K97" s="134">
        <f t="shared" si="62"/>
        <v>0.34095043464275437</v>
      </c>
      <c r="L97" s="134">
        <f t="shared" si="63"/>
        <v>0.17638057889480385</v>
      </c>
      <c r="M97" s="135">
        <f t="shared" si="64"/>
        <v>8.734</v>
      </c>
      <c r="N97" s="136">
        <f t="shared" si="65"/>
        <v>0</v>
      </c>
      <c r="O97" s="136">
        <f t="shared" si="66"/>
        <v>2.4976556096209692</v>
      </c>
      <c r="P97" s="217">
        <f t="shared" si="67"/>
        <v>0</v>
      </c>
      <c r="Q97" s="218">
        <f t="shared" si="68"/>
        <v>0</v>
      </c>
      <c r="R97" s="218">
        <f t="shared" si="69"/>
        <v>11</v>
      </c>
      <c r="T97">
        <v>524</v>
      </c>
      <c r="U97">
        <v>7335</v>
      </c>
      <c r="V97" t="s">
        <v>421</v>
      </c>
      <c r="W97">
        <v>440.41300000000001</v>
      </c>
      <c r="X97">
        <v>172.886</v>
      </c>
      <c r="Y97">
        <v>2.5470000000000002</v>
      </c>
      <c r="Z97">
        <v>8.734</v>
      </c>
      <c r="AA97">
        <v>34.302768999999998</v>
      </c>
      <c r="AB97">
        <v>0.854433</v>
      </c>
      <c r="AC97">
        <v>11.695544</v>
      </c>
      <c r="AD97" s="1">
        <v>77</v>
      </c>
      <c r="AE97">
        <v>0</v>
      </c>
      <c r="AF97">
        <v>11</v>
      </c>
      <c r="AG97">
        <v>56</v>
      </c>
      <c r="AH97">
        <v>12.838991999999999</v>
      </c>
      <c r="AI97">
        <v>0</v>
      </c>
      <c r="AJ97">
        <v>0</v>
      </c>
      <c r="AK97">
        <v>0</v>
      </c>
      <c r="AL97">
        <v>0</v>
      </c>
      <c r="AM97" t="s">
        <v>422</v>
      </c>
      <c r="AN97" t="s">
        <v>574</v>
      </c>
      <c r="AO97">
        <v>218.40600000000001</v>
      </c>
      <c r="AR97" t="s">
        <v>116</v>
      </c>
      <c r="AS97" t="s">
        <v>119</v>
      </c>
      <c r="AT97" t="s">
        <v>218</v>
      </c>
      <c r="AU97" t="s">
        <v>421</v>
      </c>
      <c r="AV97" t="s">
        <v>48</v>
      </c>
      <c r="AW97">
        <v>2</v>
      </c>
      <c r="BB97">
        <v>0.81919931788671974</v>
      </c>
      <c r="BC97" t="s">
        <v>67</v>
      </c>
      <c r="BF97" t="s">
        <v>116</v>
      </c>
      <c r="BG97" t="s">
        <v>119</v>
      </c>
      <c r="BH97" t="s">
        <v>421</v>
      </c>
      <c r="BI97">
        <v>7335</v>
      </c>
      <c r="BJ97">
        <v>2</v>
      </c>
      <c r="BK97" t="s">
        <v>218</v>
      </c>
      <c r="BL97" t="s">
        <v>220</v>
      </c>
      <c r="BM97">
        <v>0.81919931788671974</v>
      </c>
      <c r="BN97" t="s">
        <v>67</v>
      </c>
      <c r="BO97" t="s">
        <v>177</v>
      </c>
      <c r="BP97">
        <v>436.55600000000004</v>
      </c>
    </row>
    <row r="98" spans="1:68" ht="16.5" x14ac:dyDescent="0.25">
      <c r="A98" s="225" t="str">
        <f t="shared" si="53"/>
        <v>신화여객</v>
      </c>
      <c r="B98" s="110" t="str">
        <f t="shared" si="52"/>
        <v>최중이</v>
      </c>
      <c r="C98" s="111" t="str">
        <f t="shared" si="54"/>
        <v>F</v>
      </c>
      <c r="D98" s="112">
        <f t="shared" si="55"/>
        <v>0.69279999999999997</v>
      </c>
      <c r="E98" s="113">
        <f t="shared" si="56"/>
        <v>377</v>
      </c>
      <c r="F98" s="114" t="str">
        <f t="shared" si="57"/>
        <v>34</v>
      </c>
      <c r="G98" s="115" t="str">
        <f t="shared" si="58"/>
        <v>71바5106</v>
      </c>
      <c r="H98" s="116">
        <f t="shared" si="59"/>
        <v>1</v>
      </c>
      <c r="I98" s="117">
        <f t="shared" si="60"/>
        <v>1726.213</v>
      </c>
      <c r="J98" s="118">
        <f t="shared" si="61"/>
        <v>4.7961349237625309E-2</v>
      </c>
      <c r="K98" s="118">
        <f t="shared" si="62"/>
        <v>0.39387571847194136</v>
      </c>
      <c r="L98" s="118">
        <f t="shared" si="63"/>
        <v>0.25605183137886228</v>
      </c>
      <c r="M98" s="119">
        <f t="shared" si="64"/>
        <v>18.134</v>
      </c>
      <c r="N98" s="120">
        <f t="shared" si="65"/>
        <v>0.11586055718500556</v>
      </c>
      <c r="O98" s="120">
        <f t="shared" si="66"/>
        <v>27.574812610031323</v>
      </c>
      <c r="P98" s="219">
        <f t="shared" si="67"/>
        <v>46</v>
      </c>
      <c r="Q98" s="220">
        <f t="shared" si="68"/>
        <v>2</v>
      </c>
      <c r="R98" s="220">
        <f t="shared" si="69"/>
        <v>476</v>
      </c>
      <c r="T98">
        <v>524</v>
      </c>
      <c r="U98">
        <v>377</v>
      </c>
      <c r="V98" t="s">
        <v>366</v>
      </c>
      <c r="W98">
        <v>1726.213</v>
      </c>
      <c r="X98">
        <v>996.43600000000004</v>
      </c>
      <c r="Y98">
        <v>1.732</v>
      </c>
      <c r="Z98">
        <v>18.134</v>
      </c>
      <c r="AA98">
        <v>119.30859100000001</v>
      </c>
      <c r="AB98">
        <v>5.7222010000000001</v>
      </c>
      <c r="AC98">
        <v>46.992756999999997</v>
      </c>
      <c r="AD98" s="1">
        <v>442</v>
      </c>
      <c r="AE98">
        <v>2</v>
      </c>
      <c r="AF98">
        <v>476</v>
      </c>
      <c r="AG98">
        <v>77</v>
      </c>
      <c r="AH98">
        <v>14.468470999999999</v>
      </c>
      <c r="AI98">
        <v>1555.5</v>
      </c>
      <c r="AJ98">
        <v>0</v>
      </c>
      <c r="AK98">
        <v>46</v>
      </c>
      <c r="AL98">
        <v>15376</v>
      </c>
      <c r="AM98" t="s">
        <v>367</v>
      </c>
      <c r="AN98" t="s">
        <v>575</v>
      </c>
      <c r="AO98">
        <v>1726.213</v>
      </c>
      <c r="AR98" t="s">
        <v>116</v>
      </c>
      <c r="AS98" t="s">
        <v>117</v>
      </c>
      <c r="AT98" t="s">
        <v>192</v>
      </c>
      <c r="AU98" t="s">
        <v>366</v>
      </c>
      <c r="AV98" t="s">
        <v>48</v>
      </c>
      <c r="AW98">
        <v>1</v>
      </c>
      <c r="BB98">
        <v>0.69279999999999997</v>
      </c>
      <c r="BC98" t="s">
        <v>70</v>
      </c>
      <c r="BF98" t="s">
        <v>116</v>
      </c>
      <c r="BG98" t="s">
        <v>117</v>
      </c>
      <c r="BH98" t="s">
        <v>366</v>
      </c>
      <c r="BI98">
        <v>377</v>
      </c>
      <c r="BJ98">
        <v>1</v>
      </c>
      <c r="BK98" t="s">
        <v>192</v>
      </c>
      <c r="BL98" t="s">
        <v>172</v>
      </c>
      <c r="BM98">
        <v>0.69279999999999997</v>
      </c>
      <c r="BN98" t="s">
        <v>70</v>
      </c>
      <c r="BO98" t="s">
        <v>380</v>
      </c>
      <c r="BP98">
        <v>1726.213</v>
      </c>
    </row>
    <row r="99" spans="1:68" ht="16.5" x14ac:dyDescent="0.25">
      <c r="A99" s="224" t="str">
        <f t="shared" si="53"/>
        <v>신화여객</v>
      </c>
      <c r="B99" s="126" t="str">
        <f t="shared" si="52"/>
        <v>최진혁</v>
      </c>
      <c r="C99" s="127" t="str">
        <f t="shared" si="54"/>
        <v>B</v>
      </c>
      <c r="D99" s="128">
        <f t="shared" si="55"/>
        <v>0.91704763908342057</v>
      </c>
      <c r="E99" s="129">
        <f t="shared" si="56"/>
        <v>2756</v>
      </c>
      <c r="F99" s="130" t="str">
        <f t="shared" si="57"/>
        <v>555</v>
      </c>
      <c r="G99" s="131" t="str">
        <f t="shared" si="58"/>
        <v>73아2101</v>
      </c>
      <c r="H99" s="132">
        <f t="shared" si="59"/>
        <v>2</v>
      </c>
      <c r="I99" s="133">
        <f t="shared" si="60"/>
        <v>1719.998</v>
      </c>
      <c r="J99" s="134">
        <f t="shared" si="61"/>
        <v>2.1102206013738658E-2</v>
      </c>
      <c r="K99" s="134">
        <f t="shared" si="62"/>
        <v>0.34225030917601901</v>
      </c>
      <c r="L99" s="134">
        <f t="shared" si="63"/>
        <v>0.22383746957845299</v>
      </c>
      <c r="M99" s="135">
        <f t="shared" si="64"/>
        <v>10.952999999999999</v>
      </c>
      <c r="N99" s="136">
        <f t="shared" si="65"/>
        <v>5.8139602487909871E-2</v>
      </c>
      <c r="O99" s="136">
        <f t="shared" si="66"/>
        <v>11.279082882654514</v>
      </c>
      <c r="P99" s="217">
        <f t="shared" si="67"/>
        <v>5</v>
      </c>
      <c r="Q99" s="218">
        <f t="shared" si="68"/>
        <v>1</v>
      </c>
      <c r="R99" s="218">
        <f t="shared" si="69"/>
        <v>194</v>
      </c>
      <c r="T99">
        <v>524</v>
      </c>
      <c r="U99">
        <v>2756</v>
      </c>
      <c r="V99" t="s">
        <v>368</v>
      </c>
      <c r="W99">
        <v>1719.998</v>
      </c>
      <c r="X99">
        <v>720.25900000000001</v>
      </c>
      <c r="Y99">
        <v>2.3879999999999999</v>
      </c>
      <c r="Z99">
        <v>10.952999999999999</v>
      </c>
      <c r="AA99">
        <v>119.534659</v>
      </c>
      <c r="AB99">
        <v>2.5224449999999998</v>
      </c>
      <c r="AC99">
        <v>40.910774000000004</v>
      </c>
      <c r="AD99" s="1">
        <v>385</v>
      </c>
      <c r="AE99">
        <v>1</v>
      </c>
      <c r="AF99">
        <v>194</v>
      </c>
      <c r="AG99">
        <v>65</v>
      </c>
      <c r="AH99">
        <v>14.389115</v>
      </c>
      <c r="AI99">
        <v>14.5</v>
      </c>
      <c r="AJ99">
        <v>0</v>
      </c>
      <c r="AK99">
        <v>5</v>
      </c>
      <c r="AL99">
        <v>1063</v>
      </c>
      <c r="AM99" t="s">
        <v>369</v>
      </c>
      <c r="AN99" t="s">
        <v>576</v>
      </c>
      <c r="AO99">
        <v>1611.518</v>
      </c>
      <c r="AR99" t="s">
        <v>116</v>
      </c>
      <c r="AS99" t="s">
        <v>120</v>
      </c>
      <c r="AT99" t="s">
        <v>229</v>
      </c>
      <c r="AU99" t="s">
        <v>368</v>
      </c>
      <c r="AV99" t="s">
        <v>48</v>
      </c>
      <c r="AW99">
        <v>2</v>
      </c>
      <c r="BB99">
        <v>0.91704763908342057</v>
      </c>
      <c r="BC99" t="s">
        <v>68</v>
      </c>
      <c r="BF99" t="s">
        <v>116</v>
      </c>
      <c r="BG99" t="s">
        <v>120</v>
      </c>
      <c r="BH99" t="s">
        <v>368</v>
      </c>
      <c r="BI99">
        <v>2756</v>
      </c>
      <c r="BJ99">
        <v>2</v>
      </c>
      <c r="BK99" t="s">
        <v>229</v>
      </c>
      <c r="BL99" t="s">
        <v>227</v>
      </c>
      <c r="BM99">
        <v>0.91704763908342057</v>
      </c>
      <c r="BN99" t="s">
        <v>68</v>
      </c>
      <c r="BO99" t="s">
        <v>173</v>
      </c>
      <c r="BP99">
        <v>1719.998</v>
      </c>
    </row>
    <row r="100" spans="1:68" ht="16.5" x14ac:dyDescent="0.25">
      <c r="A100" s="225" t="str">
        <f t="shared" si="53"/>
        <v>신화여객</v>
      </c>
      <c r="B100" s="110" t="str">
        <f t="shared" si="52"/>
        <v>한상천</v>
      </c>
      <c r="C100" s="111" t="str">
        <f t="shared" si="54"/>
        <v>F</v>
      </c>
      <c r="D100" s="112">
        <f t="shared" si="55"/>
        <v>0.77387096774193542</v>
      </c>
      <c r="E100" s="113">
        <f t="shared" si="56"/>
        <v>64</v>
      </c>
      <c r="F100" s="114" t="str">
        <f t="shared" si="57"/>
        <v>526</v>
      </c>
      <c r="G100" s="115" t="str">
        <f t="shared" si="58"/>
        <v>72바1109</v>
      </c>
      <c r="H100" s="116">
        <f t="shared" si="59"/>
        <v>1</v>
      </c>
      <c r="I100" s="117">
        <f t="shared" si="60"/>
        <v>2607.4699999999998</v>
      </c>
      <c r="J100" s="118">
        <f t="shared" si="61"/>
        <v>2.3383201077905078E-2</v>
      </c>
      <c r="K100" s="118">
        <f t="shared" si="62"/>
        <v>0.35896945183539225</v>
      </c>
      <c r="L100" s="118">
        <f t="shared" si="63"/>
        <v>0.11735513735536747</v>
      </c>
      <c r="M100" s="119">
        <f t="shared" si="64"/>
        <v>13.798999999999999</v>
      </c>
      <c r="N100" s="120">
        <f t="shared" si="65"/>
        <v>3.8351352076917478E-2</v>
      </c>
      <c r="O100" s="120">
        <f t="shared" si="66"/>
        <v>13.461324578998033</v>
      </c>
      <c r="P100" s="219">
        <f t="shared" si="67"/>
        <v>3</v>
      </c>
      <c r="Q100" s="220">
        <f t="shared" si="68"/>
        <v>1</v>
      </c>
      <c r="R100" s="220">
        <f t="shared" si="69"/>
        <v>351</v>
      </c>
      <c r="T100">
        <v>524</v>
      </c>
      <c r="U100">
        <v>64</v>
      </c>
      <c r="V100" t="s">
        <v>370</v>
      </c>
      <c r="W100">
        <v>2607.4699999999998</v>
      </c>
      <c r="X100">
        <v>1086.7190000000001</v>
      </c>
      <c r="Y100">
        <v>2.399</v>
      </c>
      <c r="Z100">
        <v>13.798999999999999</v>
      </c>
      <c r="AA100">
        <v>182.737427</v>
      </c>
      <c r="AB100">
        <v>4.2729860000000004</v>
      </c>
      <c r="AC100">
        <v>65.597154000000003</v>
      </c>
      <c r="AD100" s="1">
        <v>306</v>
      </c>
      <c r="AE100">
        <v>1</v>
      </c>
      <c r="AF100">
        <v>351</v>
      </c>
      <c r="AG100">
        <v>76</v>
      </c>
      <c r="AH100">
        <v>14.268943</v>
      </c>
      <c r="AI100">
        <v>83.2</v>
      </c>
      <c r="AJ100">
        <v>0</v>
      </c>
      <c r="AK100">
        <v>3</v>
      </c>
      <c r="AL100">
        <v>625</v>
      </c>
      <c r="AM100" t="s">
        <v>371</v>
      </c>
      <c r="AN100" t="s">
        <v>577</v>
      </c>
      <c r="AO100">
        <v>2607.4699999999998</v>
      </c>
      <c r="AR100" t="s">
        <v>116</v>
      </c>
      <c r="AS100" t="s">
        <v>119</v>
      </c>
      <c r="AT100" t="s">
        <v>221</v>
      </c>
      <c r="AU100" t="s">
        <v>370</v>
      </c>
      <c r="AV100" t="s">
        <v>48</v>
      </c>
      <c r="AW100">
        <v>1</v>
      </c>
      <c r="BB100">
        <v>0.77387096774193542</v>
      </c>
      <c r="BC100" t="s">
        <v>70</v>
      </c>
      <c r="BF100" t="s">
        <v>116</v>
      </c>
      <c r="BG100" t="s">
        <v>119</v>
      </c>
      <c r="BH100" t="s">
        <v>370</v>
      </c>
      <c r="BI100">
        <v>64</v>
      </c>
      <c r="BJ100">
        <v>1</v>
      </c>
      <c r="BK100" t="s">
        <v>221</v>
      </c>
      <c r="BL100" t="s">
        <v>172</v>
      </c>
      <c r="BM100">
        <v>0.77387096774193542</v>
      </c>
      <c r="BN100" t="s">
        <v>70</v>
      </c>
      <c r="BO100" t="s">
        <v>380</v>
      </c>
      <c r="BP100">
        <v>2607.4699999999998</v>
      </c>
    </row>
    <row r="101" spans="1:68" ht="16.5" x14ac:dyDescent="0.25">
      <c r="A101" s="224" t="str">
        <f t="shared" ref="A101:A104" si="70">BF101</f>
        <v>신화여객</v>
      </c>
      <c r="B101" s="126" t="str">
        <f t="shared" si="52"/>
        <v>한영남</v>
      </c>
      <c r="C101" s="127" t="str">
        <f t="shared" ref="C101:C104" si="71">BN101</f>
        <v>F</v>
      </c>
      <c r="D101" s="128">
        <f t="shared" ref="D101:D104" si="72">BM101</f>
        <v>0.76595593426131847</v>
      </c>
      <c r="E101" s="129">
        <f t="shared" ref="E101:E104" si="73">U101</f>
        <v>3329</v>
      </c>
      <c r="F101" s="130" t="str">
        <f t="shared" ref="F101:F104" si="74">BG101</f>
        <v>526</v>
      </c>
      <c r="G101" s="131" t="str">
        <f t="shared" ref="G101:G104" si="75">BK101</f>
        <v>71바5107</v>
      </c>
      <c r="H101" s="132">
        <f t="shared" ref="H101:H104" si="76">BJ101</f>
        <v>4</v>
      </c>
      <c r="I101" s="133">
        <f t="shared" ref="I101:I104" si="77">BP101</f>
        <v>554.68299999999999</v>
      </c>
      <c r="J101" s="134">
        <f t="shared" ref="J101:J104" si="78">AB101/AA101</f>
        <v>4.0743332428427578E-2</v>
      </c>
      <c r="K101" s="134">
        <f t="shared" ref="K101:K104" si="79">AC101/AA101</f>
        <v>0.34942385776038409</v>
      </c>
      <c r="L101" s="134">
        <f t="shared" ref="L101:L104" si="80">AD101/I101</f>
        <v>0.18929731035564457</v>
      </c>
      <c r="M101" s="135">
        <f t="shared" ref="M101:M104" si="81">Z101</f>
        <v>12.563000000000001</v>
      </c>
      <c r="N101" s="136">
        <f t="shared" ref="N101:N104" si="82">AE101*100/W101</f>
        <v>0</v>
      </c>
      <c r="O101" s="136">
        <f t="shared" ref="O101:O104" si="83">AF101*100/W101</f>
        <v>31.369268573221103</v>
      </c>
      <c r="P101" s="217">
        <f t="shared" ref="P101:P104" si="84">AK101</f>
        <v>5</v>
      </c>
      <c r="Q101" s="218">
        <f t="shared" ref="Q101:Q104" si="85">AE101</f>
        <v>0</v>
      </c>
      <c r="R101" s="218">
        <f t="shared" ref="R101:R104" si="86">AF101</f>
        <v>174</v>
      </c>
      <c r="T101">
        <v>524</v>
      </c>
      <c r="U101">
        <v>3329</v>
      </c>
      <c r="V101" t="s">
        <v>372</v>
      </c>
      <c r="W101">
        <v>554.68299999999999</v>
      </c>
      <c r="X101">
        <v>234.14599999999999</v>
      </c>
      <c r="Y101">
        <v>2.3690000000000002</v>
      </c>
      <c r="Z101">
        <v>12.563000000000001</v>
      </c>
      <c r="AA101">
        <v>39.072209000000001</v>
      </c>
      <c r="AB101">
        <v>1.5919319999999999</v>
      </c>
      <c r="AC101">
        <v>13.652761999999999</v>
      </c>
      <c r="AD101" s="1">
        <v>105</v>
      </c>
      <c r="AE101">
        <v>0</v>
      </c>
      <c r="AF101">
        <v>174</v>
      </c>
      <c r="AG101">
        <v>63</v>
      </c>
      <c r="AH101">
        <v>14.196356</v>
      </c>
      <c r="AI101">
        <v>4.7</v>
      </c>
      <c r="AJ101">
        <v>0</v>
      </c>
      <c r="AK101">
        <v>5</v>
      </c>
      <c r="AL101">
        <v>1748</v>
      </c>
      <c r="AM101" t="s">
        <v>373</v>
      </c>
      <c r="AN101" t="s">
        <v>578</v>
      </c>
      <c r="AO101">
        <v>211.07</v>
      </c>
      <c r="AR101" t="s">
        <v>116</v>
      </c>
      <c r="AS101" t="s">
        <v>119</v>
      </c>
      <c r="AT101" t="s">
        <v>218</v>
      </c>
      <c r="AU101" t="s">
        <v>372</v>
      </c>
      <c r="AV101" t="s">
        <v>48</v>
      </c>
      <c r="AW101">
        <v>4</v>
      </c>
      <c r="BB101">
        <v>0.76595593426131847</v>
      </c>
      <c r="BC101" t="s">
        <v>70</v>
      </c>
      <c r="BF101" t="s">
        <v>116</v>
      </c>
      <c r="BG101" t="s">
        <v>119</v>
      </c>
      <c r="BH101" t="s">
        <v>372</v>
      </c>
      <c r="BI101">
        <v>3329</v>
      </c>
      <c r="BJ101">
        <v>4</v>
      </c>
      <c r="BK101" t="s">
        <v>218</v>
      </c>
      <c r="BL101" t="s">
        <v>222</v>
      </c>
      <c r="BM101">
        <v>0.76595593426131847</v>
      </c>
      <c r="BN101" t="s">
        <v>70</v>
      </c>
      <c r="BO101" t="s">
        <v>380</v>
      </c>
      <c r="BP101">
        <v>554.68299999999999</v>
      </c>
    </row>
    <row r="102" spans="1:68" ht="16.5" x14ac:dyDescent="0.25">
      <c r="A102" s="225" t="str">
        <f t="shared" si="70"/>
        <v>신화여객</v>
      </c>
      <c r="B102" s="110" t="str">
        <f t="shared" si="52"/>
        <v>한정규</v>
      </c>
      <c r="C102" s="111" t="str">
        <f t="shared" si="71"/>
        <v>F</v>
      </c>
      <c r="D102" s="112">
        <f t="shared" si="72"/>
        <v>0.78690658710472228</v>
      </c>
      <c r="E102" s="113">
        <f t="shared" si="73"/>
        <v>8236</v>
      </c>
      <c r="F102" s="114" t="str">
        <f t="shared" si="74"/>
        <v>37</v>
      </c>
      <c r="G102" s="115" t="str">
        <f t="shared" si="75"/>
        <v>71바6171</v>
      </c>
      <c r="H102" s="116">
        <f t="shared" si="76"/>
        <v>3</v>
      </c>
      <c r="I102" s="117">
        <f t="shared" si="77"/>
        <v>1806.894</v>
      </c>
      <c r="J102" s="118">
        <f t="shared" si="78"/>
        <v>9.0920160905437353E-3</v>
      </c>
      <c r="K102" s="118">
        <f t="shared" si="79"/>
        <v>0.35226217560554401</v>
      </c>
      <c r="L102" s="118">
        <f t="shared" si="80"/>
        <v>0.17322543547103483</v>
      </c>
      <c r="M102" s="119">
        <f t="shared" si="81"/>
        <v>12.327</v>
      </c>
      <c r="N102" s="120">
        <f t="shared" si="82"/>
        <v>5.534358960735937E-2</v>
      </c>
      <c r="O102" s="120">
        <f t="shared" si="83"/>
        <v>11.566810227938108</v>
      </c>
      <c r="P102" s="219">
        <f t="shared" si="84"/>
        <v>16</v>
      </c>
      <c r="Q102" s="220">
        <f t="shared" si="85"/>
        <v>1</v>
      </c>
      <c r="R102" s="220">
        <f t="shared" si="86"/>
        <v>209</v>
      </c>
      <c r="T102">
        <v>524</v>
      </c>
      <c r="U102">
        <v>8236</v>
      </c>
      <c r="V102" t="s">
        <v>374</v>
      </c>
      <c r="W102">
        <v>1806.894</v>
      </c>
      <c r="X102">
        <v>919.26700000000005</v>
      </c>
      <c r="Y102">
        <v>1.966</v>
      </c>
      <c r="Z102">
        <v>12.327</v>
      </c>
      <c r="AA102">
        <v>120.64551899999999</v>
      </c>
      <c r="AB102">
        <v>1.096911</v>
      </c>
      <c r="AC102">
        <v>42.498852999999997</v>
      </c>
      <c r="AD102" s="1">
        <v>313</v>
      </c>
      <c r="AE102">
        <v>1</v>
      </c>
      <c r="AF102">
        <v>209</v>
      </c>
      <c r="AG102">
        <v>69</v>
      </c>
      <c r="AH102">
        <v>14.976884</v>
      </c>
      <c r="AI102">
        <v>208.4</v>
      </c>
      <c r="AJ102">
        <v>0</v>
      </c>
      <c r="AK102">
        <v>16</v>
      </c>
      <c r="AL102">
        <v>5266</v>
      </c>
      <c r="AM102" t="s">
        <v>375</v>
      </c>
      <c r="AN102" t="s">
        <v>579</v>
      </c>
      <c r="AO102">
        <v>1661.865</v>
      </c>
      <c r="AR102" t="s">
        <v>116</v>
      </c>
      <c r="AS102" t="s">
        <v>118</v>
      </c>
      <c r="AT102" t="s">
        <v>214</v>
      </c>
      <c r="AU102" t="s">
        <v>374</v>
      </c>
      <c r="AV102" t="s">
        <v>48</v>
      </c>
      <c r="AW102">
        <v>3</v>
      </c>
      <c r="BB102">
        <v>0.78690658710472228</v>
      </c>
      <c r="BC102" t="s">
        <v>70</v>
      </c>
      <c r="BF102" t="s">
        <v>116</v>
      </c>
      <c r="BG102" t="s">
        <v>118</v>
      </c>
      <c r="BH102" t="s">
        <v>374</v>
      </c>
      <c r="BI102">
        <v>8236</v>
      </c>
      <c r="BJ102">
        <v>3</v>
      </c>
      <c r="BK102" t="s">
        <v>214</v>
      </c>
      <c r="BL102" t="s">
        <v>215</v>
      </c>
      <c r="BM102">
        <v>0.78690658710472228</v>
      </c>
      <c r="BN102" t="s">
        <v>70</v>
      </c>
      <c r="BO102" t="s">
        <v>380</v>
      </c>
      <c r="BP102">
        <v>1806.894</v>
      </c>
    </row>
    <row r="103" spans="1:68" ht="16.5" x14ac:dyDescent="0.25">
      <c r="A103" s="224" t="str">
        <f t="shared" si="70"/>
        <v>신화여객</v>
      </c>
      <c r="B103" s="126" t="str">
        <f t="shared" si="52"/>
        <v>한종현</v>
      </c>
      <c r="C103" s="127" t="str">
        <f t="shared" si="71"/>
        <v>F</v>
      </c>
      <c r="D103" s="128">
        <f t="shared" si="72"/>
        <v>0.75175807442678511</v>
      </c>
      <c r="E103" s="129">
        <f t="shared" si="73"/>
        <v>1300</v>
      </c>
      <c r="F103" s="130" t="str">
        <f t="shared" si="74"/>
        <v>526</v>
      </c>
      <c r="G103" s="131" t="str">
        <f t="shared" si="75"/>
        <v>71바5101</v>
      </c>
      <c r="H103" s="132">
        <f t="shared" si="76"/>
        <v>3</v>
      </c>
      <c r="I103" s="133">
        <f t="shared" si="77"/>
        <v>7060.4670000000006</v>
      </c>
      <c r="J103" s="134">
        <f t="shared" si="78"/>
        <v>4.2187881508706261E-2</v>
      </c>
      <c r="K103" s="134">
        <f t="shared" si="79"/>
        <v>0.36046443718743515</v>
      </c>
      <c r="L103" s="134">
        <f t="shared" si="80"/>
        <v>0.17477597445041523</v>
      </c>
      <c r="M103" s="135">
        <f t="shared" si="81"/>
        <v>12.571999999999999</v>
      </c>
      <c r="N103" s="136">
        <f t="shared" si="82"/>
        <v>0.25494064344469003</v>
      </c>
      <c r="O103" s="136">
        <f t="shared" si="83"/>
        <v>27.618569706508083</v>
      </c>
      <c r="P103" s="217">
        <f t="shared" si="84"/>
        <v>87</v>
      </c>
      <c r="Q103" s="218">
        <f t="shared" si="85"/>
        <v>18</v>
      </c>
      <c r="R103" s="218">
        <f t="shared" si="86"/>
        <v>1950</v>
      </c>
      <c r="T103">
        <v>524</v>
      </c>
      <c r="U103">
        <v>1300</v>
      </c>
      <c r="V103" t="s">
        <v>376</v>
      </c>
      <c r="W103">
        <v>7060.4669999999996</v>
      </c>
      <c r="X103">
        <v>3094.6210000000001</v>
      </c>
      <c r="Y103">
        <v>2.282</v>
      </c>
      <c r="Z103">
        <v>12.571999999999999</v>
      </c>
      <c r="AA103">
        <v>503.59679699999998</v>
      </c>
      <c r="AB103">
        <v>21.245681999999999</v>
      </c>
      <c r="AC103">
        <v>181.52873600000001</v>
      </c>
      <c r="AD103" s="1">
        <v>1234</v>
      </c>
      <c r="AE103">
        <v>18</v>
      </c>
      <c r="AF103">
        <v>1950</v>
      </c>
      <c r="AG103">
        <v>68</v>
      </c>
      <c r="AH103">
        <v>14.020079000000001</v>
      </c>
      <c r="AI103">
        <v>78.5</v>
      </c>
      <c r="AJ103">
        <v>0</v>
      </c>
      <c r="AK103">
        <v>87</v>
      </c>
      <c r="AL103">
        <v>36629</v>
      </c>
      <c r="AM103" t="s">
        <v>377</v>
      </c>
      <c r="AN103" t="s">
        <v>580</v>
      </c>
      <c r="AO103">
        <v>4629.915</v>
      </c>
      <c r="AR103" t="s">
        <v>116</v>
      </c>
      <c r="AS103" t="s">
        <v>119</v>
      </c>
      <c r="AT103" t="s">
        <v>216</v>
      </c>
      <c r="AU103" t="s">
        <v>376</v>
      </c>
      <c r="AV103" t="s">
        <v>48</v>
      </c>
      <c r="AW103">
        <v>3</v>
      </c>
      <c r="BB103">
        <v>0.75175807442678511</v>
      </c>
      <c r="BC103" t="s">
        <v>70</v>
      </c>
      <c r="BF103" t="s">
        <v>116</v>
      </c>
      <c r="BG103" t="s">
        <v>119</v>
      </c>
      <c r="BH103" t="s">
        <v>376</v>
      </c>
      <c r="BI103">
        <v>1300</v>
      </c>
      <c r="BJ103">
        <v>3</v>
      </c>
      <c r="BK103" t="s">
        <v>216</v>
      </c>
      <c r="BL103" t="s">
        <v>219</v>
      </c>
      <c r="BM103">
        <v>0.75175807442678511</v>
      </c>
      <c r="BN103" t="s">
        <v>70</v>
      </c>
      <c r="BO103" t="s">
        <v>380</v>
      </c>
      <c r="BP103">
        <v>7060.4670000000006</v>
      </c>
    </row>
    <row r="104" spans="1:68" ht="16.5" x14ac:dyDescent="0.25">
      <c r="A104" s="225" t="str">
        <f t="shared" si="70"/>
        <v>신화여객</v>
      </c>
      <c r="B104" s="110" t="str">
        <f t="shared" si="52"/>
        <v>홍천수</v>
      </c>
      <c r="C104" s="111" t="str">
        <f t="shared" si="71"/>
        <v>F</v>
      </c>
      <c r="D104" s="112">
        <f t="shared" si="72"/>
        <v>0.74320000000000008</v>
      </c>
      <c r="E104" s="113">
        <f t="shared" si="73"/>
        <v>4871</v>
      </c>
      <c r="F104" s="114" t="str">
        <f t="shared" si="74"/>
        <v>34</v>
      </c>
      <c r="G104" s="115" t="str">
        <f t="shared" si="75"/>
        <v>72바1114</v>
      </c>
      <c r="H104" s="116">
        <f t="shared" si="76"/>
        <v>1</v>
      </c>
      <c r="I104" s="117">
        <f t="shared" si="77"/>
        <v>2080.8719999999998</v>
      </c>
      <c r="J104" s="118">
        <f t="shared" si="78"/>
        <v>5.3122995898252827E-3</v>
      </c>
      <c r="K104" s="118">
        <f t="shared" si="79"/>
        <v>0.39883882628716377</v>
      </c>
      <c r="L104" s="118">
        <f t="shared" si="80"/>
        <v>0.18021291074126616</v>
      </c>
      <c r="M104" s="119">
        <f t="shared" si="81"/>
        <v>15.545</v>
      </c>
      <c r="N104" s="120">
        <f t="shared" si="82"/>
        <v>0</v>
      </c>
      <c r="O104" s="120">
        <f t="shared" si="83"/>
        <v>21.144981526975233</v>
      </c>
      <c r="P104" s="219">
        <f t="shared" si="84"/>
        <v>28</v>
      </c>
      <c r="Q104" s="220">
        <f t="shared" si="85"/>
        <v>0</v>
      </c>
      <c r="R104" s="220">
        <f t="shared" si="86"/>
        <v>440</v>
      </c>
      <c r="T104">
        <v>524</v>
      </c>
      <c r="U104">
        <v>4871</v>
      </c>
      <c r="V104" t="s">
        <v>378</v>
      </c>
      <c r="W104">
        <v>2080.8719999999998</v>
      </c>
      <c r="X104">
        <v>1119.8889999999999</v>
      </c>
      <c r="Y104">
        <v>1.8580000000000001</v>
      </c>
      <c r="Z104">
        <v>15.545</v>
      </c>
      <c r="AA104">
        <v>137.569425</v>
      </c>
      <c r="AB104">
        <v>0.73080999999999996</v>
      </c>
      <c r="AC104">
        <v>54.868028000000002</v>
      </c>
      <c r="AD104" s="1">
        <v>375</v>
      </c>
      <c r="AE104">
        <v>0</v>
      </c>
      <c r="AF104">
        <v>440</v>
      </c>
      <c r="AG104">
        <v>77</v>
      </c>
      <c r="AH104">
        <v>15.125977000000001</v>
      </c>
      <c r="AI104">
        <v>1769.5</v>
      </c>
      <c r="AJ104">
        <v>0</v>
      </c>
      <c r="AK104">
        <v>28</v>
      </c>
      <c r="AL104">
        <v>7934</v>
      </c>
      <c r="AM104" t="s">
        <v>379</v>
      </c>
      <c r="AN104" t="s">
        <v>581</v>
      </c>
      <c r="AO104">
        <v>2080.8719999999998</v>
      </c>
      <c r="AR104" t="s">
        <v>116</v>
      </c>
      <c r="AS104" t="s">
        <v>117</v>
      </c>
      <c r="AT104" t="s">
        <v>207</v>
      </c>
      <c r="AU104" t="s">
        <v>378</v>
      </c>
      <c r="AV104" t="s">
        <v>48</v>
      </c>
      <c r="AW104">
        <v>1</v>
      </c>
      <c r="BB104">
        <v>0.74320000000000008</v>
      </c>
      <c r="BC104" t="s">
        <v>70</v>
      </c>
      <c r="BF104" t="s">
        <v>116</v>
      </c>
      <c r="BG104" t="s">
        <v>117</v>
      </c>
      <c r="BH104" t="s">
        <v>378</v>
      </c>
      <c r="BI104">
        <v>4871</v>
      </c>
      <c r="BJ104">
        <v>1</v>
      </c>
      <c r="BK104" t="s">
        <v>207</v>
      </c>
      <c r="BL104" t="s">
        <v>172</v>
      </c>
      <c r="BM104">
        <v>0.74320000000000008</v>
      </c>
      <c r="BN104" t="s">
        <v>70</v>
      </c>
      <c r="BO104" t="s">
        <v>380</v>
      </c>
      <c r="BP104">
        <v>2080.8719999999998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4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0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57" t="s">
        <v>595</v>
      </c>
      <c r="B2" s="258"/>
      <c r="C2" s="259"/>
      <c r="D2" s="260"/>
      <c r="E2" s="257"/>
      <c r="F2" s="261"/>
      <c r="G2" s="257"/>
      <c r="H2" s="257"/>
      <c r="I2" s="257"/>
      <c r="J2" s="257"/>
      <c r="K2" s="262"/>
      <c r="L2" s="262"/>
      <c r="M2" s="262"/>
      <c r="N2" s="262"/>
      <c r="O2" s="262"/>
      <c r="P2" s="262"/>
      <c r="Q2" s="262"/>
      <c r="R2" s="262"/>
    </row>
    <row r="3" spans="1:18" x14ac:dyDescent="0.25">
      <c r="A3" s="262"/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</row>
    <row r="4" spans="1:18" ht="26.25" x14ac:dyDescent="0.25">
      <c r="A4" s="263" t="s">
        <v>596</v>
      </c>
      <c r="B4" s="264"/>
      <c r="C4" s="265"/>
      <c r="D4" s="266"/>
      <c r="E4" s="267"/>
      <c r="F4" s="268"/>
      <c r="G4" s="262"/>
      <c r="H4" s="267"/>
      <c r="I4" s="262"/>
      <c r="J4" s="262"/>
      <c r="K4" s="262"/>
      <c r="L4" s="262"/>
      <c r="M4" s="262"/>
      <c r="N4" s="262"/>
      <c r="O4" s="262"/>
      <c r="P4" s="262"/>
      <c r="Q4" s="262"/>
      <c r="R4" s="262"/>
    </row>
    <row r="5" spans="1:18" ht="26.25" x14ac:dyDescent="0.25">
      <c r="A5" s="269" t="s">
        <v>597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</row>
    <row r="6" spans="1:18" ht="17.25" x14ac:dyDescent="0.25">
      <c r="A6" s="270" t="s">
        <v>598</v>
      </c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</row>
    <row r="7" spans="1:18" ht="17.25" x14ac:dyDescent="0.25">
      <c r="A7" s="270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</row>
    <row r="8" spans="1:18" ht="17.25" x14ac:dyDescent="0.25">
      <c r="A8" s="271" t="s">
        <v>185</v>
      </c>
      <c r="B8" s="272"/>
      <c r="C8" s="272"/>
      <c r="D8" s="272"/>
      <c r="E8" s="272"/>
      <c r="F8" s="272"/>
      <c r="G8" s="272"/>
      <c r="H8" s="272"/>
      <c r="I8" s="272"/>
      <c r="J8" s="272"/>
      <c r="K8" s="272"/>
      <c r="L8" s="272"/>
      <c r="M8" s="272"/>
      <c r="N8" s="272"/>
      <c r="O8" s="272"/>
      <c r="P8" s="272"/>
      <c r="Q8" s="272"/>
      <c r="R8" s="272"/>
    </row>
    <row r="9" spans="1:18" x14ac:dyDescent="0.25">
      <c r="A9" s="272"/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</row>
    <row r="10" spans="1:18" x14ac:dyDescent="0.25">
      <c r="A10" s="272" t="s">
        <v>599</v>
      </c>
      <c r="B10" s="272"/>
      <c r="C10" s="272"/>
      <c r="D10" s="272"/>
      <c r="E10" s="272"/>
      <c r="F10" s="272"/>
      <c r="G10" s="272"/>
      <c r="H10" s="272"/>
      <c r="I10" s="272"/>
      <c r="J10" s="272"/>
      <c r="K10" s="272"/>
      <c r="L10" s="272"/>
      <c r="M10" s="272"/>
      <c r="N10" s="272"/>
      <c r="O10" s="272"/>
      <c r="P10" s="272"/>
      <c r="Q10" s="272"/>
      <c r="R10" s="272"/>
    </row>
    <row r="11" spans="1:18" x14ac:dyDescent="0.25">
      <c r="A11" s="272"/>
      <c r="B11" s="272"/>
      <c r="C11" s="272"/>
      <c r="D11" s="272"/>
      <c r="E11" s="272"/>
      <c r="F11" s="272"/>
      <c r="G11" s="272"/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2"/>
    </row>
    <row r="12" spans="1:18" x14ac:dyDescent="0.25">
      <c r="A12" s="262"/>
      <c r="B12" s="262"/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</row>
    <row r="13" spans="1:18" ht="37.5" customHeight="1" x14ac:dyDescent="0.25">
      <c r="A13" s="273" t="s">
        <v>0</v>
      </c>
      <c r="B13" s="274" t="s">
        <v>74</v>
      </c>
      <c r="C13" s="275" t="s">
        <v>65</v>
      </c>
      <c r="D13" s="275" t="s">
        <v>156</v>
      </c>
      <c r="E13" s="276" t="s">
        <v>142</v>
      </c>
      <c r="F13" s="274" t="s">
        <v>147</v>
      </c>
      <c r="G13" s="276" t="s">
        <v>145</v>
      </c>
      <c r="H13" s="276" t="s">
        <v>149</v>
      </c>
      <c r="I13" s="227" t="s">
        <v>151</v>
      </c>
      <c r="J13" s="276" t="s">
        <v>11</v>
      </c>
      <c r="K13" s="276" t="s">
        <v>12</v>
      </c>
      <c r="L13" s="276" t="s">
        <v>13</v>
      </c>
      <c r="M13" s="276" t="s">
        <v>105</v>
      </c>
      <c r="N13" s="276" t="s">
        <v>6</v>
      </c>
      <c r="O13" s="276" t="s">
        <v>7</v>
      </c>
      <c r="P13" s="276" t="s">
        <v>178</v>
      </c>
      <c r="Q13" s="277" t="s">
        <v>180</v>
      </c>
      <c r="R13" s="277" t="s">
        <v>181</v>
      </c>
    </row>
    <row r="14" spans="1:18" ht="16.5" x14ac:dyDescent="0.25">
      <c r="A14" s="278" t="s">
        <v>116</v>
      </c>
      <c r="B14" s="279">
        <v>371</v>
      </c>
      <c r="C14" s="280" t="s">
        <v>70</v>
      </c>
      <c r="D14" s="281">
        <v>0.78320000000000001</v>
      </c>
      <c r="E14" s="282">
        <v>371</v>
      </c>
      <c r="F14" s="228" t="s">
        <v>117</v>
      </c>
      <c r="G14" s="283" t="s">
        <v>203</v>
      </c>
      <c r="H14" s="284">
        <v>1</v>
      </c>
      <c r="I14" s="229">
        <v>621.37900000000002</v>
      </c>
      <c r="J14" s="285">
        <v>2.4761398723683166E-2</v>
      </c>
      <c r="K14" s="285">
        <v>0.33623978150228867</v>
      </c>
      <c r="L14" s="285">
        <v>0.14162049248526262</v>
      </c>
      <c r="M14" s="286">
        <v>14.864000000000001</v>
      </c>
      <c r="N14" s="287">
        <v>0.48279713347248621</v>
      </c>
      <c r="O14" s="287">
        <v>15.127643515471235</v>
      </c>
      <c r="P14" s="288">
        <v>1</v>
      </c>
      <c r="Q14" s="289">
        <v>3</v>
      </c>
      <c r="R14" s="289">
        <v>94</v>
      </c>
    </row>
    <row r="15" spans="1:18" ht="16.5" x14ac:dyDescent="0.25">
      <c r="A15" s="278" t="s">
        <v>116</v>
      </c>
      <c r="B15" s="279">
        <v>8877</v>
      </c>
      <c r="C15" s="280" t="s">
        <v>70</v>
      </c>
      <c r="D15" s="281">
        <v>0.76559999999999995</v>
      </c>
      <c r="E15" s="282">
        <v>8877</v>
      </c>
      <c r="F15" s="228" t="s">
        <v>117</v>
      </c>
      <c r="G15" s="283" t="s">
        <v>203</v>
      </c>
      <c r="H15" s="284">
        <v>1</v>
      </c>
      <c r="I15" s="229">
        <v>991.15599999999995</v>
      </c>
      <c r="J15" s="285">
        <v>2.1302691054350859E-2</v>
      </c>
      <c r="K15" s="285">
        <v>0.35382750648897776</v>
      </c>
      <c r="L15" s="285">
        <v>0.12914213302446839</v>
      </c>
      <c r="M15" s="286">
        <v>15.099</v>
      </c>
      <c r="N15" s="287">
        <v>0.6053537485521957</v>
      </c>
      <c r="O15" s="287">
        <v>13.418674759573671</v>
      </c>
      <c r="P15" s="288">
        <v>7</v>
      </c>
      <c r="Q15" s="289">
        <v>6</v>
      </c>
      <c r="R15" s="289">
        <v>133</v>
      </c>
    </row>
    <row r="16" spans="1:18" ht="16.5" x14ac:dyDescent="0.25">
      <c r="A16" s="278" t="s">
        <v>116</v>
      </c>
      <c r="B16" s="279" t="s">
        <v>230</v>
      </c>
      <c r="C16" s="280" t="s">
        <v>70</v>
      </c>
      <c r="D16" s="281">
        <v>0.76838709677419359</v>
      </c>
      <c r="E16" s="282">
        <v>6572</v>
      </c>
      <c r="F16" s="228" t="s">
        <v>119</v>
      </c>
      <c r="G16" s="283" t="s">
        <v>220</v>
      </c>
      <c r="H16" s="284">
        <v>1</v>
      </c>
      <c r="I16" s="229">
        <v>1832.028</v>
      </c>
      <c r="J16" s="285">
        <v>6.5346313736495493E-2</v>
      </c>
      <c r="K16" s="285">
        <v>0.33273671128727672</v>
      </c>
      <c r="L16" s="285">
        <v>0.23252919715200859</v>
      </c>
      <c r="M16" s="286">
        <v>13.862</v>
      </c>
      <c r="N16" s="287">
        <v>5.458431858028371E-2</v>
      </c>
      <c r="O16" s="287">
        <v>27.346743608722136</v>
      </c>
      <c r="P16" s="288">
        <v>0</v>
      </c>
      <c r="Q16" s="289">
        <v>1</v>
      </c>
      <c r="R16" s="289">
        <v>501</v>
      </c>
    </row>
    <row r="17" spans="1:18" ht="16.5" x14ac:dyDescent="0.25">
      <c r="A17" s="278" t="s">
        <v>116</v>
      </c>
      <c r="B17" s="279" t="s">
        <v>232</v>
      </c>
      <c r="C17" s="280" t="s">
        <v>70</v>
      </c>
      <c r="D17" s="281">
        <v>0.75637234449700075</v>
      </c>
      <c r="E17" s="282">
        <v>2021</v>
      </c>
      <c r="F17" s="228" t="s">
        <v>117</v>
      </c>
      <c r="G17" s="283" t="s">
        <v>207</v>
      </c>
      <c r="H17" s="284">
        <v>4</v>
      </c>
      <c r="I17" s="229">
        <v>945.86599999999999</v>
      </c>
      <c r="J17" s="285">
        <v>3.5643809764129342E-2</v>
      </c>
      <c r="K17" s="285">
        <v>0.32155208686739412</v>
      </c>
      <c r="L17" s="285">
        <v>0.10043705979493925</v>
      </c>
      <c r="M17" s="286">
        <v>15.635</v>
      </c>
      <c r="N17" s="287">
        <v>0</v>
      </c>
      <c r="O17" s="287">
        <v>34.148600330279343</v>
      </c>
      <c r="P17" s="288">
        <v>1</v>
      </c>
      <c r="Q17" s="289">
        <v>0</v>
      </c>
      <c r="R17" s="289">
        <v>323</v>
      </c>
    </row>
    <row r="18" spans="1:18" ht="16.5" x14ac:dyDescent="0.25">
      <c r="A18" s="278" t="s">
        <v>116</v>
      </c>
      <c r="B18" s="279" t="s">
        <v>236</v>
      </c>
      <c r="C18" s="280" t="s">
        <v>67</v>
      </c>
      <c r="D18" s="281">
        <v>0.84567206184946953</v>
      </c>
      <c r="E18" s="282">
        <v>3788</v>
      </c>
      <c r="F18" s="228" t="s">
        <v>117</v>
      </c>
      <c r="G18" s="283" t="s">
        <v>193</v>
      </c>
      <c r="H18" s="284">
        <v>5</v>
      </c>
      <c r="I18" s="229">
        <v>2599.2569999999996</v>
      </c>
      <c r="J18" s="285">
        <v>1.8176297665257444E-2</v>
      </c>
      <c r="K18" s="285">
        <v>0.32711745284120813</v>
      </c>
      <c r="L18" s="285">
        <v>0.1281135339829805</v>
      </c>
      <c r="M18" s="286">
        <v>9.8970000000000002</v>
      </c>
      <c r="N18" s="287">
        <v>0</v>
      </c>
      <c r="O18" s="287">
        <v>3.6548906091240694</v>
      </c>
      <c r="P18" s="288">
        <v>5</v>
      </c>
      <c r="Q18" s="289">
        <v>0</v>
      </c>
      <c r="R18" s="289">
        <v>95</v>
      </c>
    </row>
    <row r="19" spans="1:18" ht="16.5" x14ac:dyDescent="0.25">
      <c r="A19" s="278" t="s">
        <v>116</v>
      </c>
      <c r="B19" s="279" t="s">
        <v>238</v>
      </c>
      <c r="C19" s="280" t="s">
        <v>70</v>
      </c>
      <c r="D19" s="281">
        <v>0.78356247340503382</v>
      </c>
      <c r="E19" s="282">
        <v>484</v>
      </c>
      <c r="F19" s="228" t="s">
        <v>117</v>
      </c>
      <c r="G19" s="283" t="s">
        <v>192</v>
      </c>
      <c r="H19" s="284">
        <v>5</v>
      </c>
      <c r="I19" s="229">
        <v>1275.3040000000001</v>
      </c>
      <c r="J19" s="285">
        <v>2.6819054594317146E-2</v>
      </c>
      <c r="K19" s="285">
        <v>0.34918010761435841</v>
      </c>
      <c r="L19" s="285">
        <v>0.12310790211588765</v>
      </c>
      <c r="M19" s="286">
        <v>14.294</v>
      </c>
      <c r="N19" s="287">
        <v>7.8412676506934814E-2</v>
      </c>
      <c r="O19" s="287">
        <v>20.857771950844661</v>
      </c>
      <c r="P19" s="288">
        <v>9</v>
      </c>
      <c r="Q19" s="289">
        <v>1</v>
      </c>
      <c r="R19" s="289">
        <v>266</v>
      </c>
    </row>
    <row r="20" spans="1:18" ht="16.5" x14ac:dyDescent="0.25">
      <c r="A20" s="278" t="s">
        <v>116</v>
      </c>
      <c r="B20" s="279" t="s">
        <v>240</v>
      </c>
      <c r="C20" s="280" t="s">
        <v>70</v>
      </c>
      <c r="D20" s="281">
        <v>0.72967741935483865</v>
      </c>
      <c r="E20" s="282">
        <v>8820</v>
      </c>
      <c r="F20" s="228" t="s">
        <v>119</v>
      </c>
      <c r="G20" s="283" t="s">
        <v>217</v>
      </c>
      <c r="H20" s="284">
        <v>1</v>
      </c>
      <c r="I20" s="229">
        <v>982.85599999999999</v>
      </c>
      <c r="J20" s="285">
        <v>1.0294164447599822E-2</v>
      </c>
      <c r="K20" s="285">
        <v>0.34007733789177796</v>
      </c>
      <c r="L20" s="285">
        <v>0.22282002653491459</v>
      </c>
      <c r="M20" s="286">
        <v>11.77</v>
      </c>
      <c r="N20" s="287">
        <v>0.10174430435384227</v>
      </c>
      <c r="O20" s="287">
        <v>19.433162131583874</v>
      </c>
      <c r="P20" s="288">
        <v>0</v>
      </c>
      <c r="Q20" s="289">
        <v>1</v>
      </c>
      <c r="R20" s="289">
        <v>191</v>
      </c>
    </row>
    <row r="21" spans="1:18" ht="16.5" x14ac:dyDescent="0.25">
      <c r="A21" s="278" t="s">
        <v>116</v>
      </c>
      <c r="B21" s="279" t="s">
        <v>242</v>
      </c>
      <c r="C21" s="280" t="s">
        <v>67</v>
      </c>
      <c r="D21" s="281">
        <v>0.80677419354838709</v>
      </c>
      <c r="E21" s="282">
        <v>1321</v>
      </c>
      <c r="F21" s="228" t="s">
        <v>119</v>
      </c>
      <c r="G21" s="283" t="s">
        <v>218</v>
      </c>
      <c r="H21" s="284">
        <v>1</v>
      </c>
      <c r="I21" s="229">
        <v>1851.58</v>
      </c>
      <c r="J21" s="285">
        <v>1.718645434845158E-2</v>
      </c>
      <c r="K21" s="285">
        <v>0.33547698563128203</v>
      </c>
      <c r="L21" s="285">
        <v>0.1879475907063157</v>
      </c>
      <c r="M21" s="286">
        <v>11.965999999999999</v>
      </c>
      <c r="N21" s="287">
        <v>0.21603171345553529</v>
      </c>
      <c r="O21" s="287">
        <v>3.3484915585607968</v>
      </c>
      <c r="P21" s="288">
        <v>0</v>
      </c>
      <c r="Q21" s="289">
        <v>4</v>
      </c>
      <c r="R21" s="289">
        <v>62</v>
      </c>
    </row>
    <row r="22" spans="1:18" ht="16.5" x14ac:dyDescent="0.25">
      <c r="A22" s="278" t="s">
        <v>116</v>
      </c>
      <c r="B22" s="279" t="s">
        <v>246</v>
      </c>
      <c r="C22" s="280" t="s">
        <v>70</v>
      </c>
      <c r="D22" s="281">
        <v>0.75444115380077648</v>
      </c>
      <c r="E22" s="282">
        <v>9573</v>
      </c>
      <c r="F22" s="228" t="s">
        <v>118</v>
      </c>
      <c r="G22" s="283" t="s">
        <v>214</v>
      </c>
      <c r="H22" s="284">
        <v>2</v>
      </c>
      <c r="I22" s="229">
        <v>1822.325</v>
      </c>
      <c r="J22" s="285">
        <v>8.3584221107639079E-4</v>
      </c>
      <c r="K22" s="285">
        <v>0.4529454933696338</v>
      </c>
      <c r="L22" s="285">
        <v>0.14047988147010002</v>
      </c>
      <c r="M22" s="286">
        <v>16.439</v>
      </c>
      <c r="N22" s="287">
        <v>0.21949981479703126</v>
      </c>
      <c r="O22" s="287">
        <v>39.674591524563397</v>
      </c>
      <c r="P22" s="288">
        <v>59</v>
      </c>
      <c r="Q22" s="289">
        <v>4</v>
      </c>
      <c r="R22" s="289">
        <v>723</v>
      </c>
    </row>
    <row r="23" spans="1:18" ht="16.5" x14ac:dyDescent="0.25">
      <c r="A23" s="278" t="s">
        <v>116</v>
      </c>
      <c r="B23" s="279" t="s">
        <v>248</v>
      </c>
      <c r="C23" s="280" t="s">
        <v>67</v>
      </c>
      <c r="D23" s="281">
        <v>0.8365912980791097</v>
      </c>
      <c r="E23" s="282">
        <v>5244</v>
      </c>
      <c r="F23" s="228" t="s">
        <v>119</v>
      </c>
      <c r="G23" s="283" t="s">
        <v>222</v>
      </c>
      <c r="H23" s="284">
        <v>3</v>
      </c>
      <c r="I23" s="229">
        <v>514.94599999999991</v>
      </c>
      <c r="J23" s="285">
        <v>6.3777736475511743E-2</v>
      </c>
      <c r="K23" s="285">
        <v>0.30315861120980031</v>
      </c>
      <c r="L23" s="285">
        <v>0.10874926691342393</v>
      </c>
      <c r="M23" s="286">
        <v>13.084</v>
      </c>
      <c r="N23" s="287">
        <v>0.38839023897651409</v>
      </c>
      <c r="O23" s="287">
        <v>33.984145910444987</v>
      </c>
      <c r="P23" s="288">
        <v>1</v>
      </c>
      <c r="Q23" s="289">
        <v>2</v>
      </c>
      <c r="R23" s="289">
        <v>175</v>
      </c>
    </row>
    <row r="24" spans="1:18" ht="16.5" x14ac:dyDescent="0.25">
      <c r="A24" s="278" t="s">
        <v>116</v>
      </c>
      <c r="B24" s="279" t="s">
        <v>252</v>
      </c>
      <c r="C24" s="280" t="s">
        <v>70</v>
      </c>
      <c r="D24" s="281">
        <v>0.74</v>
      </c>
      <c r="E24" s="282">
        <v>3596</v>
      </c>
      <c r="F24" s="228" t="s">
        <v>117</v>
      </c>
      <c r="G24" s="283" t="s">
        <v>200</v>
      </c>
      <c r="H24" s="284">
        <v>1</v>
      </c>
      <c r="I24" s="229">
        <v>2678.4670000000001</v>
      </c>
      <c r="J24" s="285">
        <v>6.7492878822049018E-2</v>
      </c>
      <c r="K24" s="285">
        <v>0.37037708677966769</v>
      </c>
      <c r="L24" s="285">
        <v>6.1975749561222891E-2</v>
      </c>
      <c r="M24" s="286">
        <v>19.481999999999999</v>
      </c>
      <c r="N24" s="287">
        <v>7.4669577784605895E-2</v>
      </c>
      <c r="O24" s="287">
        <v>50.476634582393586</v>
      </c>
      <c r="P24" s="288">
        <v>45</v>
      </c>
      <c r="Q24" s="289">
        <v>2</v>
      </c>
      <c r="R24" s="289">
        <v>1352</v>
      </c>
    </row>
    <row r="25" spans="1:18" ht="16.5" x14ac:dyDescent="0.25">
      <c r="A25" s="278" t="s">
        <v>116</v>
      </c>
      <c r="B25" s="279" t="s">
        <v>256</v>
      </c>
      <c r="C25" s="280" t="s">
        <v>70</v>
      </c>
      <c r="D25" s="281">
        <v>0.76121186216287295</v>
      </c>
      <c r="E25" s="282">
        <v>3718</v>
      </c>
      <c r="F25" s="228" t="s">
        <v>117</v>
      </c>
      <c r="G25" s="283" t="s">
        <v>209</v>
      </c>
      <c r="H25" s="284">
        <v>9</v>
      </c>
      <c r="I25" s="229">
        <v>2330.9829999999997</v>
      </c>
      <c r="J25" s="285">
        <v>3.5056177785868003E-2</v>
      </c>
      <c r="K25" s="285">
        <v>0.36363386849256785</v>
      </c>
      <c r="L25" s="285">
        <v>0.12149467882734513</v>
      </c>
      <c r="M25" s="286">
        <v>16.478000000000002</v>
      </c>
      <c r="N25" s="287">
        <v>8.5800711545300862E-2</v>
      </c>
      <c r="O25" s="287">
        <v>26.684021290588564</v>
      </c>
      <c r="P25" s="288">
        <v>36</v>
      </c>
      <c r="Q25" s="289">
        <v>2</v>
      </c>
      <c r="R25" s="289">
        <v>626</v>
      </c>
    </row>
    <row r="26" spans="1:18" ht="16.5" x14ac:dyDescent="0.25">
      <c r="A26" s="278" t="s">
        <v>116</v>
      </c>
      <c r="B26" s="279" t="s">
        <v>484</v>
      </c>
      <c r="C26" s="280" t="s">
        <v>70</v>
      </c>
      <c r="D26" s="281">
        <v>0.7881078193923079</v>
      </c>
      <c r="E26" s="282">
        <v>4859</v>
      </c>
      <c r="F26" s="228" t="s">
        <v>117</v>
      </c>
      <c r="G26" s="283" t="s">
        <v>194</v>
      </c>
      <c r="H26" s="284">
        <v>10</v>
      </c>
      <c r="I26" s="229">
        <v>2414.6980000000003</v>
      </c>
      <c r="J26" s="285">
        <v>2.0337689260248318E-2</v>
      </c>
      <c r="K26" s="285">
        <v>0.34626478632710239</v>
      </c>
      <c r="L26" s="285">
        <v>0.13252174806124825</v>
      </c>
      <c r="M26" s="286">
        <v>14.265000000000001</v>
      </c>
      <c r="N26" s="287">
        <v>0.16565218507656027</v>
      </c>
      <c r="O26" s="287">
        <v>20.623697042031754</v>
      </c>
      <c r="P26" s="288">
        <v>5</v>
      </c>
      <c r="Q26" s="289">
        <v>4</v>
      </c>
      <c r="R26" s="289">
        <v>498</v>
      </c>
    </row>
    <row r="27" spans="1:18" ht="16.5" x14ac:dyDescent="0.25">
      <c r="A27" s="278" t="s">
        <v>116</v>
      </c>
      <c r="B27" s="279" t="s">
        <v>487</v>
      </c>
      <c r="C27" s="280" t="s">
        <v>70</v>
      </c>
      <c r="D27" s="281">
        <v>0.78443105985516348</v>
      </c>
      <c r="E27" s="282">
        <v>3182</v>
      </c>
      <c r="F27" s="228" t="s">
        <v>117</v>
      </c>
      <c r="G27" s="283" t="s">
        <v>193</v>
      </c>
      <c r="H27" s="284">
        <v>10</v>
      </c>
      <c r="I27" s="229">
        <v>1948.1750000000002</v>
      </c>
      <c r="J27" s="285">
        <v>2.4577615363788521E-2</v>
      </c>
      <c r="K27" s="285">
        <v>0.38066971350966944</v>
      </c>
      <c r="L27" s="285">
        <v>3.5931063687810384E-2</v>
      </c>
      <c r="M27" s="286">
        <v>14.496</v>
      </c>
      <c r="N27" s="287">
        <v>0</v>
      </c>
      <c r="O27" s="287">
        <v>10.368678378482425</v>
      </c>
      <c r="P27" s="288">
        <v>17</v>
      </c>
      <c r="Q27" s="289">
        <v>0</v>
      </c>
      <c r="R27" s="289">
        <v>202</v>
      </c>
    </row>
    <row r="28" spans="1:18" ht="16.5" x14ac:dyDescent="0.25">
      <c r="A28" s="278" t="s">
        <v>116</v>
      </c>
      <c r="B28" s="279" t="s">
        <v>258</v>
      </c>
      <c r="C28" s="280" t="s">
        <v>70</v>
      </c>
      <c r="D28" s="281">
        <v>0.78871505130216946</v>
      </c>
      <c r="E28" s="282">
        <v>8220</v>
      </c>
      <c r="F28" s="228" t="s">
        <v>118</v>
      </c>
      <c r="G28" s="283" t="s">
        <v>211</v>
      </c>
      <c r="H28" s="284">
        <v>2</v>
      </c>
      <c r="I28" s="229">
        <v>1850.604</v>
      </c>
      <c r="J28" s="285">
        <v>4.3160209697129491E-2</v>
      </c>
      <c r="K28" s="285">
        <v>0.31634814983272802</v>
      </c>
      <c r="L28" s="285">
        <v>0.16697251275799685</v>
      </c>
      <c r="M28" s="286">
        <v>14.167999999999999</v>
      </c>
      <c r="N28" s="287">
        <v>0</v>
      </c>
      <c r="O28" s="287">
        <v>6.5924422512866068</v>
      </c>
      <c r="P28" s="288">
        <v>2</v>
      </c>
      <c r="Q28" s="289">
        <v>0</v>
      </c>
      <c r="R28" s="289">
        <v>122</v>
      </c>
    </row>
    <row r="29" spans="1:18" ht="16.5" x14ac:dyDescent="0.25">
      <c r="A29" s="278" t="s">
        <v>116</v>
      </c>
      <c r="B29" s="279" t="s">
        <v>264</v>
      </c>
      <c r="C29" s="280" t="s">
        <v>70</v>
      </c>
      <c r="D29" s="281">
        <v>0.75580645161290316</v>
      </c>
      <c r="E29" s="282">
        <v>7670</v>
      </c>
      <c r="F29" s="228" t="s">
        <v>119</v>
      </c>
      <c r="G29" s="283" t="s">
        <v>222</v>
      </c>
      <c r="H29" s="284">
        <v>1</v>
      </c>
      <c r="I29" s="229">
        <v>1863.396</v>
      </c>
      <c r="J29" s="285">
        <v>5.7431726625734765E-2</v>
      </c>
      <c r="K29" s="285">
        <v>0.34148432492101038</v>
      </c>
      <c r="L29" s="285">
        <v>0.15079993731874491</v>
      </c>
      <c r="M29" s="286">
        <v>14.617000000000001</v>
      </c>
      <c r="N29" s="287">
        <v>0.16099637436164937</v>
      </c>
      <c r="O29" s="287">
        <v>30.213652921869535</v>
      </c>
      <c r="P29" s="288">
        <v>9</v>
      </c>
      <c r="Q29" s="289">
        <v>3</v>
      </c>
      <c r="R29" s="289">
        <v>563</v>
      </c>
    </row>
    <row r="30" spans="1:18" ht="16.5" x14ac:dyDescent="0.25">
      <c r="A30" s="278" t="s">
        <v>116</v>
      </c>
      <c r="B30" s="279" t="s">
        <v>266</v>
      </c>
      <c r="C30" s="280" t="s">
        <v>70</v>
      </c>
      <c r="D30" s="281">
        <v>0.76311278275221672</v>
      </c>
      <c r="E30" s="282">
        <v>5539</v>
      </c>
      <c r="F30" s="228" t="s">
        <v>119</v>
      </c>
      <c r="G30" s="283" t="s">
        <v>217</v>
      </c>
      <c r="H30" s="284">
        <v>3</v>
      </c>
      <c r="I30" s="229">
        <v>735.53800000000001</v>
      </c>
      <c r="J30" s="285">
        <v>3.0221219751962347E-2</v>
      </c>
      <c r="K30" s="285">
        <v>0.35116834880129721</v>
      </c>
      <c r="L30" s="285">
        <v>0.21888739942735794</v>
      </c>
      <c r="M30" s="286">
        <v>12.545999999999999</v>
      </c>
      <c r="N30" s="287">
        <v>0</v>
      </c>
      <c r="O30" s="287">
        <v>16.31458877719438</v>
      </c>
      <c r="P30" s="288">
        <v>4</v>
      </c>
      <c r="Q30" s="289">
        <v>0</v>
      </c>
      <c r="R30" s="289">
        <v>120</v>
      </c>
    </row>
    <row r="31" spans="1:18" ht="16.5" x14ac:dyDescent="0.25">
      <c r="A31" s="278" t="s">
        <v>116</v>
      </c>
      <c r="B31" s="279" t="s">
        <v>268</v>
      </c>
      <c r="C31" s="280" t="s">
        <v>67</v>
      </c>
      <c r="D31" s="281">
        <v>0.84517578827587048</v>
      </c>
      <c r="E31" s="282">
        <v>3287</v>
      </c>
      <c r="F31" s="228" t="s">
        <v>119</v>
      </c>
      <c r="G31" s="283" t="s">
        <v>217</v>
      </c>
      <c r="H31" s="284">
        <v>6</v>
      </c>
      <c r="I31" s="229">
        <v>1248.2369999999999</v>
      </c>
      <c r="J31" s="285">
        <v>2.9237427693775363E-2</v>
      </c>
      <c r="K31" s="285">
        <v>0.31715212453029318</v>
      </c>
      <c r="L31" s="285">
        <v>0.19227117927124415</v>
      </c>
      <c r="M31" s="286">
        <v>10.228999999999999</v>
      </c>
      <c r="N31" s="287">
        <v>0</v>
      </c>
      <c r="O31" s="287">
        <v>3.1244066631577181</v>
      </c>
      <c r="P31" s="288">
        <v>1</v>
      </c>
      <c r="Q31" s="289">
        <v>0</v>
      </c>
      <c r="R31" s="289">
        <v>39</v>
      </c>
    </row>
    <row r="32" spans="1:18" ht="16.5" x14ac:dyDescent="0.25">
      <c r="A32" s="278" t="s">
        <v>116</v>
      </c>
      <c r="B32" s="279" t="s">
        <v>499</v>
      </c>
      <c r="C32" s="280" t="s">
        <v>70</v>
      </c>
      <c r="D32" s="281">
        <v>0.77582044613871382</v>
      </c>
      <c r="E32" s="282">
        <v>3370</v>
      </c>
      <c r="F32" s="228" t="s">
        <v>120</v>
      </c>
      <c r="G32" s="283" t="s">
        <v>228</v>
      </c>
      <c r="H32" s="284">
        <v>3</v>
      </c>
      <c r="I32" s="229">
        <v>604.61599999999999</v>
      </c>
      <c r="J32" s="285">
        <v>2.1544772634374168E-2</v>
      </c>
      <c r="K32" s="285">
        <v>0.39923002676126507</v>
      </c>
      <c r="L32" s="285">
        <v>0.16804332932614624</v>
      </c>
      <c r="M32" s="286">
        <v>13.269</v>
      </c>
      <c r="N32" s="287">
        <v>0.16539423369543646</v>
      </c>
      <c r="O32" s="287">
        <v>9.4274713206398779</v>
      </c>
      <c r="P32" s="288">
        <v>17</v>
      </c>
      <c r="Q32" s="289">
        <v>1</v>
      </c>
      <c r="R32" s="289">
        <v>57</v>
      </c>
    </row>
    <row r="33" spans="1:18" ht="16.5" x14ac:dyDescent="0.25">
      <c r="A33" s="278" t="s">
        <v>116</v>
      </c>
      <c r="B33" s="279" t="s">
        <v>270</v>
      </c>
      <c r="C33" s="280" t="s">
        <v>67</v>
      </c>
      <c r="D33" s="281">
        <v>0.82830995941921304</v>
      </c>
      <c r="E33" s="282">
        <v>9732</v>
      </c>
      <c r="F33" s="228" t="s">
        <v>118</v>
      </c>
      <c r="G33" s="283" t="s">
        <v>211</v>
      </c>
      <c r="H33" s="284">
        <v>4</v>
      </c>
      <c r="I33" s="229">
        <v>1033.4939999999999</v>
      </c>
      <c r="J33" s="285">
        <v>2.5223641499282352E-3</v>
      </c>
      <c r="K33" s="285">
        <v>0.33711989067133286</v>
      </c>
      <c r="L33" s="285">
        <v>0.19642107259451919</v>
      </c>
      <c r="M33" s="286">
        <v>13.087</v>
      </c>
      <c r="N33" s="287">
        <v>0</v>
      </c>
      <c r="O33" s="287">
        <v>6.9666587324164446</v>
      </c>
      <c r="P33" s="288">
        <v>0</v>
      </c>
      <c r="Q33" s="289">
        <v>0</v>
      </c>
      <c r="R33" s="289">
        <v>72</v>
      </c>
    </row>
    <row r="34" spans="1:18" ht="16.5" x14ac:dyDescent="0.25">
      <c r="A34" s="278" t="s">
        <v>116</v>
      </c>
      <c r="B34" s="279" t="s">
        <v>274</v>
      </c>
      <c r="C34" s="280" t="s">
        <v>67</v>
      </c>
      <c r="D34" s="281">
        <v>0.84667942835106835</v>
      </c>
      <c r="E34" s="282">
        <v>715</v>
      </c>
      <c r="F34" s="228" t="s">
        <v>117</v>
      </c>
      <c r="G34" s="283" t="s">
        <v>193</v>
      </c>
      <c r="H34" s="284">
        <v>3</v>
      </c>
      <c r="I34" s="229">
        <v>2007.9690000000001</v>
      </c>
      <c r="J34" s="285">
        <v>2.2337649904959022E-2</v>
      </c>
      <c r="K34" s="285">
        <v>0.33122208144560539</v>
      </c>
      <c r="L34" s="285">
        <v>0.10906542879895058</v>
      </c>
      <c r="M34" s="286">
        <v>12.19</v>
      </c>
      <c r="N34" s="287">
        <v>0</v>
      </c>
      <c r="O34" s="287">
        <v>2.3904751517578209</v>
      </c>
      <c r="P34" s="288">
        <v>2</v>
      </c>
      <c r="Q34" s="289">
        <v>0</v>
      </c>
      <c r="R34" s="289">
        <v>48</v>
      </c>
    </row>
    <row r="35" spans="1:18" ht="16.5" x14ac:dyDescent="0.25">
      <c r="A35" s="278" t="s">
        <v>116</v>
      </c>
      <c r="B35" s="279" t="s">
        <v>276</v>
      </c>
      <c r="C35" s="280" t="s">
        <v>70</v>
      </c>
      <c r="D35" s="281">
        <v>0.746</v>
      </c>
      <c r="E35" s="282">
        <v>3435</v>
      </c>
      <c r="F35" s="228" t="s">
        <v>117</v>
      </c>
      <c r="G35" s="283" t="s">
        <v>192</v>
      </c>
      <c r="H35" s="284">
        <v>1</v>
      </c>
      <c r="I35" s="229">
        <v>2149.5590000000002</v>
      </c>
      <c r="J35" s="285">
        <v>1.5369801352472186E-2</v>
      </c>
      <c r="K35" s="285">
        <v>0.39049637064184051</v>
      </c>
      <c r="L35" s="285">
        <v>0.19631933805957405</v>
      </c>
      <c r="M35" s="286">
        <v>14.795</v>
      </c>
      <c r="N35" s="287">
        <v>4.652117015629717E-2</v>
      </c>
      <c r="O35" s="287">
        <v>8.55989530875868</v>
      </c>
      <c r="P35" s="288">
        <v>47</v>
      </c>
      <c r="Q35" s="289">
        <v>1</v>
      </c>
      <c r="R35" s="289">
        <v>184</v>
      </c>
    </row>
    <row r="36" spans="1:18" ht="16.5" x14ac:dyDescent="0.25">
      <c r="A36" s="278" t="s">
        <v>116</v>
      </c>
      <c r="B36" s="279" t="s">
        <v>278</v>
      </c>
      <c r="C36" s="280" t="s">
        <v>70</v>
      </c>
      <c r="D36" s="281">
        <v>0.70145154166634782</v>
      </c>
      <c r="E36" s="282">
        <v>3437</v>
      </c>
      <c r="F36" s="228" t="s">
        <v>118</v>
      </c>
      <c r="G36" s="283" t="s">
        <v>210</v>
      </c>
      <c r="H36" s="284">
        <v>2</v>
      </c>
      <c r="I36" s="229">
        <v>1176.357</v>
      </c>
      <c r="J36" s="285">
        <v>3.5557734323081805E-2</v>
      </c>
      <c r="K36" s="285">
        <v>0.42339169888889117</v>
      </c>
      <c r="L36" s="285">
        <v>0.15896534810435947</v>
      </c>
      <c r="M36" s="286">
        <v>16.864000000000001</v>
      </c>
      <c r="N36" s="287">
        <v>8.5008207542438222E-2</v>
      </c>
      <c r="O36" s="287">
        <v>13.686321414332554</v>
      </c>
      <c r="P36" s="288">
        <v>52</v>
      </c>
      <c r="Q36" s="289">
        <v>1</v>
      </c>
      <c r="R36" s="289">
        <v>161</v>
      </c>
    </row>
    <row r="37" spans="1:18" ht="16.5" x14ac:dyDescent="0.25">
      <c r="A37" s="278" t="s">
        <v>116</v>
      </c>
      <c r="B37" s="279" t="s">
        <v>280</v>
      </c>
      <c r="C37" s="280" t="s">
        <v>70</v>
      </c>
      <c r="D37" s="281">
        <v>0.68879999999999997</v>
      </c>
      <c r="E37" s="282">
        <v>5383</v>
      </c>
      <c r="F37" s="228" t="s">
        <v>117</v>
      </c>
      <c r="G37" s="283" t="s">
        <v>205</v>
      </c>
      <c r="H37" s="284">
        <v>1</v>
      </c>
      <c r="I37" s="229">
        <v>2054.248</v>
      </c>
      <c r="J37" s="285">
        <v>1.0370798802015866E-2</v>
      </c>
      <c r="K37" s="285">
        <v>0.40662605280790937</v>
      </c>
      <c r="L37" s="285">
        <v>8.4702528613877198E-2</v>
      </c>
      <c r="M37" s="286">
        <v>18.904</v>
      </c>
      <c r="N37" s="287">
        <v>9.7359228291812872E-2</v>
      </c>
      <c r="O37" s="287">
        <v>44.006371187899418</v>
      </c>
      <c r="P37" s="288">
        <v>42</v>
      </c>
      <c r="Q37" s="289">
        <v>2</v>
      </c>
      <c r="R37" s="289">
        <v>904</v>
      </c>
    </row>
    <row r="38" spans="1:18" ht="16.5" x14ac:dyDescent="0.25">
      <c r="A38" s="278" t="s">
        <v>116</v>
      </c>
      <c r="B38" s="279" t="s">
        <v>282</v>
      </c>
      <c r="C38" s="280" t="s">
        <v>70</v>
      </c>
      <c r="D38" s="281">
        <v>0.7560520497685872</v>
      </c>
      <c r="E38" s="282">
        <v>2135</v>
      </c>
      <c r="F38" s="228" t="s">
        <v>118</v>
      </c>
      <c r="G38" s="283" t="s">
        <v>213</v>
      </c>
      <c r="H38" s="284">
        <v>3</v>
      </c>
      <c r="I38" s="229">
        <v>1924.2659999999998</v>
      </c>
      <c r="J38" s="285">
        <v>4.899933354640177E-2</v>
      </c>
      <c r="K38" s="285">
        <v>0.33163322681416663</v>
      </c>
      <c r="L38" s="285">
        <v>0.16681685380295655</v>
      </c>
      <c r="M38" s="286">
        <v>13.701000000000001</v>
      </c>
      <c r="N38" s="287">
        <v>5.1967867228335379E-2</v>
      </c>
      <c r="O38" s="287">
        <v>7.6392764825653012</v>
      </c>
      <c r="P38" s="288">
        <v>23</v>
      </c>
      <c r="Q38" s="289">
        <v>1</v>
      </c>
      <c r="R38" s="289">
        <v>147</v>
      </c>
    </row>
    <row r="39" spans="1:18" ht="16.5" x14ac:dyDescent="0.25">
      <c r="A39" s="278" t="s">
        <v>116</v>
      </c>
      <c r="B39" s="279" t="s">
        <v>409</v>
      </c>
      <c r="C39" s="280" t="s">
        <v>70</v>
      </c>
      <c r="D39" s="281">
        <v>0.75905109419523964</v>
      </c>
      <c r="E39" s="282">
        <v>3411</v>
      </c>
      <c r="F39" s="228" t="s">
        <v>117</v>
      </c>
      <c r="G39" s="283" t="s">
        <v>206</v>
      </c>
      <c r="H39" s="284">
        <v>10</v>
      </c>
      <c r="I39" s="229">
        <v>2490.232</v>
      </c>
      <c r="J39" s="285">
        <v>2.3291541188662477E-2</v>
      </c>
      <c r="K39" s="285">
        <v>0.38439857836226676</v>
      </c>
      <c r="L39" s="285">
        <v>0.2152409895945438</v>
      </c>
      <c r="M39" s="286">
        <v>17.032</v>
      </c>
      <c r="N39" s="287">
        <v>0.32125520835006538</v>
      </c>
      <c r="O39" s="287">
        <v>77.904388024890849</v>
      </c>
      <c r="P39" s="288">
        <v>5</v>
      </c>
      <c r="Q39" s="289">
        <v>8</v>
      </c>
      <c r="R39" s="289">
        <v>1940</v>
      </c>
    </row>
    <row r="40" spans="1:18" ht="16.5" x14ac:dyDescent="0.25">
      <c r="A40" s="278" t="s">
        <v>116</v>
      </c>
      <c r="B40" s="279" t="s">
        <v>284</v>
      </c>
      <c r="C40" s="280" t="s">
        <v>67</v>
      </c>
      <c r="D40" s="281">
        <v>0.84713522815075892</v>
      </c>
      <c r="E40" s="282">
        <v>3129</v>
      </c>
      <c r="F40" s="228" t="s">
        <v>118</v>
      </c>
      <c r="G40" s="283" t="s">
        <v>212</v>
      </c>
      <c r="H40" s="284">
        <v>4</v>
      </c>
      <c r="I40" s="229">
        <v>889.12700000000007</v>
      </c>
      <c r="J40" s="285">
        <v>2.8990912970576512E-2</v>
      </c>
      <c r="K40" s="285">
        <v>0.33646986803311602</v>
      </c>
      <c r="L40" s="285">
        <v>0.23731143020063503</v>
      </c>
      <c r="M40" s="286">
        <v>12.401</v>
      </c>
      <c r="N40" s="287">
        <v>0</v>
      </c>
      <c r="O40" s="287">
        <v>9.334999387039197</v>
      </c>
      <c r="P40" s="288">
        <v>0</v>
      </c>
      <c r="Q40" s="289">
        <v>0</v>
      </c>
      <c r="R40" s="289">
        <v>83</v>
      </c>
    </row>
    <row r="41" spans="1:18" ht="16.5" x14ac:dyDescent="0.25">
      <c r="A41" s="278" t="s">
        <v>116</v>
      </c>
      <c r="B41" s="279" t="s">
        <v>286</v>
      </c>
      <c r="C41" s="280" t="s">
        <v>67</v>
      </c>
      <c r="D41" s="281">
        <v>0.84407407407407398</v>
      </c>
      <c r="E41" s="282">
        <v>1132</v>
      </c>
      <c r="F41" s="228" t="s">
        <v>120</v>
      </c>
      <c r="G41" s="283" t="s">
        <v>227</v>
      </c>
      <c r="H41" s="284">
        <v>1</v>
      </c>
      <c r="I41" s="229">
        <v>1390.37</v>
      </c>
      <c r="J41" s="285">
        <v>1.683923610480139E-2</v>
      </c>
      <c r="K41" s="285">
        <v>0.39181453757874907</v>
      </c>
      <c r="L41" s="285">
        <v>0.14025043693405354</v>
      </c>
      <c r="M41" s="286">
        <v>13.585000000000001</v>
      </c>
      <c r="N41" s="287">
        <v>0.14384660198364466</v>
      </c>
      <c r="O41" s="287">
        <v>17.189668937045536</v>
      </c>
      <c r="P41" s="288">
        <v>9</v>
      </c>
      <c r="Q41" s="289">
        <v>2</v>
      </c>
      <c r="R41" s="289">
        <v>239</v>
      </c>
    </row>
    <row r="42" spans="1:18" ht="16.5" x14ac:dyDescent="0.25">
      <c r="A42" s="278" t="s">
        <v>116</v>
      </c>
      <c r="B42" s="279" t="s">
        <v>288</v>
      </c>
      <c r="C42" s="280" t="s">
        <v>67</v>
      </c>
      <c r="D42" s="281">
        <v>0.83092479134657793</v>
      </c>
      <c r="E42" s="282">
        <v>8946</v>
      </c>
      <c r="F42" s="228" t="s">
        <v>120</v>
      </c>
      <c r="G42" s="283" t="s">
        <v>226</v>
      </c>
      <c r="H42" s="284">
        <v>4</v>
      </c>
      <c r="I42" s="229">
        <v>1840.7340000000002</v>
      </c>
      <c r="J42" s="285">
        <v>4.9371730174467006E-2</v>
      </c>
      <c r="K42" s="285">
        <v>0.36321083282122679</v>
      </c>
      <c r="L42" s="285">
        <v>0.15374301773097038</v>
      </c>
      <c r="M42" s="286">
        <v>12.362</v>
      </c>
      <c r="N42" s="287">
        <v>5.4326154675254541E-2</v>
      </c>
      <c r="O42" s="287">
        <v>4.6720493020718905</v>
      </c>
      <c r="P42" s="288">
        <v>32</v>
      </c>
      <c r="Q42" s="289">
        <v>1</v>
      </c>
      <c r="R42" s="289">
        <v>86</v>
      </c>
    </row>
    <row r="43" spans="1:18" ht="16.5" x14ac:dyDescent="0.25">
      <c r="A43" s="278" t="s">
        <v>116</v>
      </c>
      <c r="B43" s="279" t="s">
        <v>290</v>
      </c>
      <c r="C43" s="280" t="s">
        <v>70</v>
      </c>
      <c r="D43" s="281">
        <v>0.73599999999999999</v>
      </c>
      <c r="E43" s="282">
        <v>621</v>
      </c>
      <c r="F43" s="228" t="s">
        <v>117</v>
      </c>
      <c r="G43" s="283" t="s">
        <v>204</v>
      </c>
      <c r="H43" s="284">
        <v>1</v>
      </c>
      <c r="I43" s="229">
        <v>2373.645</v>
      </c>
      <c r="J43" s="285">
        <v>8.0407665463089022E-3</v>
      </c>
      <c r="K43" s="285">
        <v>0.40110156325904622</v>
      </c>
      <c r="L43" s="285">
        <v>0.13607763587225555</v>
      </c>
      <c r="M43" s="286">
        <v>16.884</v>
      </c>
      <c r="N43" s="287">
        <v>4.212929903165806E-2</v>
      </c>
      <c r="O43" s="287">
        <v>29.279862827002354</v>
      </c>
      <c r="P43" s="288">
        <v>25</v>
      </c>
      <c r="Q43" s="289">
        <v>1</v>
      </c>
      <c r="R43" s="289">
        <v>695</v>
      </c>
    </row>
    <row r="44" spans="1:18" ht="16.5" x14ac:dyDescent="0.25">
      <c r="A44" s="278" t="s">
        <v>116</v>
      </c>
      <c r="B44" s="279" t="s">
        <v>381</v>
      </c>
      <c r="C44" s="280" t="s">
        <v>67</v>
      </c>
      <c r="D44" s="281">
        <v>0.80609200408744475</v>
      </c>
      <c r="E44" s="282">
        <v>8248</v>
      </c>
      <c r="F44" s="228" t="s">
        <v>118</v>
      </c>
      <c r="G44" s="283" t="s">
        <v>210</v>
      </c>
      <c r="H44" s="284">
        <v>8</v>
      </c>
      <c r="I44" s="229">
        <v>1369.3799999999999</v>
      </c>
      <c r="J44" s="285">
        <v>1.8732712053599467E-2</v>
      </c>
      <c r="K44" s="285">
        <v>0.34844845734970581</v>
      </c>
      <c r="L44" s="285">
        <v>0.19497874950707619</v>
      </c>
      <c r="M44" s="286">
        <v>13.964</v>
      </c>
      <c r="N44" s="287">
        <v>7.3025748879054761E-2</v>
      </c>
      <c r="O44" s="287">
        <v>12.2683258116812</v>
      </c>
      <c r="P44" s="288">
        <v>3</v>
      </c>
      <c r="Q44" s="289">
        <v>1</v>
      </c>
      <c r="R44" s="289">
        <v>168</v>
      </c>
    </row>
    <row r="45" spans="1:18" ht="16.5" x14ac:dyDescent="0.25">
      <c r="A45" s="278" t="s">
        <v>116</v>
      </c>
      <c r="B45" s="279" t="s">
        <v>292</v>
      </c>
      <c r="C45" s="280" t="s">
        <v>67</v>
      </c>
      <c r="D45" s="281">
        <v>0.82713129657696938</v>
      </c>
      <c r="E45" s="282">
        <v>4764</v>
      </c>
      <c r="F45" s="228" t="s">
        <v>118</v>
      </c>
      <c r="G45" s="283" t="s">
        <v>210</v>
      </c>
      <c r="H45" s="284">
        <v>2</v>
      </c>
      <c r="I45" s="229">
        <v>2065.8009999999999</v>
      </c>
      <c r="J45" s="285">
        <v>4.0688801797666145E-2</v>
      </c>
      <c r="K45" s="285">
        <v>0.3568802104114433</v>
      </c>
      <c r="L45" s="285">
        <v>0.11133695840015569</v>
      </c>
      <c r="M45" s="286">
        <v>13.355</v>
      </c>
      <c r="N45" s="287">
        <v>0</v>
      </c>
      <c r="O45" s="287">
        <v>8.3260681934029463</v>
      </c>
      <c r="P45" s="288">
        <v>11</v>
      </c>
      <c r="Q45" s="289">
        <v>0</v>
      </c>
      <c r="R45" s="289">
        <v>172</v>
      </c>
    </row>
    <row r="46" spans="1:18" ht="16.5" x14ac:dyDescent="0.25">
      <c r="A46" s="278" t="s">
        <v>116</v>
      </c>
      <c r="B46" s="279" t="s">
        <v>294</v>
      </c>
      <c r="C46" s="280" t="s">
        <v>67</v>
      </c>
      <c r="D46" s="281">
        <v>0.82671459321048091</v>
      </c>
      <c r="E46" s="282">
        <v>7268</v>
      </c>
      <c r="F46" s="228" t="s">
        <v>120</v>
      </c>
      <c r="G46" s="283" t="s">
        <v>229</v>
      </c>
      <c r="H46" s="284">
        <v>2</v>
      </c>
      <c r="I46" s="229">
        <v>1730.0630000000001</v>
      </c>
      <c r="J46" s="285">
        <v>6.6635384033016165E-2</v>
      </c>
      <c r="K46" s="285">
        <v>0.38026271146681018</v>
      </c>
      <c r="L46" s="285">
        <v>0.22311326234940576</v>
      </c>
      <c r="M46" s="286">
        <v>13.788</v>
      </c>
      <c r="N46" s="287">
        <v>0</v>
      </c>
      <c r="O46" s="287">
        <v>6.1269445101132147</v>
      </c>
      <c r="P46" s="288">
        <v>27</v>
      </c>
      <c r="Q46" s="289">
        <v>0</v>
      </c>
      <c r="R46" s="289">
        <v>106</v>
      </c>
    </row>
    <row r="47" spans="1:18" ht="16.5" x14ac:dyDescent="0.25">
      <c r="A47" s="278" t="s">
        <v>116</v>
      </c>
      <c r="B47" s="279" t="s">
        <v>296</v>
      </c>
      <c r="C47" s="280" t="s">
        <v>70</v>
      </c>
      <c r="D47" s="281">
        <v>0.76258064516129032</v>
      </c>
      <c r="E47" s="282">
        <v>8503</v>
      </c>
      <c r="F47" s="228" t="s">
        <v>119</v>
      </c>
      <c r="G47" s="283" t="s">
        <v>221</v>
      </c>
      <c r="H47" s="284">
        <v>1</v>
      </c>
      <c r="I47" s="229">
        <v>1730.7249999999999</v>
      </c>
      <c r="J47" s="285">
        <v>3.4097373254455464E-2</v>
      </c>
      <c r="K47" s="285">
        <v>0.32927082166042959</v>
      </c>
      <c r="L47" s="285">
        <v>0.1727599705325803</v>
      </c>
      <c r="M47" s="286">
        <v>14.233000000000001</v>
      </c>
      <c r="N47" s="287">
        <v>0.17333776307616752</v>
      </c>
      <c r="O47" s="287">
        <v>32.991954238830552</v>
      </c>
      <c r="P47" s="288">
        <v>0</v>
      </c>
      <c r="Q47" s="289">
        <v>3</v>
      </c>
      <c r="R47" s="289">
        <v>571</v>
      </c>
    </row>
    <row r="48" spans="1:18" ht="16.5" x14ac:dyDescent="0.25">
      <c r="A48" s="278" t="s">
        <v>116</v>
      </c>
      <c r="B48" s="279" t="s">
        <v>298</v>
      </c>
      <c r="C48" s="280" t="s">
        <v>70</v>
      </c>
      <c r="D48" s="281">
        <v>0.73080000000000001</v>
      </c>
      <c r="E48" s="282">
        <v>8596</v>
      </c>
      <c r="F48" s="228" t="s">
        <v>117</v>
      </c>
      <c r="G48" s="283" t="s">
        <v>190</v>
      </c>
      <c r="H48" s="284">
        <v>1</v>
      </c>
      <c r="I48" s="229">
        <v>1727.9290000000001</v>
      </c>
      <c r="J48" s="285">
        <v>3.2529964413040922E-2</v>
      </c>
      <c r="K48" s="285">
        <v>0.3410794717810518</v>
      </c>
      <c r="L48" s="285">
        <v>0.2505889998952503</v>
      </c>
      <c r="M48" s="286">
        <v>12.856999999999999</v>
      </c>
      <c r="N48" s="287">
        <v>5.7872748243706772E-2</v>
      </c>
      <c r="O48" s="287">
        <v>9.6647489566990306</v>
      </c>
      <c r="P48" s="288">
        <v>30</v>
      </c>
      <c r="Q48" s="289">
        <v>1</v>
      </c>
      <c r="R48" s="289">
        <v>167</v>
      </c>
    </row>
    <row r="49" spans="1:18" ht="16.5" x14ac:dyDescent="0.25">
      <c r="A49" s="278" t="s">
        <v>116</v>
      </c>
      <c r="B49" s="279" t="s">
        <v>300</v>
      </c>
      <c r="C49" s="280" t="s">
        <v>67</v>
      </c>
      <c r="D49" s="281">
        <v>0.83719999999999994</v>
      </c>
      <c r="E49" s="282">
        <v>7114</v>
      </c>
      <c r="F49" s="228" t="s">
        <v>117</v>
      </c>
      <c r="G49" s="283" t="s">
        <v>196</v>
      </c>
      <c r="H49" s="284">
        <v>1</v>
      </c>
      <c r="I49" s="229">
        <v>2192.2170000000001</v>
      </c>
      <c r="J49" s="285">
        <v>2.1662553311550949E-2</v>
      </c>
      <c r="K49" s="285">
        <v>0.35206967882224771</v>
      </c>
      <c r="L49" s="285">
        <v>0.16467347894848</v>
      </c>
      <c r="M49" s="286">
        <v>15.907</v>
      </c>
      <c r="N49" s="287">
        <v>9.1231844292786704E-2</v>
      </c>
      <c r="O49" s="287">
        <v>15.281333919041773</v>
      </c>
      <c r="P49" s="288">
        <v>5</v>
      </c>
      <c r="Q49" s="289">
        <v>2</v>
      </c>
      <c r="R49" s="289">
        <v>335</v>
      </c>
    </row>
    <row r="50" spans="1:18" ht="16.5" x14ac:dyDescent="0.25">
      <c r="A50" s="278" t="s">
        <v>116</v>
      </c>
      <c r="B50" s="279" t="s">
        <v>302</v>
      </c>
      <c r="C50" s="280" t="s">
        <v>70</v>
      </c>
      <c r="D50" s="281">
        <v>0.79552216973076106</v>
      </c>
      <c r="E50" s="282">
        <v>1859</v>
      </c>
      <c r="F50" s="228" t="s">
        <v>118</v>
      </c>
      <c r="G50" s="283" t="s">
        <v>212</v>
      </c>
      <c r="H50" s="284">
        <v>2</v>
      </c>
      <c r="I50" s="229">
        <v>2301.1149999999998</v>
      </c>
      <c r="J50" s="285">
        <v>3.1763045289068405E-2</v>
      </c>
      <c r="K50" s="285">
        <v>0.32979468169801357</v>
      </c>
      <c r="L50" s="285">
        <v>0.22076254337571136</v>
      </c>
      <c r="M50" s="286">
        <v>12.231999999999999</v>
      </c>
      <c r="N50" s="287">
        <v>0.3476575486231675</v>
      </c>
      <c r="O50" s="287">
        <v>5.9536355201717432</v>
      </c>
      <c r="P50" s="288">
        <v>5</v>
      </c>
      <c r="Q50" s="289">
        <v>8</v>
      </c>
      <c r="R50" s="289">
        <v>137</v>
      </c>
    </row>
    <row r="51" spans="1:18" ht="16.5" x14ac:dyDescent="0.25">
      <c r="A51" s="278" t="s">
        <v>116</v>
      </c>
      <c r="B51" s="279" t="s">
        <v>304</v>
      </c>
      <c r="C51" s="280" t="s">
        <v>67</v>
      </c>
      <c r="D51" s="281">
        <v>0.83520000000000005</v>
      </c>
      <c r="E51" s="282">
        <v>5217</v>
      </c>
      <c r="F51" s="228" t="s">
        <v>117</v>
      </c>
      <c r="G51" s="283" t="s">
        <v>202</v>
      </c>
      <c r="H51" s="284">
        <v>1</v>
      </c>
      <c r="I51" s="229">
        <v>2084.9549999999999</v>
      </c>
      <c r="J51" s="285">
        <v>3.0285590236602929E-2</v>
      </c>
      <c r="K51" s="285">
        <v>0.37089745691419101</v>
      </c>
      <c r="L51" s="285">
        <v>0.18801365017470401</v>
      </c>
      <c r="M51" s="286">
        <v>14.196</v>
      </c>
      <c r="N51" s="287">
        <v>0</v>
      </c>
      <c r="O51" s="287">
        <v>9.016981181848049</v>
      </c>
      <c r="P51" s="288">
        <v>28</v>
      </c>
      <c r="Q51" s="289">
        <v>0</v>
      </c>
      <c r="R51" s="289">
        <v>188</v>
      </c>
    </row>
    <row r="52" spans="1:18" ht="16.5" x14ac:dyDescent="0.25">
      <c r="A52" s="278" t="s">
        <v>116</v>
      </c>
      <c r="B52" s="279" t="s">
        <v>523</v>
      </c>
      <c r="C52" s="280" t="s">
        <v>70</v>
      </c>
      <c r="D52" s="281">
        <v>0.72916787230639368</v>
      </c>
      <c r="E52" s="282">
        <v>6767</v>
      </c>
      <c r="F52" s="228" t="s">
        <v>119</v>
      </c>
      <c r="G52" s="283" t="s">
        <v>222</v>
      </c>
      <c r="H52" s="284">
        <v>3</v>
      </c>
      <c r="I52" s="229">
        <v>1000.7180000000001</v>
      </c>
      <c r="J52" s="285">
        <v>9.4965181257473649E-2</v>
      </c>
      <c r="K52" s="285">
        <v>0.34959456055677784</v>
      </c>
      <c r="L52" s="285">
        <v>8.393973127294603E-2</v>
      </c>
      <c r="M52" s="286">
        <v>14.077</v>
      </c>
      <c r="N52" s="287">
        <v>0</v>
      </c>
      <c r="O52" s="287">
        <v>14.689452972765553</v>
      </c>
      <c r="P52" s="288">
        <v>14</v>
      </c>
      <c r="Q52" s="289">
        <v>0</v>
      </c>
      <c r="R52" s="289">
        <v>147</v>
      </c>
    </row>
    <row r="53" spans="1:18" ht="16.5" x14ac:dyDescent="0.25">
      <c r="A53" s="278" t="s">
        <v>116</v>
      </c>
      <c r="B53" s="279" t="s">
        <v>411</v>
      </c>
      <c r="C53" s="280" t="s">
        <v>70</v>
      </c>
      <c r="D53" s="281">
        <v>0.76338726243871458</v>
      </c>
      <c r="E53" s="282">
        <v>1035</v>
      </c>
      <c r="F53" s="228" t="s">
        <v>119</v>
      </c>
      <c r="G53" s="283" t="s">
        <v>406</v>
      </c>
      <c r="H53" s="284">
        <v>2</v>
      </c>
      <c r="I53" s="229">
        <v>1378.6119999999999</v>
      </c>
      <c r="J53" s="285">
        <v>2.9599670301729261E-2</v>
      </c>
      <c r="K53" s="285">
        <v>0.32274129189530609</v>
      </c>
      <c r="L53" s="285">
        <v>0.13491830913991754</v>
      </c>
      <c r="M53" s="286">
        <v>11.583</v>
      </c>
      <c r="N53" s="287">
        <v>7.2536725344041694E-2</v>
      </c>
      <c r="O53" s="287">
        <v>5.4402544008031271</v>
      </c>
      <c r="P53" s="288">
        <v>1</v>
      </c>
      <c r="Q53" s="289">
        <v>1</v>
      </c>
      <c r="R53" s="289">
        <v>75</v>
      </c>
    </row>
    <row r="54" spans="1:18" ht="16.5" x14ac:dyDescent="0.25">
      <c r="A54" s="278" t="s">
        <v>116</v>
      </c>
      <c r="B54" s="279" t="s">
        <v>306</v>
      </c>
      <c r="C54" s="280" t="s">
        <v>70</v>
      </c>
      <c r="D54" s="281">
        <v>0.79157119641144591</v>
      </c>
      <c r="E54" s="282">
        <v>5612</v>
      </c>
      <c r="F54" s="228" t="s">
        <v>119</v>
      </c>
      <c r="G54" s="283" t="s">
        <v>218</v>
      </c>
      <c r="H54" s="284">
        <v>2</v>
      </c>
      <c r="I54" s="229">
        <v>1686.8829999999998</v>
      </c>
      <c r="J54" s="285">
        <v>2.1344697212797976E-2</v>
      </c>
      <c r="K54" s="285">
        <v>0.34415455034826647</v>
      </c>
      <c r="L54" s="285">
        <v>0.16539380620944072</v>
      </c>
      <c r="M54" s="286">
        <v>11.526999999999999</v>
      </c>
      <c r="N54" s="287">
        <v>0</v>
      </c>
      <c r="O54" s="287">
        <v>9.3071066576638692</v>
      </c>
      <c r="P54" s="288">
        <v>1</v>
      </c>
      <c r="Q54" s="289">
        <v>0</v>
      </c>
      <c r="R54" s="289">
        <v>157</v>
      </c>
    </row>
    <row r="55" spans="1:18" ht="16.5" x14ac:dyDescent="0.25">
      <c r="A55" s="278" t="s">
        <v>116</v>
      </c>
      <c r="B55" s="279" t="s">
        <v>310</v>
      </c>
      <c r="C55" s="280" t="s">
        <v>70</v>
      </c>
      <c r="D55" s="281">
        <v>0.77965822529817552</v>
      </c>
      <c r="E55" s="282">
        <v>1313</v>
      </c>
      <c r="F55" s="228" t="s">
        <v>117</v>
      </c>
      <c r="G55" s="283" t="s">
        <v>194</v>
      </c>
      <c r="H55" s="284">
        <v>2</v>
      </c>
      <c r="I55" s="229">
        <v>2468.1779999999999</v>
      </c>
      <c r="J55" s="285">
        <v>2.0649941496907135E-2</v>
      </c>
      <c r="K55" s="285">
        <v>0.36165009619152161</v>
      </c>
      <c r="L55" s="285">
        <v>0.18758776717076323</v>
      </c>
      <c r="M55" s="286">
        <v>15.452</v>
      </c>
      <c r="N55" s="287">
        <v>0</v>
      </c>
      <c r="O55" s="287">
        <v>16.530412312240042</v>
      </c>
      <c r="P55" s="288">
        <v>17</v>
      </c>
      <c r="Q55" s="289">
        <v>0</v>
      </c>
      <c r="R55" s="289">
        <v>408</v>
      </c>
    </row>
    <row r="56" spans="1:18" ht="16.5" x14ac:dyDescent="0.25">
      <c r="A56" s="278" t="s">
        <v>116</v>
      </c>
      <c r="B56" s="279" t="s">
        <v>314</v>
      </c>
      <c r="C56" s="280" t="s">
        <v>70</v>
      </c>
      <c r="D56" s="281">
        <v>0.75258064516129031</v>
      </c>
      <c r="E56" s="282">
        <v>939</v>
      </c>
      <c r="F56" s="228" t="s">
        <v>119</v>
      </c>
      <c r="G56" s="283" t="s">
        <v>222</v>
      </c>
      <c r="H56" s="284">
        <v>1</v>
      </c>
      <c r="I56" s="229">
        <v>1993.104</v>
      </c>
      <c r="J56" s="285">
        <v>6.2959615168359739E-2</v>
      </c>
      <c r="K56" s="285">
        <v>0.33821122130511483</v>
      </c>
      <c r="L56" s="285">
        <v>0.13596882049306006</v>
      </c>
      <c r="M56" s="286">
        <v>15.706</v>
      </c>
      <c r="N56" s="287">
        <v>0.35121097544332858</v>
      </c>
      <c r="O56" s="287">
        <v>4.064012715844231</v>
      </c>
      <c r="P56" s="288">
        <v>0</v>
      </c>
      <c r="Q56" s="289">
        <v>7</v>
      </c>
      <c r="R56" s="289">
        <v>81</v>
      </c>
    </row>
    <row r="57" spans="1:18" ht="16.5" x14ac:dyDescent="0.25">
      <c r="A57" s="278" t="s">
        <v>116</v>
      </c>
      <c r="B57" s="279" t="s">
        <v>413</v>
      </c>
      <c r="C57" s="280" t="s">
        <v>67</v>
      </c>
      <c r="D57" s="281">
        <v>0.82799999999999996</v>
      </c>
      <c r="E57" s="282">
        <v>5037</v>
      </c>
      <c r="F57" s="228" t="s">
        <v>117</v>
      </c>
      <c r="G57" s="283" t="s">
        <v>207</v>
      </c>
      <c r="H57" s="284">
        <v>1</v>
      </c>
      <c r="I57" s="229">
        <v>1494.627</v>
      </c>
      <c r="J57" s="285">
        <v>1.1617531614358597E-2</v>
      </c>
      <c r="K57" s="285">
        <v>0.31780955106847297</v>
      </c>
      <c r="L57" s="285">
        <v>0.14987016827609831</v>
      </c>
      <c r="M57" s="286">
        <v>12.292999999999999</v>
      </c>
      <c r="N57" s="287">
        <v>6.6906325123258184E-2</v>
      </c>
      <c r="O57" s="287">
        <v>35.661071290696611</v>
      </c>
      <c r="P57" s="288">
        <v>0</v>
      </c>
      <c r="Q57" s="289">
        <v>1</v>
      </c>
      <c r="R57" s="289">
        <v>533</v>
      </c>
    </row>
    <row r="58" spans="1:18" ht="16.5" x14ac:dyDescent="0.25">
      <c r="A58" s="278" t="s">
        <v>116</v>
      </c>
      <c r="B58" s="279" t="s">
        <v>320</v>
      </c>
      <c r="C58" s="280" t="s">
        <v>70</v>
      </c>
      <c r="D58" s="281">
        <v>0.74839999999999995</v>
      </c>
      <c r="E58" s="282">
        <v>487</v>
      </c>
      <c r="F58" s="228" t="s">
        <v>117</v>
      </c>
      <c r="G58" s="283" t="s">
        <v>200</v>
      </c>
      <c r="H58" s="284">
        <v>1</v>
      </c>
      <c r="I58" s="229">
        <v>2416.598</v>
      </c>
      <c r="J58" s="285">
        <v>3.4443485335364524E-2</v>
      </c>
      <c r="K58" s="285">
        <v>0.3815391459655732</v>
      </c>
      <c r="L58" s="285">
        <v>0.22469603963919527</v>
      </c>
      <c r="M58" s="286">
        <v>17.754999999999999</v>
      </c>
      <c r="N58" s="287">
        <v>0.28966340284979131</v>
      </c>
      <c r="O58" s="287">
        <v>21.310950352520361</v>
      </c>
      <c r="P58" s="288">
        <v>29</v>
      </c>
      <c r="Q58" s="289">
        <v>7</v>
      </c>
      <c r="R58" s="289">
        <v>515</v>
      </c>
    </row>
    <row r="59" spans="1:18" ht="16.5" x14ac:dyDescent="0.25">
      <c r="A59" s="278" t="s">
        <v>116</v>
      </c>
      <c r="B59" s="279" t="s">
        <v>322</v>
      </c>
      <c r="C59" s="280" t="s">
        <v>70</v>
      </c>
      <c r="D59" s="281">
        <v>0.77904040162587596</v>
      </c>
      <c r="E59" s="282">
        <v>3241</v>
      </c>
      <c r="F59" s="228" t="s">
        <v>117</v>
      </c>
      <c r="G59" s="283" t="s">
        <v>198</v>
      </c>
      <c r="H59" s="284">
        <v>2</v>
      </c>
      <c r="I59" s="229">
        <v>4621.0169999999998</v>
      </c>
      <c r="J59" s="285">
        <v>2.4295140168924801E-2</v>
      </c>
      <c r="K59" s="285">
        <v>0.37977141850103935</v>
      </c>
      <c r="L59" s="285">
        <v>0.15039979294601166</v>
      </c>
      <c r="M59" s="286">
        <v>17.873999999999999</v>
      </c>
      <c r="N59" s="287">
        <v>1.1252934148478571</v>
      </c>
      <c r="O59" s="287">
        <v>51.135929601643966</v>
      </c>
      <c r="P59" s="288">
        <v>39</v>
      </c>
      <c r="Q59" s="289">
        <v>52</v>
      </c>
      <c r="R59" s="289">
        <v>2363</v>
      </c>
    </row>
    <row r="60" spans="1:18" ht="16.5" x14ac:dyDescent="0.25">
      <c r="A60" s="278" t="s">
        <v>116</v>
      </c>
      <c r="B60" s="279" t="s">
        <v>324</v>
      </c>
      <c r="C60" s="280" t="s">
        <v>67</v>
      </c>
      <c r="D60" s="281">
        <v>0.83679999999999999</v>
      </c>
      <c r="E60" s="282">
        <v>3873</v>
      </c>
      <c r="F60" s="228" t="s">
        <v>117</v>
      </c>
      <c r="G60" s="283" t="s">
        <v>203</v>
      </c>
      <c r="H60" s="284">
        <v>1</v>
      </c>
      <c r="I60" s="229">
        <v>1781.124</v>
      </c>
      <c r="J60" s="285">
        <v>1.0726014386192176E-2</v>
      </c>
      <c r="K60" s="285">
        <v>0.33910728456627875</v>
      </c>
      <c r="L60" s="285">
        <v>0.17348595605920755</v>
      </c>
      <c r="M60" s="286">
        <v>13.367000000000001</v>
      </c>
      <c r="N60" s="287">
        <v>0</v>
      </c>
      <c r="O60" s="287">
        <v>4.8845560443854552</v>
      </c>
      <c r="P60" s="288">
        <v>0</v>
      </c>
      <c r="Q60" s="289">
        <v>0</v>
      </c>
      <c r="R60" s="289">
        <v>87</v>
      </c>
    </row>
    <row r="61" spans="1:18" ht="16.5" x14ac:dyDescent="0.25">
      <c r="A61" s="278" t="s">
        <v>116</v>
      </c>
      <c r="B61" s="279" t="s">
        <v>326</v>
      </c>
      <c r="C61" s="280" t="s">
        <v>70</v>
      </c>
      <c r="D61" s="281">
        <v>0.73541666666666661</v>
      </c>
      <c r="E61" s="282">
        <v>7118</v>
      </c>
      <c r="F61" s="228" t="s">
        <v>117</v>
      </c>
      <c r="G61" s="283" t="s">
        <v>194</v>
      </c>
      <c r="H61" s="284">
        <v>1</v>
      </c>
      <c r="I61" s="229">
        <v>2333.0949999999998</v>
      </c>
      <c r="J61" s="285">
        <v>1.8556184725184104E-2</v>
      </c>
      <c r="K61" s="285">
        <v>0.36883253586253295</v>
      </c>
      <c r="L61" s="285">
        <v>0.1757322355069125</v>
      </c>
      <c r="M61" s="286">
        <v>16.359000000000002</v>
      </c>
      <c r="N61" s="287">
        <v>4.2861520855344511E-2</v>
      </c>
      <c r="O61" s="287">
        <v>15.558732070490059</v>
      </c>
      <c r="P61" s="288">
        <v>20</v>
      </c>
      <c r="Q61" s="289">
        <v>1</v>
      </c>
      <c r="R61" s="289">
        <v>363</v>
      </c>
    </row>
    <row r="62" spans="1:18" ht="16.5" x14ac:dyDescent="0.25">
      <c r="A62" s="278" t="s">
        <v>116</v>
      </c>
      <c r="B62" s="279" t="s">
        <v>330</v>
      </c>
      <c r="C62" s="280" t="s">
        <v>70</v>
      </c>
      <c r="D62" s="281">
        <v>0.79120000000000001</v>
      </c>
      <c r="E62" s="282">
        <v>4500</v>
      </c>
      <c r="F62" s="228" t="s">
        <v>117</v>
      </c>
      <c r="G62" s="283" t="s">
        <v>205</v>
      </c>
      <c r="H62" s="284">
        <v>1</v>
      </c>
      <c r="I62" s="229">
        <v>2227.8910000000001</v>
      </c>
      <c r="J62" s="285">
        <v>2.7241213571504632E-3</v>
      </c>
      <c r="K62" s="285">
        <v>0.34848604617351986</v>
      </c>
      <c r="L62" s="285">
        <v>0.18941680719568416</v>
      </c>
      <c r="M62" s="286">
        <v>15.023</v>
      </c>
      <c r="N62" s="287">
        <v>0.2693129960128211</v>
      </c>
      <c r="O62" s="287">
        <v>30.701681545461604</v>
      </c>
      <c r="P62" s="288">
        <v>0</v>
      </c>
      <c r="Q62" s="289">
        <v>6</v>
      </c>
      <c r="R62" s="289">
        <v>684</v>
      </c>
    </row>
    <row r="63" spans="1:18" ht="16.5" x14ac:dyDescent="0.25">
      <c r="A63" s="278" t="s">
        <v>116</v>
      </c>
      <c r="B63" s="279" t="s">
        <v>332</v>
      </c>
      <c r="C63" s="280" t="s">
        <v>70</v>
      </c>
      <c r="D63" s="281">
        <v>0.74256647405726539</v>
      </c>
      <c r="E63" s="282">
        <v>7040</v>
      </c>
      <c r="F63" s="228" t="s">
        <v>117</v>
      </c>
      <c r="G63" s="283" t="s">
        <v>203</v>
      </c>
      <c r="H63" s="284">
        <v>2</v>
      </c>
      <c r="I63" s="229">
        <v>1746.886</v>
      </c>
      <c r="J63" s="285">
        <v>2.16557295254803E-2</v>
      </c>
      <c r="K63" s="285">
        <v>0.34075649557100918</v>
      </c>
      <c r="L63" s="285">
        <v>0.11563433446716043</v>
      </c>
      <c r="M63" s="286">
        <v>14.973000000000001</v>
      </c>
      <c r="N63" s="287">
        <v>0.11448944006649547</v>
      </c>
      <c r="O63" s="287">
        <v>12.994551447547236</v>
      </c>
      <c r="P63" s="288">
        <v>6</v>
      </c>
      <c r="Q63" s="289">
        <v>2</v>
      </c>
      <c r="R63" s="289">
        <v>227</v>
      </c>
    </row>
    <row r="64" spans="1:18" ht="16.5" x14ac:dyDescent="0.25">
      <c r="A64" s="278" t="s">
        <v>116</v>
      </c>
      <c r="B64" s="279" t="s">
        <v>334</v>
      </c>
      <c r="C64" s="280" t="s">
        <v>70</v>
      </c>
      <c r="D64" s="281">
        <v>0.741943709068694</v>
      </c>
      <c r="E64" s="282">
        <v>8309</v>
      </c>
      <c r="F64" s="228" t="s">
        <v>117</v>
      </c>
      <c r="G64" s="283" t="s">
        <v>206</v>
      </c>
      <c r="H64" s="284">
        <v>3</v>
      </c>
      <c r="I64" s="229">
        <v>2402.9590000000003</v>
      </c>
      <c r="J64" s="285">
        <v>8.4635358803858869E-3</v>
      </c>
      <c r="K64" s="285">
        <v>0.37976557752722212</v>
      </c>
      <c r="L64" s="285">
        <v>0.16313220491901861</v>
      </c>
      <c r="M64" s="286">
        <v>17.314</v>
      </c>
      <c r="N64" s="287">
        <v>0.45776894237479704</v>
      </c>
      <c r="O64" s="287">
        <v>69.414417807378314</v>
      </c>
      <c r="P64" s="288">
        <v>44</v>
      </c>
      <c r="Q64" s="289">
        <v>11</v>
      </c>
      <c r="R64" s="289">
        <v>1668</v>
      </c>
    </row>
    <row r="65" spans="1:18" ht="16.5" x14ac:dyDescent="0.25">
      <c r="A65" s="278" t="s">
        <v>116</v>
      </c>
      <c r="B65" s="279" t="s">
        <v>336</v>
      </c>
      <c r="C65" s="280" t="s">
        <v>70</v>
      </c>
      <c r="D65" s="281">
        <v>0.72421178360184335</v>
      </c>
      <c r="E65" s="282">
        <v>9914</v>
      </c>
      <c r="F65" s="228" t="s">
        <v>117</v>
      </c>
      <c r="G65" s="283" t="s">
        <v>204</v>
      </c>
      <c r="H65" s="284">
        <v>2</v>
      </c>
      <c r="I65" s="229">
        <v>2304.8809999999999</v>
      </c>
      <c r="J65" s="285">
        <v>2.7252461244535457E-2</v>
      </c>
      <c r="K65" s="285">
        <v>0.38456900262805044</v>
      </c>
      <c r="L65" s="285">
        <v>0.14143897233740052</v>
      </c>
      <c r="M65" s="286">
        <v>17.061</v>
      </c>
      <c r="N65" s="287">
        <v>4.3386187833558437E-2</v>
      </c>
      <c r="O65" s="287">
        <v>55.013686172952099</v>
      </c>
      <c r="P65" s="288">
        <v>15</v>
      </c>
      <c r="Q65" s="289">
        <v>1</v>
      </c>
      <c r="R65" s="289">
        <v>1268</v>
      </c>
    </row>
    <row r="66" spans="1:18" ht="16.5" x14ac:dyDescent="0.25">
      <c r="A66" s="278" t="s">
        <v>116</v>
      </c>
      <c r="B66" s="279" t="s">
        <v>415</v>
      </c>
      <c r="C66" s="280" t="s">
        <v>70</v>
      </c>
      <c r="D66" s="281">
        <v>0.77451612903225797</v>
      </c>
      <c r="E66" s="282">
        <v>4922</v>
      </c>
      <c r="F66" s="228" t="s">
        <v>119</v>
      </c>
      <c r="G66" s="283" t="s">
        <v>406</v>
      </c>
      <c r="H66" s="284">
        <v>1</v>
      </c>
      <c r="I66" s="229">
        <v>1494.4739999999999</v>
      </c>
      <c r="J66" s="285">
        <v>2.4774060090407092E-2</v>
      </c>
      <c r="K66" s="285">
        <v>0.31482761829230077</v>
      </c>
      <c r="L66" s="285">
        <v>0.10103889395198579</v>
      </c>
      <c r="M66" s="286">
        <v>10.874000000000001</v>
      </c>
      <c r="N66" s="287">
        <v>0</v>
      </c>
      <c r="O66" s="287">
        <v>5.4199671590138072</v>
      </c>
      <c r="P66" s="288">
        <v>1</v>
      </c>
      <c r="Q66" s="289">
        <v>0</v>
      </c>
      <c r="R66" s="289">
        <v>81</v>
      </c>
    </row>
    <row r="67" spans="1:18" ht="16.5" x14ac:dyDescent="0.25">
      <c r="A67" s="278" t="s">
        <v>116</v>
      </c>
      <c r="B67" s="279" t="s">
        <v>545</v>
      </c>
      <c r="C67" s="280" t="s">
        <v>70</v>
      </c>
      <c r="D67" s="281">
        <v>0.6685995709731285</v>
      </c>
      <c r="E67" s="282">
        <v>472</v>
      </c>
      <c r="F67" s="228" t="s">
        <v>117</v>
      </c>
      <c r="G67" s="283" t="s">
        <v>204</v>
      </c>
      <c r="H67" s="284">
        <v>6</v>
      </c>
      <c r="I67" s="229">
        <v>1101.769</v>
      </c>
      <c r="J67" s="285">
        <v>3.0980403075877856E-2</v>
      </c>
      <c r="K67" s="285">
        <v>0.38609466319674418</v>
      </c>
      <c r="L67" s="285">
        <v>0.18424914841495812</v>
      </c>
      <c r="M67" s="286">
        <v>20.37</v>
      </c>
      <c r="N67" s="287">
        <v>0</v>
      </c>
      <c r="O67" s="287">
        <v>31.313278917813079</v>
      </c>
      <c r="P67" s="288">
        <v>12</v>
      </c>
      <c r="Q67" s="289">
        <v>0</v>
      </c>
      <c r="R67" s="289">
        <v>411</v>
      </c>
    </row>
    <row r="68" spans="1:18" ht="16.5" x14ac:dyDescent="0.25">
      <c r="A68" s="278" t="s">
        <v>116</v>
      </c>
      <c r="B68" s="279" t="s">
        <v>338</v>
      </c>
      <c r="C68" s="280" t="s">
        <v>70</v>
      </c>
      <c r="D68" s="281">
        <v>0.76838709677419359</v>
      </c>
      <c r="E68" s="282">
        <v>4242</v>
      </c>
      <c r="F68" s="228" t="s">
        <v>119</v>
      </c>
      <c r="G68" s="283" t="s">
        <v>217</v>
      </c>
      <c r="H68" s="284">
        <v>1</v>
      </c>
      <c r="I68" s="229">
        <v>2106.933</v>
      </c>
      <c r="J68" s="285">
        <v>2.3187997469640245E-2</v>
      </c>
      <c r="K68" s="285">
        <v>0.35683223243273265</v>
      </c>
      <c r="L68" s="285">
        <v>0.22497155818433714</v>
      </c>
      <c r="M68" s="286">
        <v>10.497999999999999</v>
      </c>
      <c r="N68" s="287">
        <v>4.7462354047328507E-2</v>
      </c>
      <c r="O68" s="287">
        <v>2.1358059321297831</v>
      </c>
      <c r="P68" s="288">
        <v>0</v>
      </c>
      <c r="Q68" s="289">
        <v>1</v>
      </c>
      <c r="R68" s="289">
        <v>45</v>
      </c>
    </row>
    <row r="69" spans="1:18" ht="16.5" x14ac:dyDescent="0.25">
      <c r="A69" s="278" t="s">
        <v>116</v>
      </c>
      <c r="B69" s="279" t="s">
        <v>340</v>
      </c>
      <c r="C69" s="280" t="s">
        <v>67</v>
      </c>
      <c r="D69" s="281">
        <v>0.81806911439563534</v>
      </c>
      <c r="E69" s="282">
        <v>435</v>
      </c>
      <c r="F69" s="228" t="s">
        <v>118</v>
      </c>
      <c r="G69" s="283" t="s">
        <v>213</v>
      </c>
      <c r="H69" s="284">
        <v>5</v>
      </c>
      <c r="I69" s="229">
        <v>1298.0740000000001</v>
      </c>
      <c r="J69" s="285">
        <v>3.6025935108951537E-2</v>
      </c>
      <c r="K69" s="285">
        <v>0.36320669830898467</v>
      </c>
      <c r="L69" s="285">
        <v>8.8592792090435524E-2</v>
      </c>
      <c r="M69" s="286">
        <v>12.675000000000001</v>
      </c>
      <c r="N69" s="287">
        <v>7.7037210513422189E-2</v>
      </c>
      <c r="O69" s="287">
        <v>5.6237163674798198</v>
      </c>
      <c r="P69" s="288">
        <v>14</v>
      </c>
      <c r="Q69" s="289">
        <v>1</v>
      </c>
      <c r="R69" s="289">
        <v>73</v>
      </c>
    </row>
    <row r="70" spans="1:18" ht="16.5" x14ac:dyDescent="0.25">
      <c r="A70" s="278" t="s">
        <v>116</v>
      </c>
      <c r="B70" s="279" t="s">
        <v>348</v>
      </c>
      <c r="C70" s="280" t="s">
        <v>67</v>
      </c>
      <c r="D70" s="281">
        <v>0.80640000000000001</v>
      </c>
      <c r="E70" s="282">
        <v>5352</v>
      </c>
      <c r="F70" s="228" t="s">
        <v>117</v>
      </c>
      <c r="G70" s="283" t="s">
        <v>190</v>
      </c>
      <c r="H70" s="284">
        <v>1</v>
      </c>
      <c r="I70" s="229">
        <v>1980.596</v>
      </c>
      <c r="J70" s="285">
        <v>2.6478449962121495E-2</v>
      </c>
      <c r="K70" s="285">
        <v>0.35745773993318392</v>
      </c>
      <c r="L70" s="285">
        <v>6.7656402416242378E-2</v>
      </c>
      <c r="M70" s="286">
        <v>12.007</v>
      </c>
      <c r="N70" s="287">
        <v>5.0489852549434618E-2</v>
      </c>
      <c r="O70" s="287">
        <v>4.4431070243502457</v>
      </c>
      <c r="P70" s="288">
        <v>16</v>
      </c>
      <c r="Q70" s="289">
        <v>1</v>
      </c>
      <c r="R70" s="289">
        <v>88</v>
      </c>
    </row>
    <row r="71" spans="1:18" ht="16.5" x14ac:dyDescent="0.25">
      <c r="A71" s="278" t="s">
        <v>116</v>
      </c>
      <c r="B71" s="279" t="s">
        <v>383</v>
      </c>
      <c r="C71" s="280" t="s">
        <v>67</v>
      </c>
      <c r="D71" s="281">
        <v>0.83994726995517954</v>
      </c>
      <c r="E71" s="282">
        <v>8833</v>
      </c>
      <c r="F71" s="228" t="s">
        <v>117</v>
      </c>
      <c r="G71" s="283" t="s">
        <v>197</v>
      </c>
      <c r="H71" s="284">
        <v>3</v>
      </c>
      <c r="I71" s="229">
        <v>768.91899999999987</v>
      </c>
      <c r="J71" s="285">
        <v>1.5075413171916949E-2</v>
      </c>
      <c r="K71" s="285">
        <v>0.36665262689242284</v>
      </c>
      <c r="L71" s="285">
        <v>0.13048295001875693</v>
      </c>
      <c r="M71" s="286">
        <v>12.82</v>
      </c>
      <c r="N71" s="287">
        <v>0</v>
      </c>
      <c r="O71" s="287">
        <v>11.964849353442952</v>
      </c>
      <c r="P71" s="288">
        <v>0</v>
      </c>
      <c r="Q71" s="289">
        <v>0</v>
      </c>
      <c r="R71" s="289">
        <v>92</v>
      </c>
    </row>
    <row r="72" spans="1:18" ht="16.5" x14ac:dyDescent="0.25">
      <c r="A72" s="278" t="s">
        <v>116</v>
      </c>
      <c r="B72" s="279" t="s">
        <v>350</v>
      </c>
      <c r="C72" s="280" t="s">
        <v>67</v>
      </c>
      <c r="D72" s="281">
        <v>0.80629338782307047</v>
      </c>
      <c r="E72" s="282">
        <v>4430</v>
      </c>
      <c r="F72" s="228" t="s">
        <v>117</v>
      </c>
      <c r="G72" s="283" t="s">
        <v>202</v>
      </c>
      <c r="H72" s="284">
        <v>6</v>
      </c>
      <c r="I72" s="229">
        <v>1576.5659999999998</v>
      </c>
      <c r="J72" s="285">
        <v>2.9184559243063207E-2</v>
      </c>
      <c r="K72" s="285">
        <v>0.33258888386936358</v>
      </c>
      <c r="L72" s="285">
        <v>0.19668932527693855</v>
      </c>
      <c r="M72" s="286">
        <v>14.217000000000001</v>
      </c>
      <c r="N72" s="287">
        <v>0.12685799389305619</v>
      </c>
      <c r="O72" s="287">
        <v>26.703607714488328</v>
      </c>
      <c r="P72" s="288">
        <v>14</v>
      </c>
      <c r="Q72" s="289">
        <v>2</v>
      </c>
      <c r="R72" s="289">
        <v>431</v>
      </c>
    </row>
    <row r="73" spans="1:18" ht="16.5" x14ac:dyDescent="0.25">
      <c r="A73" s="278" t="s">
        <v>116</v>
      </c>
      <c r="B73" s="279" t="s">
        <v>354</v>
      </c>
      <c r="C73" s="280" t="s">
        <v>67</v>
      </c>
      <c r="D73" s="281">
        <v>0.84119428294192689</v>
      </c>
      <c r="E73" s="282">
        <v>3330</v>
      </c>
      <c r="F73" s="228" t="s">
        <v>117</v>
      </c>
      <c r="G73" s="283" t="s">
        <v>209</v>
      </c>
      <c r="H73" s="284">
        <v>3</v>
      </c>
      <c r="I73" s="229">
        <v>2390.9499999999998</v>
      </c>
      <c r="J73" s="285">
        <v>1.4845824933936155E-2</v>
      </c>
      <c r="K73" s="285">
        <v>0.34868175400687668</v>
      </c>
      <c r="L73" s="285">
        <v>0.17064346807754241</v>
      </c>
      <c r="M73" s="286">
        <v>14.156000000000001</v>
      </c>
      <c r="N73" s="287">
        <v>0.1672975177230808</v>
      </c>
      <c r="O73" s="287">
        <v>8.0302808507078787</v>
      </c>
      <c r="P73" s="288">
        <v>4</v>
      </c>
      <c r="Q73" s="289">
        <v>4</v>
      </c>
      <c r="R73" s="289">
        <v>192</v>
      </c>
    </row>
    <row r="74" spans="1:18" ht="16.5" x14ac:dyDescent="0.25">
      <c r="A74" s="278" t="s">
        <v>116</v>
      </c>
      <c r="B74" s="279" t="s">
        <v>385</v>
      </c>
      <c r="C74" s="280" t="s">
        <v>70</v>
      </c>
      <c r="D74" s="281">
        <v>0.77894906749194948</v>
      </c>
      <c r="E74" s="282">
        <v>4657</v>
      </c>
      <c r="F74" s="228" t="s">
        <v>117</v>
      </c>
      <c r="G74" s="283" t="s">
        <v>207</v>
      </c>
      <c r="H74" s="284">
        <v>5</v>
      </c>
      <c r="I74" s="229">
        <v>1611.4070000000002</v>
      </c>
      <c r="J74" s="285">
        <v>2.5200504711816018E-2</v>
      </c>
      <c r="K74" s="285">
        <v>0.36277699482491182</v>
      </c>
      <c r="L74" s="285">
        <v>6.7022173789737793E-2</v>
      </c>
      <c r="M74" s="286">
        <v>14.894</v>
      </c>
      <c r="N74" s="287">
        <v>6.2057568323831282E-2</v>
      </c>
      <c r="O74" s="287">
        <v>22.34072459657926</v>
      </c>
      <c r="P74" s="288">
        <v>1</v>
      </c>
      <c r="Q74" s="289">
        <v>1</v>
      </c>
      <c r="R74" s="289">
        <v>360</v>
      </c>
    </row>
    <row r="75" spans="1:18" ht="16.5" x14ac:dyDescent="0.25">
      <c r="A75" s="278" t="s">
        <v>116</v>
      </c>
      <c r="B75" s="279" t="s">
        <v>560</v>
      </c>
      <c r="C75" s="280" t="s">
        <v>70</v>
      </c>
      <c r="D75" s="281">
        <v>0.78645161290322585</v>
      </c>
      <c r="E75" s="282">
        <v>4814</v>
      </c>
      <c r="F75" s="228" t="s">
        <v>119</v>
      </c>
      <c r="G75" s="283" t="s">
        <v>216</v>
      </c>
      <c r="H75" s="284">
        <v>1</v>
      </c>
      <c r="I75" s="229">
        <v>946.44399999999996</v>
      </c>
      <c r="J75" s="285">
        <v>4.3070045853411051E-2</v>
      </c>
      <c r="K75" s="285">
        <v>0.33248701421712051</v>
      </c>
      <c r="L75" s="285">
        <v>0.18067629991843154</v>
      </c>
      <c r="M75" s="286">
        <v>11.574</v>
      </c>
      <c r="N75" s="287">
        <v>0.63395192953835622</v>
      </c>
      <c r="O75" s="287">
        <v>23.878856012611418</v>
      </c>
      <c r="P75" s="288">
        <v>7</v>
      </c>
      <c r="Q75" s="289">
        <v>6</v>
      </c>
      <c r="R75" s="289">
        <v>226</v>
      </c>
    </row>
    <row r="76" spans="1:18" ht="16.5" x14ac:dyDescent="0.25">
      <c r="A76" s="278" t="s">
        <v>116</v>
      </c>
      <c r="B76" s="279" t="s">
        <v>356</v>
      </c>
      <c r="C76" s="280" t="s">
        <v>67</v>
      </c>
      <c r="D76" s="281">
        <v>0.8375999999999999</v>
      </c>
      <c r="E76" s="282">
        <v>131</v>
      </c>
      <c r="F76" s="228" t="s">
        <v>117</v>
      </c>
      <c r="G76" s="283" t="s">
        <v>199</v>
      </c>
      <c r="H76" s="284">
        <v>1</v>
      </c>
      <c r="I76" s="229">
        <v>2413.9630000000002</v>
      </c>
      <c r="J76" s="285">
        <v>9.7563708440084433E-3</v>
      </c>
      <c r="K76" s="285">
        <v>0.35724170228194335</v>
      </c>
      <c r="L76" s="285">
        <v>0.21168510039300517</v>
      </c>
      <c r="M76" s="286">
        <v>12.507999999999999</v>
      </c>
      <c r="N76" s="287">
        <v>8.28513113084169E-2</v>
      </c>
      <c r="O76" s="287">
        <v>11.226352682290489</v>
      </c>
      <c r="P76" s="288">
        <v>7</v>
      </c>
      <c r="Q76" s="289">
        <v>2</v>
      </c>
      <c r="R76" s="289">
        <v>271</v>
      </c>
    </row>
    <row r="77" spans="1:18" ht="16.5" x14ac:dyDescent="0.25">
      <c r="A77" s="278" t="s">
        <v>116</v>
      </c>
      <c r="B77" s="279" t="s">
        <v>402</v>
      </c>
      <c r="C77" s="280" t="s">
        <v>67</v>
      </c>
      <c r="D77" s="281">
        <v>0.80562388517053862</v>
      </c>
      <c r="E77" s="282">
        <v>4021</v>
      </c>
      <c r="F77" s="228" t="s">
        <v>117</v>
      </c>
      <c r="G77" s="283" t="s">
        <v>205</v>
      </c>
      <c r="H77" s="284">
        <v>5</v>
      </c>
      <c r="I77" s="229">
        <v>1405.9399999999998</v>
      </c>
      <c r="J77" s="285">
        <v>8.593075618776114E-3</v>
      </c>
      <c r="K77" s="285">
        <v>0.34926489334201472</v>
      </c>
      <c r="L77" s="285">
        <v>0.20413388907065735</v>
      </c>
      <c r="M77" s="286">
        <v>13.368</v>
      </c>
      <c r="N77" s="287">
        <v>0.14225358123390758</v>
      </c>
      <c r="O77" s="287">
        <v>7.6816933866310091</v>
      </c>
      <c r="P77" s="288">
        <v>5</v>
      </c>
      <c r="Q77" s="289">
        <v>2</v>
      </c>
      <c r="R77" s="289">
        <v>108</v>
      </c>
    </row>
    <row r="78" spans="1:18" ht="16.5" x14ac:dyDescent="0.25">
      <c r="A78" s="278" t="s">
        <v>116</v>
      </c>
      <c r="B78" s="279" t="s">
        <v>358</v>
      </c>
      <c r="C78" s="280" t="s">
        <v>70</v>
      </c>
      <c r="D78" s="281">
        <v>0.79583333333333328</v>
      </c>
      <c r="E78" s="282">
        <v>7970</v>
      </c>
      <c r="F78" s="228" t="s">
        <v>117</v>
      </c>
      <c r="G78" s="283" t="s">
        <v>209</v>
      </c>
      <c r="H78" s="284">
        <v>1</v>
      </c>
      <c r="I78" s="229">
        <v>2131.0479999999998</v>
      </c>
      <c r="J78" s="285">
        <v>1.6319776842839643E-2</v>
      </c>
      <c r="K78" s="285">
        <v>0.33397834051223568</v>
      </c>
      <c r="L78" s="285">
        <v>0.21773324674057085</v>
      </c>
      <c r="M78" s="286">
        <v>15.003</v>
      </c>
      <c r="N78" s="287">
        <v>4.692526869408855E-2</v>
      </c>
      <c r="O78" s="287">
        <v>19.708612851517191</v>
      </c>
      <c r="P78" s="288">
        <v>2</v>
      </c>
      <c r="Q78" s="289">
        <v>1</v>
      </c>
      <c r="R78" s="289">
        <v>420</v>
      </c>
    </row>
    <row r="79" spans="1:18" ht="16.5" x14ac:dyDescent="0.25">
      <c r="A79" s="278" t="s">
        <v>116</v>
      </c>
      <c r="B79" s="279" t="s">
        <v>360</v>
      </c>
      <c r="C79" s="280" t="s">
        <v>70</v>
      </c>
      <c r="D79" s="281">
        <v>0.79765132190318377</v>
      </c>
      <c r="E79" s="282">
        <v>517</v>
      </c>
      <c r="F79" s="228" t="s">
        <v>118</v>
      </c>
      <c r="G79" s="283" t="s">
        <v>215</v>
      </c>
      <c r="H79" s="284">
        <v>6</v>
      </c>
      <c r="I79" s="229">
        <v>1255.1599999999999</v>
      </c>
      <c r="J79" s="285">
        <v>3.3704323975934522E-2</v>
      </c>
      <c r="K79" s="285">
        <v>0.42516776392864603</v>
      </c>
      <c r="L79" s="285">
        <v>0.17766659230695686</v>
      </c>
      <c r="M79" s="286">
        <v>14.435</v>
      </c>
      <c r="N79" s="287">
        <v>0</v>
      </c>
      <c r="O79" s="287">
        <v>23.263966346919918</v>
      </c>
      <c r="P79" s="288">
        <v>47</v>
      </c>
      <c r="Q79" s="289">
        <v>0</v>
      </c>
      <c r="R79" s="289">
        <v>292</v>
      </c>
    </row>
    <row r="80" spans="1:18" ht="16.5" x14ac:dyDescent="0.25">
      <c r="A80" s="278" t="s">
        <v>116</v>
      </c>
      <c r="B80" s="279" t="s">
        <v>419</v>
      </c>
      <c r="C80" s="280" t="s">
        <v>70</v>
      </c>
      <c r="D80" s="281">
        <v>0.79216204670889567</v>
      </c>
      <c r="E80" s="282">
        <v>6054</v>
      </c>
      <c r="F80" s="228" t="s">
        <v>120</v>
      </c>
      <c r="G80" s="283" t="s">
        <v>227</v>
      </c>
      <c r="H80" s="284">
        <v>5</v>
      </c>
      <c r="I80" s="229">
        <v>902.654</v>
      </c>
      <c r="J80" s="285">
        <v>1.5034281155986106E-3</v>
      </c>
      <c r="K80" s="285">
        <v>0.42262213155805672</v>
      </c>
      <c r="L80" s="285">
        <v>0.14180405781174182</v>
      </c>
      <c r="M80" s="286">
        <v>15.412000000000001</v>
      </c>
      <c r="N80" s="287">
        <v>0.11078442016542329</v>
      </c>
      <c r="O80" s="287">
        <v>14.180405781174182</v>
      </c>
      <c r="P80" s="288">
        <v>15</v>
      </c>
      <c r="Q80" s="289">
        <v>1</v>
      </c>
      <c r="R80" s="289">
        <v>128</v>
      </c>
    </row>
    <row r="81" spans="1:18" ht="16.5" x14ac:dyDescent="0.25">
      <c r="A81" s="278" t="s">
        <v>116</v>
      </c>
      <c r="B81" s="279" t="s">
        <v>362</v>
      </c>
      <c r="C81" s="280" t="s">
        <v>70</v>
      </c>
      <c r="D81" s="281">
        <v>0.71625000000000005</v>
      </c>
      <c r="E81" s="282">
        <v>3626</v>
      </c>
      <c r="F81" s="228" t="s">
        <v>117</v>
      </c>
      <c r="G81" s="283" t="s">
        <v>197</v>
      </c>
      <c r="H81" s="284">
        <v>1</v>
      </c>
      <c r="I81" s="229">
        <v>927.40099999999995</v>
      </c>
      <c r="J81" s="285">
        <v>2.9194693403129676E-2</v>
      </c>
      <c r="K81" s="285">
        <v>0.38697986388746936</v>
      </c>
      <c r="L81" s="285">
        <v>0.25663116602203362</v>
      </c>
      <c r="M81" s="286">
        <v>17.053999999999998</v>
      </c>
      <c r="N81" s="287">
        <v>0</v>
      </c>
      <c r="O81" s="287">
        <v>12.508073638048698</v>
      </c>
      <c r="P81" s="288">
        <v>18</v>
      </c>
      <c r="Q81" s="289">
        <v>0</v>
      </c>
      <c r="R81" s="289">
        <v>116</v>
      </c>
    </row>
    <row r="82" spans="1:18" ht="16.5" x14ac:dyDescent="0.25">
      <c r="A82" s="278" t="s">
        <v>116</v>
      </c>
      <c r="B82" s="279" t="s">
        <v>570</v>
      </c>
      <c r="C82" s="280" t="s">
        <v>67</v>
      </c>
      <c r="D82" s="281">
        <v>0.81311422162056557</v>
      </c>
      <c r="E82" s="282">
        <v>9494</v>
      </c>
      <c r="F82" s="228" t="s">
        <v>119</v>
      </c>
      <c r="G82" s="283" t="s">
        <v>220</v>
      </c>
      <c r="H82" s="284">
        <v>2</v>
      </c>
      <c r="I82" s="229">
        <v>582.02500000000009</v>
      </c>
      <c r="J82" s="285">
        <v>2.3950698367513578E-2</v>
      </c>
      <c r="K82" s="285">
        <v>0.31508575884346857</v>
      </c>
      <c r="L82" s="285">
        <v>0.187277178815343</v>
      </c>
      <c r="M82" s="286">
        <v>11.683</v>
      </c>
      <c r="N82" s="287">
        <v>0</v>
      </c>
      <c r="O82" s="287">
        <v>26.459344529874141</v>
      </c>
      <c r="P82" s="288">
        <v>1</v>
      </c>
      <c r="Q82" s="289">
        <v>0</v>
      </c>
      <c r="R82" s="289">
        <v>154</v>
      </c>
    </row>
    <row r="83" spans="1:18" ht="16.5" x14ac:dyDescent="0.25">
      <c r="A83" s="278" t="s">
        <v>116</v>
      </c>
      <c r="B83" s="279" t="s">
        <v>364</v>
      </c>
      <c r="C83" s="280" t="s">
        <v>67</v>
      </c>
      <c r="D83" s="281">
        <v>0.8101933607221069</v>
      </c>
      <c r="E83" s="282">
        <v>9291</v>
      </c>
      <c r="F83" s="228" t="s">
        <v>119</v>
      </c>
      <c r="G83" s="283" t="s">
        <v>217</v>
      </c>
      <c r="H83" s="284">
        <v>8</v>
      </c>
      <c r="I83" s="229">
        <v>2054.415</v>
      </c>
      <c r="J83" s="285">
        <v>3.6409827708152119E-2</v>
      </c>
      <c r="K83" s="285">
        <v>0.32702117538896452</v>
      </c>
      <c r="L83" s="285">
        <v>0.18204695740636628</v>
      </c>
      <c r="M83" s="286">
        <v>11.601000000000001</v>
      </c>
      <c r="N83" s="287">
        <v>0</v>
      </c>
      <c r="O83" s="287">
        <v>8.1775103861683256</v>
      </c>
      <c r="P83" s="288">
        <v>2</v>
      </c>
      <c r="Q83" s="289">
        <v>0</v>
      </c>
      <c r="R83" s="289">
        <v>168</v>
      </c>
    </row>
    <row r="84" spans="1:18" ht="16.5" x14ac:dyDescent="0.25">
      <c r="A84" s="278" t="s">
        <v>116</v>
      </c>
      <c r="B84" s="279" t="s">
        <v>421</v>
      </c>
      <c r="C84" s="280" t="s">
        <v>67</v>
      </c>
      <c r="D84" s="281">
        <v>0.81919931788671974</v>
      </c>
      <c r="E84" s="282">
        <v>7335</v>
      </c>
      <c r="F84" s="228" t="s">
        <v>119</v>
      </c>
      <c r="G84" s="283" t="s">
        <v>218</v>
      </c>
      <c r="H84" s="284">
        <v>2</v>
      </c>
      <c r="I84" s="229">
        <v>436.55600000000004</v>
      </c>
      <c r="J84" s="285">
        <v>2.4908572249662995E-2</v>
      </c>
      <c r="K84" s="285">
        <v>0.34095043464275437</v>
      </c>
      <c r="L84" s="285">
        <v>0.17483589267346786</v>
      </c>
      <c r="M84" s="286">
        <v>8.734</v>
      </c>
      <c r="N84" s="287">
        <v>0</v>
      </c>
      <c r="O84" s="287">
        <v>2.5197225556400551</v>
      </c>
      <c r="P84" s="288">
        <v>0</v>
      </c>
      <c r="Q84" s="289">
        <v>0</v>
      </c>
      <c r="R84" s="289">
        <v>11</v>
      </c>
    </row>
    <row r="85" spans="1:18" ht="16.5" x14ac:dyDescent="0.25">
      <c r="A85" s="278" t="s">
        <v>116</v>
      </c>
      <c r="B85" s="279" t="s">
        <v>366</v>
      </c>
      <c r="C85" s="280" t="s">
        <v>70</v>
      </c>
      <c r="D85" s="281">
        <v>0.69279999999999997</v>
      </c>
      <c r="E85" s="282">
        <v>377</v>
      </c>
      <c r="F85" s="228" t="s">
        <v>117</v>
      </c>
      <c r="G85" s="283" t="s">
        <v>192</v>
      </c>
      <c r="H85" s="284">
        <v>1</v>
      </c>
      <c r="I85" s="229">
        <v>1726.213</v>
      </c>
      <c r="J85" s="285">
        <v>4.7961349237625309E-2</v>
      </c>
      <c r="K85" s="285">
        <v>0.39387571847194136</v>
      </c>
      <c r="L85" s="285">
        <v>0.25605183137886228</v>
      </c>
      <c r="M85" s="286">
        <v>18.134</v>
      </c>
      <c r="N85" s="287">
        <v>0.11586055718500556</v>
      </c>
      <c r="O85" s="287">
        <v>27.574812610031323</v>
      </c>
      <c r="P85" s="288">
        <v>46</v>
      </c>
      <c r="Q85" s="289">
        <v>2</v>
      </c>
      <c r="R85" s="289">
        <v>476</v>
      </c>
    </row>
    <row r="86" spans="1:18" ht="16.5" x14ac:dyDescent="0.25">
      <c r="A86" s="278" t="s">
        <v>116</v>
      </c>
      <c r="B86" s="279" t="s">
        <v>370</v>
      </c>
      <c r="C86" s="280" t="s">
        <v>70</v>
      </c>
      <c r="D86" s="281">
        <v>0.77387096774193542</v>
      </c>
      <c r="E86" s="282">
        <v>64</v>
      </c>
      <c r="F86" s="228" t="s">
        <v>119</v>
      </c>
      <c r="G86" s="283" t="s">
        <v>221</v>
      </c>
      <c r="H86" s="284">
        <v>1</v>
      </c>
      <c r="I86" s="229">
        <v>2607.4699999999998</v>
      </c>
      <c r="J86" s="285">
        <v>2.3383201077905078E-2</v>
      </c>
      <c r="K86" s="285">
        <v>0.35896945183539225</v>
      </c>
      <c r="L86" s="285">
        <v>0.11735513735536747</v>
      </c>
      <c r="M86" s="286">
        <v>13.798999999999999</v>
      </c>
      <c r="N86" s="287">
        <v>3.8351352076917478E-2</v>
      </c>
      <c r="O86" s="287">
        <v>13.461324578998033</v>
      </c>
      <c r="P86" s="288">
        <v>3</v>
      </c>
      <c r="Q86" s="289">
        <v>1</v>
      </c>
      <c r="R86" s="289">
        <v>351</v>
      </c>
    </row>
    <row r="87" spans="1:18" ht="16.5" x14ac:dyDescent="0.25">
      <c r="A87" s="278" t="s">
        <v>116</v>
      </c>
      <c r="B87" s="279" t="s">
        <v>372</v>
      </c>
      <c r="C87" s="280" t="s">
        <v>70</v>
      </c>
      <c r="D87" s="281">
        <v>0.76595593426131847</v>
      </c>
      <c r="E87" s="282">
        <v>3329</v>
      </c>
      <c r="F87" s="228" t="s">
        <v>119</v>
      </c>
      <c r="G87" s="283" t="s">
        <v>218</v>
      </c>
      <c r="H87" s="284">
        <v>4</v>
      </c>
      <c r="I87" s="229">
        <v>554.68299999999999</v>
      </c>
      <c r="J87" s="285">
        <v>4.0743332428427578E-2</v>
      </c>
      <c r="K87" s="285">
        <v>0.34942385776038409</v>
      </c>
      <c r="L87" s="285">
        <v>0.18929731035564457</v>
      </c>
      <c r="M87" s="286">
        <v>12.563000000000001</v>
      </c>
      <c r="N87" s="287">
        <v>0</v>
      </c>
      <c r="O87" s="287">
        <v>31.369268573221103</v>
      </c>
      <c r="P87" s="288">
        <v>5</v>
      </c>
      <c r="Q87" s="289">
        <v>0</v>
      </c>
      <c r="R87" s="289">
        <v>174</v>
      </c>
    </row>
    <row r="88" spans="1:18" ht="16.5" x14ac:dyDescent="0.25">
      <c r="A88" s="278" t="s">
        <v>116</v>
      </c>
      <c r="B88" s="279" t="s">
        <v>374</v>
      </c>
      <c r="C88" s="280" t="s">
        <v>70</v>
      </c>
      <c r="D88" s="281">
        <v>0.78690658710472228</v>
      </c>
      <c r="E88" s="282">
        <v>8236</v>
      </c>
      <c r="F88" s="228" t="s">
        <v>118</v>
      </c>
      <c r="G88" s="283" t="s">
        <v>214</v>
      </c>
      <c r="H88" s="284">
        <v>3</v>
      </c>
      <c r="I88" s="229">
        <v>1806.894</v>
      </c>
      <c r="J88" s="285">
        <v>9.0920160905437353E-3</v>
      </c>
      <c r="K88" s="285">
        <v>0.35226217560554401</v>
      </c>
      <c r="L88" s="285">
        <v>0.17322543547103483</v>
      </c>
      <c r="M88" s="286">
        <v>12.327</v>
      </c>
      <c r="N88" s="287">
        <v>5.534358960735937E-2</v>
      </c>
      <c r="O88" s="287">
        <v>11.566810227938108</v>
      </c>
      <c r="P88" s="288">
        <v>16</v>
      </c>
      <c r="Q88" s="289">
        <v>1</v>
      </c>
      <c r="R88" s="289">
        <v>209</v>
      </c>
    </row>
    <row r="89" spans="1:18" ht="16.5" x14ac:dyDescent="0.25">
      <c r="A89" s="278" t="s">
        <v>116</v>
      </c>
      <c r="B89" s="279" t="s">
        <v>376</v>
      </c>
      <c r="C89" s="280" t="s">
        <v>70</v>
      </c>
      <c r="D89" s="281">
        <v>0.75175807442678511</v>
      </c>
      <c r="E89" s="282">
        <v>1300</v>
      </c>
      <c r="F89" s="228" t="s">
        <v>119</v>
      </c>
      <c r="G89" s="283" t="s">
        <v>216</v>
      </c>
      <c r="H89" s="284">
        <v>3</v>
      </c>
      <c r="I89" s="229">
        <v>7060.4670000000006</v>
      </c>
      <c r="J89" s="285">
        <v>4.2187881508706261E-2</v>
      </c>
      <c r="K89" s="285">
        <v>0.36046443718743515</v>
      </c>
      <c r="L89" s="285">
        <v>0.17477597445041526</v>
      </c>
      <c r="M89" s="286">
        <v>12.571999999999999</v>
      </c>
      <c r="N89" s="287">
        <v>0.25494064344468997</v>
      </c>
      <c r="O89" s="287">
        <v>27.61856970650808</v>
      </c>
      <c r="P89" s="288">
        <v>87</v>
      </c>
      <c r="Q89" s="289">
        <v>18</v>
      </c>
      <c r="R89" s="289">
        <v>1950</v>
      </c>
    </row>
    <row r="90" spans="1:18" ht="16.5" x14ac:dyDescent="0.25">
      <c r="A90" s="278" t="s">
        <v>116</v>
      </c>
      <c r="B90" s="279" t="s">
        <v>378</v>
      </c>
      <c r="C90" s="280" t="s">
        <v>70</v>
      </c>
      <c r="D90" s="281">
        <v>0.74320000000000008</v>
      </c>
      <c r="E90" s="282">
        <v>4871</v>
      </c>
      <c r="F90" s="228" t="s">
        <v>117</v>
      </c>
      <c r="G90" s="283" t="s">
        <v>207</v>
      </c>
      <c r="H90" s="284">
        <v>1</v>
      </c>
      <c r="I90" s="229">
        <v>2080.8719999999998</v>
      </c>
      <c r="J90" s="285">
        <v>5.3122995898252827E-3</v>
      </c>
      <c r="K90" s="285">
        <v>0.39883882628716377</v>
      </c>
      <c r="L90" s="285">
        <v>0.18021291074126616</v>
      </c>
      <c r="M90" s="286">
        <v>15.545</v>
      </c>
      <c r="N90" s="287">
        <v>0</v>
      </c>
      <c r="O90" s="287">
        <v>21.144981526975233</v>
      </c>
      <c r="P90" s="288">
        <v>28</v>
      </c>
      <c r="Q90" s="289">
        <v>0</v>
      </c>
      <c r="R90" s="289">
        <v>440</v>
      </c>
    </row>
  </sheetData>
  <phoneticPr fontId="2" type="noConversion"/>
  <conditionalFormatting sqref="C14:D90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2024-08-30T02:26:45Z</dcterms:modified>
</cp:coreProperties>
</file>