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6C3927E5-0FF7-4D02-B2AA-00587F00898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명단'!$A$13:$R$66</definedName>
    <definedName name="_xlnm._FilterDatabase" localSheetId="4" hidden="1">운전자별!$A$4:$BR$114</definedName>
    <definedName name="_xlnm._FilterDatabase" localSheetId="3" hidden="1">차량별!$A$4:$AY$4</definedName>
    <definedName name="_xlnm.Print_Area" localSheetId="4">운전자별!$A$1:$R$114</definedName>
    <definedName name="_xlnm.Print_Area" localSheetId="1">종합!$A$1:$L$135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7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5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46" i="60" l="1"/>
  <c r="F48" i="60"/>
  <c r="F47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26" i="12" l="1"/>
  <c r="B12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2" i="12" l="1"/>
  <c r="B123" i="12" l="1"/>
  <c r="B124" i="12"/>
  <c r="B125" i="12"/>
  <c r="H125" i="12" s="1"/>
  <c r="U63" i="12"/>
  <c r="E124" i="12" l="1"/>
  <c r="I124" i="12"/>
  <c r="J124" i="12"/>
  <c r="D124" i="12"/>
  <c r="F123" i="12"/>
  <c r="I123" i="12"/>
  <c r="H123" i="12"/>
  <c r="F124" i="12"/>
  <c r="F127" i="12"/>
  <c r="D127" i="12"/>
  <c r="E127" i="12"/>
  <c r="G127" i="12"/>
  <c r="F125" i="12"/>
  <c r="I125" i="12"/>
  <c r="G124" i="12"/>
  <c r="H124" i="12"/>
  <c r="H126" i="12"/>
  <c r="J10" i="12"/>
  <c r="J30" i="12" s="1"/>
  <c r="K26" i="12"/>
  <c r="D125" i="12" l="1"/>
  <c r="D123" i="12"/>
  <c r="H122" i="12"/>
  <c r="J123" i="12"/>
  <c r="F126" i="12"/>
  <c r="G123" i="12"/>
  <c r="E125" i="12"/>
  <c r="F122" i="12"/>
  <c r="D126" i="12"/>
  <c r="G122" i="12"/>
  <c r="D122" i="12"/>
  <c r="J125" i="12"/>
  <c r="E123" i="12"/>
  <c r="E126" i="12"/>
  <c r="E122" i="12"/>
  <c r="J122" i="12"/>
  <c r="J127" i="12"/>
  <c r="G126" i="12"/>
  <c r="I126" i="12"/>
  <c r="G125" i="12"/>
  <c r="J126" i="12"/>
  <c r="I127" i="12"/>
  <c r="I122" i="12"/>
  <c r="D26" i="12"/>
  <c r="N49" i="12" a="1"/>
  <c r="F49" i="12" a="1"/>
  <c r="H49" i="12" a="1"/>
  <c r="I49" i="12" a="1"/>
  <c r="D49" i="12" a="1"/>
  <c r="G49" i="12" a="1"/>
  <c r="E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<sst xmlns="http://schemas.openxmlformats.org/spreadsheetml/2006/main" count="3021" uniqueCount="660">
  <si>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</si>
  <si>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</si>
  <si>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</si>
  <si>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</si>
  <si>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</si>
  <si>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</si>
  <si>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</si>
  <si>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</si>
  <si>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</si>
  <si>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</si>
  <si>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</si>
  <si>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</si>
  <si>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</si>
  <si>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</si>
  <si>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</si>
  <si>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</si>
  <si>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</si>
  <si>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</si>
  <si>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</si>
  <si>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</si>
  <si>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</si>
  <si>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</si>
  <si>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</si>
  <si>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</si>
  <si>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</si>
  <si>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</si>
  <si>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</si>
  <si>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</si>
  <si>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</si>
  <si>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</si>
  <si>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</si>
  <si>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</si>
  <si>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</si>
  <si>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</si>
  <si>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</si>
  <si>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</si>
  <si>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</si>
  <si>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</si>
  <si>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</si>
  <si>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</si>
  <si>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</si>
  <si>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</si>
  <si>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</si>
  <si>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</si>
  <si>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</si>
  <si>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</si>
  <si>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</si>
  <si>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</si>
  <si>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</si>
  <si>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</si>
  <si>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</si>
  <si>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</si>
  <si>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</si>
  <si>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</si>
  <si>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</si>
  <si>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</si>
  <si>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</si>
  <si>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</si>
  <si>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</si>
  <si>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</si>
  <si>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</si>
  <si>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</si>
  <si>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</si>
  <si>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</si>
  <si>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</si>
  <si>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</si>
  <si>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</si>
  <si>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</si>
  <si>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</si>
  <si>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</si>
  <si>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</si>
  <si>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</si>
  <si>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</si>
  <si>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</si>
  <si>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</si>
  <si>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</si>
  <si>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</si>
  <si>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</si>
  <si>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</si>
  <si>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</si>
  <si>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</si>
  <si>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</si>
  <si>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</si>
  <si>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</si>
  <si>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</si>
  <si>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</si>
  <si>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</si>
  <si>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</si>
  <si>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</si>
  <si>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</si>
  <si>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</si>
  <si>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</si>
  <si>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</si>
  <si>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</si>
  <si>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</si>
  <si>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</si>
  <si>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</si>
  <si>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</si>
  <si>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</si>
  <si>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</si>
  <si>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</si>
  <si>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</si>
  <si>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</si>
  <si>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</si>
  <si>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</si>
  <si>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</si>
  <si>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</si>
  <si>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</si>
  <si>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</si>
  <si>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</si>
  <si>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</si>
  <si>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</si>
  <si>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</si>
  <si>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</si>
  <si>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</si>
  <si>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</si>
  <si>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신흥교통</t>
  </si>
  <si>
    <t>13</t>
  </si>
  <si>
    <t>330</t>
  </si>
  <si>
    <t>46</t>
  </si>
  <si>
    <t>519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</si>
  <si>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</si>
  <si>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</si>
  <si>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</si>
  <si>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</si>
  <si>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</si>
  <si>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</si>
  <si>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</si>
  <si>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</si>
  <si>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</si>
  <si>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</si>
  <si>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</si>
  <si>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</si>
  <si>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</si>
  <si>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</si>
  <si>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</si>
  <si>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</si>
  <si>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</si>
  <si>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</si>
  <si>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</si>
  <si>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</si>
  <si>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</si>
  <si>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</si>
  <si>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</si>
  <si>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</si>
  <si>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</si>
  <si>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</si>
  <si>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</si>
  <si>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</si>
  <si>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</si>
  <si>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</si>
  <si>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</si>
  <si>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</si>
  <si>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</si>
  <si>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</si>
  <si>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</si>
  <si>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</si>
  <si>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</si>
  <si>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</si>
  <si>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</si>
  <si>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</si>
  <si>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</si>
  <si>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</si>
  <si>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</si>
  <si>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</si>
  <si>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</si>
  <si>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</si>
  <si>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</si>
  <si>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</si>
  <si>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</si>
  <si>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</si>
  <si>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</si>
  <si>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</si>
  <si>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</si>
  <si>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</si>
  <si>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</si>
  <si>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</si>
  <si>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</si>
  <si>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</si>
  <si>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</si>
  <si>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</si>
  <si>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</si>
  <si>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</si>
  <si>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</si>
  <si>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</si>
  <si>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</si>
  <si>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</si>
  <si>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</si>
  <si>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</si>
  <si>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</si>
  <si>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</si>
  <si>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</si>
  <si>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</si>
  <si>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</si>
  <si>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신흥교통</t>
    <phoneticPr fontId="2" type="noConversion"/>
  </si>
  <si>
    <t>70바4006</t>
  </si>
  <si>
    <t>대형</t>
  </si>
  <si>
    <t>1313</t>
  </si>
  <si>
    <t>신흥교통13A1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</si>
  <si>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</si>
  <si>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</si>
  <si>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</si>
  <si>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</si>
  <si>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</si>
  <si>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</si>
  <si>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</si>
  <si>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71바6286</t>
  </si>
  <si>
    <t>71바6290</t>
  </si>
  <si>
    <t>70바4003</t>
  </si>
  <si>
    <t>330330</t>
  </si>
  <si>
    <t>70바4011</t>
  </si>
  <si>
    <t>70바4013</t>
  </si>
  <si>
    <t>70바4014</t>
  </si>
  <si>
    <t>71바6253</t>
  </si>
  <si>
    <t>신흥교통330B1</t>
  </si>
  <si>
    <t>71바6255</t>
  </si>
  <si>
    <t>신흥교통330C1</t>
  </si>
  <si>
    <t>71바6295</t>
  </si>
  <si>
    <t>71바6297</t>
  </si>
  <si>
    <t>71바6298</t>
  </si>
  <si>
    <t>4646</t>
  </si>
  <si>
    <t>71바6276</t>
  </si>
  <si>
    <t>71바6279</t>
  </si>
  <si>
    <t>71바6280</t>
  </si>
  <si>
    <t>신흥교통46B1</t>
  </si>
  <si>
    <t>71바6282</t>
  </si>
  <si>
    <t>신흥교통46C1</t>
  </si>
  <si>
    <t>71바6284</t>
  </si>
  <si>
    <t>71바6287</t>
  </si>
  <si>
    <t>71바6288</t>
  </si>
  <si>
    <t>71바6289</t>
  </si>
  <si>
    <t>71바6292</t>
  </si>
  <si>
    <t>74바1006</t>
  </si>
  <si>
    <t>74바1007</t>
  </si>
  <si>
    <t>74바1008</t>
  </si>
  <si>
    <t>70바4019</t>
  </si>
  <si>
    <t>71바6273</t>
  </si>
  <si>
    <t>74바1001</t>
  </si>
  <si>
    <t>74바1002</t>
  </si>
  <si>
    <t>74바1004</t>
  </si>
  <si>
    <t>74바1005</t>
  </si>
  <si>
    <t>70바4005</t>
  </si>
  <si>
    <t>70바4017</t>
  </si>
  <si>
    <t>71바6296</t>
  </si>
  <si>
    <t>강성귀</t>
  </si>
  <si>
    <t>5259070</t>
  </si>
  <si>
    <t>강화석</t>
  </si>
  <si>
    <t>5257399</t>
  </si>
  <si>
    <t>권영준</t>
  </si>
  <si>
    <t>5258368</t>
  </si>
  <si>
    <t>김락규</t>
  </si>
  <si>
    <t>5255085</t>
  </si>
  <si>
    <t>김범수</t>
  </si>
  <si>
    <t>5256651</t>
  </si>
  <si>
    <t>김상용</t>
  </si>
  <si>
    <t>5254211</t>
  </si>
  <si>
    <t>김세원</t>
  </si>
  <si>
    <t>5251640</t>
  </si>
  <si>
    <t>김영주B</t>
  </si>
  <si>
    <t>5252042</t>
  </si>
  <si>
    <t>김용만</t>
  </si>
  <si>
    <t>525865</t>
  </si>
  <si>
    <t>김용진</t>
  </si>
  <si>
    <t>5254554</t>
  </si>
  <si>
    <t>김운상</t>
  </si>
  <si>
    <t>5258246</t>
  </si>
  <si>
    <t>김정열</t>
  </si>
  <si>
    <t>5255000</t>
  </si>
  <si>
    <t>김정훈</t>
  </si>
  <si>
    <t>5254627</t>
  </si>
  <si>
    <t>김종관</t>
  </si>
  <si>
    <t>5259380</t>
  </si>
  <si>
    <t>김종희</t>
  </si>
  <si>
    <t>5255321</t>
  </si>
  <si>
    <t>김철민</t>
  </si>
  <si>
    <t>5251734</t>
  </si>
  <si>
    <t>김철수</t>
  </si>
  <si>
    <t>5259546</t>
  </si>
  <si>
    <t>김태산</t>
  </si>
  <si>
    <t>5257807</t>
  </si>
  <si>
    <t>김호길</t>
  </si>
  <si>
    <t>5255439</t>
  </si>
  <si>
    <t>나정훈</t>
  </si>
  <si>
    <t>5255784</t>
  </si>
  <si>
    <t>남중익</t>
  </si>
  <si>
    <t>5256891</t>
  </si>
  <si>
    <t>노경록</t>
  </si>
  <si>
    <t>525310</t>
  </si>
  <si>
    <t>마일영</t>
  </si>
  <si>
    <t>5252010</t>
  </si>
  <si>
    <t>박경배</t>
  </si>
  <si>
    <t>5256539</t>
  </si>
  <si>
    <t>박명대</t>
  </si>
  <si>
    <t>5252086</t>
  </si>
  <si>
    <t>박성남</t>
  </si>
  <si>
    <t>박용도</t>
  </si>
  <si>
    <t>5253324</t>
  </si>
  <si>
    <t>박인재</t>
  </si>
  <si>
    <t>5257400</t>
  </si>
  <si>
    <t>박형준</t>
  </si>
  <si>
    <t>5254827</t>
  </si>
  <si>
    <t>박희수</t>
  </si>
  <si>
    <t>5251635</t>
  </si>
  <si>
    <t>배면</t>
  </si>
  <si>
    <t>5256307</t>
  </si>
  <si>
    <t>배정현</t>
  </si>
  <si>
    <t>5259972</t>
  </si>
  <si>
    <t>백종찬</t>
  </si>
  <si>
    <t>5255247</t>
  </si>
  <si>
    <t>변성만</t>
  </si>
  <si>
    <t>525320</t>
  </si>
  <si>
    <t>손영준</t>
  </si>
  <si>
    <t>5259642</t>
  </si>
  <si>
    <t>송원순</t>
  </si>
  <si>
    <t>5257290</t>
  </si>
  <si>
    <t>심현태</t>
  </si>
  <si>
    <t>5257802</t>
  </si>
  <si>
    <t>양계호</t>
  </si>
  <si>
    <t>5257357</t>
  </si>
  <si>
    <t>양정목</t>
  </si>
  <si>
    <t>5252606</t>
  </si>
  <si>
    <t>양혁진</t>
  </si>
  <si>
    <t>5256001</t>
  </si>
  <si>
    <t>오성균</t>
  </si>
  <si>
    <t>5252784</t>
  </si>
  <si>
    <t>오철희</t>
  </si>
  <si>
    <t>5258002</t>
  </si>
  <si>
    <t>오태호</t>
  </si>
  <si>
    <t>5258898</t>
  </si>
  <si>
    <t>용석국</t>
  </si>
  <si>
    <t>5254487</t>
  </si>
  <si>
    <t>유영학</t>
  </si>
  <si>
    <t>525670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</si>
  <si>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</si>
  <si>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</si>
  <si>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</si>
  <si>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</si>
  <si>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</si>
  <si>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</si>
  <si>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</si>
  <si>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</si>
  <si>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이문규</t>
  </si>
  <si>
    <t>525852</t>
  </si>
  <si>
    <t>이상돈</t>
  </si>
  <si>
    <t>525906</t>
  </si>
  <si>
    <t>이상은</t>
  </si>
  <si>
    <t>5252699</t>
  </si>
  <si>
    <t>이상호B</t>
  </si>
  <si>
    <t>5257508</t>
  </si>
  <si>
    <t>이상흔</t>
  </si>
  <si>
    <t>525407</t>
  </si>
  <si>
    <t>이성희</t>
  </si>
  <si>
    <t>5255003</t>
  </si>
  <si>
    <t>이영재</t>
  </si>
  <si>
    <t>5256684</t>
  </si>
  <si>
    <t>이영현</t>
  </si>
  <si>
    <t>525785</t>
  </si>
  <si>
    <t>이정환</t>
  </si>
  <si>
    <t>5257615</t>
  </si>
  <si>
    <t>이제윤</t>
  </si>
  <si>
    <t>5256559</t>
  </si>
  <si>
    <t>이준영</t>
  </si>
  <si>
    <t>5258125</t>
  </si>
  <si>
    <t>이충열</t>
  </si>
  <si>
    <t>525276</t>
  </si>
  <si>
    <t>이평원</t>
  </si>
  <si>
    <t>5257164</t>
  </si>
  <si>
    <t>이한길</t>
  </si>
  <si>
    <t>5257870</t>
  </si>
  <si>
    <t>이호종</t>
  </si>
  <si>
    <t>5255567</t>
  </si>
  <si>
    <t>이흥모</t>
  </si>
  <si>
    <t>5259931</t>
  </si>
  <si>
    <t>임성호</t>
  </si>
  <si>
    <t>5254756</t>
  </si>
  <si>
    <t>장동현</t>
  </si>
  <si>
    <t>5257490</t>
  </si>
  <si>
    <t>장철수</t>
  </si>
  <si>
    <t>5251095</t>
  </si>
  <si>
    <t>정경준</t>
  </si>
  <si>
    <t>5256445</t>
  </si>
  <si>
    <t>정상원</t>
  </si>
  <si>
    <t>5257025</t>
  </si>
  <si>
    <t>정승용</t>
  </si>
  <si>
    <t>5256484</t>
  </si>
  <si>
    <t>정종훈</t>
  </si>
  <si>
    <t>5252361</t>
  </si>
  <si>
    <t>정해원</t>
  </si>
  <si>
    <t>5256635</t>
  </si>
  <si>
    <t>정회철</t>
  </si>
  <si>
    <t>5251035</t>
  </si>
  <si>
    <t>조경화</t>
  </si>
  <si>
    <t>5255432</t>
  </si>
  <si>
    <t>조주현</t>
  </si>
  <si>
    <t>5254411</t>
  </si>
  <si>
    <t>조태현</t>
  </si>
  <si>
    <t>5251388</t>
  </si>
  <si>
    <t>주영인</t>
  </si>
  <si>
    <t>5257935</t>
  </si>
  <si>
    <t>주영환</t>
  </si>
  <si>
    <t>5253558</t>
  </si>
  <si>
    <t>진영호</t>
  </si>
  <si>
    <t>5259619</t>
  </si>
  <si>
    <t>차규춘</t>
  </si>
  <si>
    <t>525278</t>
  </si>
  <si>
    <t>최상락</t>
  </si>
  <si>
    <t>5251154</t>
  </si>
  <si>
    <t>최우성</t>
  </si>
  <si>
    <t>5254050</t>
  </si>
  <si>
    <t>최중천</t>
  </si>
  <si>
    <t>5252901</t>
  </si>
  <si>
    <t>최창명</t>
  </si>
  <si>
    <t>5257432</t>
  </si>
  <si>
    <t>하현자</t>
  </si>
  <si>
    <t>5253881</t>
  </si>
  <si>
    <t>허영범</t>
  </si>
  <si>
    <t>5256532</t>
  </si>
  <si>
    <t>홍찬기</t>
  </si>
  <si>
    <t>5257573</t>
  </si>
  <si>
    <t>황인석</t>
  </si>
  <si>
    <t>5256749</t>
  </si>
  <si>
    <t>윤한솔</t>
  </si>
  <si>
    <t>5252102</t>
  </si>
  <si>
    <t>신흥교통13C2</t>
  </si>
  <si>
    <t>신흥교통13C3</t>
  </si>
  <si>
    <t>5258874</t>
  </si>
  <si>
    <t>신흥교통330A1</t>
  </si>
  <si>
    <t>신흥교통330C2</t>
  </si>
  <si>
    <t>▽</t>
  </si>
  <si>
    <t>70바4010</t>
  </si>
  <si>
    <t>70바4015</t>
  </si>
  <si>
    <t>70바4016</t>
  </si>
  <si>
    <t>=</t>
  </si>
  <si>
    <t>71바6281</t>
  </si>
  <si>
    <t>71바6256</t>
  </si>
  <si>
    <t>▲</t>
  </si>
  <si>
    <t>김종현B</t>
  </si>
  <si>
    <t>525922</t>
  </si>
  <si>
    <t>김지윤</t>
  </si>
  <si>
    <t>5254512</t>
  </si>
  <si>
    <t>김화윤</t>
  </si>
  <si>
    <t>5255658</t>
  </si>
  <si>
    <t>반윤환</t>
  </si>
  <si>
    <t>5256754</t>
  </si>
  <si>
    <t>심성기</t>
  </si>
  <si>
    <t>5257825</t>
  </si>
  <si>
    <t>양시훈</t>
  </si>
  <si>
    <t>5259268</t>
  </si>
  <si>
    <t>윤광철</t>
  </si>
  <si>
    <t>5253329</t>
  </si>
  <si>
    <t>이진수</t>
  </si>
  <si>
    <t>525463</t>
  </si>
  <si>
    <t>장현</t>
  </si>
  <si>
    <t>525886</t>
  </si>
  <si>
    <t>조남희</t>
  </si>
  <si>
    <t>5257470</t>
  </si>
  <si>
    <t>최문양</t>
  </si>
  <si>
    <t>5254590</t>
  </si>
  <si>
    <t>홍성길</t>
  </si>
  <si>
    <t>5254452</t>
  </si>
  <si>
    <t>인천전체</t>
  </si>
  <si>
    <t>67%(2명)</t>
  </si>
  <si>
    <t>11%(1명)</t>
  </si>
  <si>
    <t>0%(0명)</t>
  </si>
  <si>
    <t>33%(1명)</t>
  </si>
  <si>
    <t>22%(2명)</t>
  </si>
  <si>
    <t>8%(1명)</t>
  </si>
  <si>
    <t>44%(4명)</t>
  </si>
  <si>
    <t>13%(1명)</t>
  </si>
  <si>
    <t>100%(2명)</t>
  </si>
  <si>
    <t>25%(2명)</t>
  </si>
  <si>
    <t>24'08</t>
    <phoneticPr fontId="2" type="noConversion"/>
  </si>
  <si>
    <t>신흥교통13D1</t>
  </si>
  <si>
    <t>신흥교통13F4</t>
  </si>
  <si>
    <t>HY</t>
  </si>
  <si>
    <t>신흥교통13F1</t>
  </si>
  <si>
    <t>신흥교통13C5</t>
  </si>
  <si>
    <t>신흥교통13C4</t>
  </si>
  <si>
    <t>신흥교통13D2</t>
  </si>
  <si>
    <t>신흥교통13D3</t>
  </si>
  <si>
    <t>신흥교통13F3</t>
  </si>
  <si>
    <t>신흥교통13F2</t>
  </si>
  <si>
    <t>신흥교통330F1</t>
  </si>
  <si>
    <t>신흥교통330D2</t>
  </si>
  <si>
    <t>신흥교통330D3</t>
  </si>
  <si>
    <t>신흥교통330D1</t>
  </si>
  <si>
    <t>신흥교통330D4</t>
  </si>
  <si>
    <t>신흥교통46A1</t>
  </si>
  <si>
    <t>신흥교통46B2</t>
  </si>
  <si>
    <t>신흥교통46B3</t>
  </si>
  <si>
    <t>신흥교통46D1</t>
  </si>
  <si>
    <t>신흥교통46F1</t>
  </si>
  <si>
    <t>신흥교통46F2</t>
  </si>
  <si>
    <t>519519</t>
  </si>
  <si>
    <t>신흥교통519F2</t>
  </si>
  <si>
    <t>신흥교통519F1</t>
  </si>
  <si>
    <t>8282</t>
  </si>
  <si>
    <t>신흥교통82C1</t>
  </si>
  <si>
    <t>신흥교통82F3</t>
  </si>
  <si>
    <t>신흥교통82F2</t>
  </si>
  <si>
    <t>신흥교통82F1</t>
  </si>
  <si>
    <t>신흥교통82D1</t>
  </si>
  <si>
    <t>신흥교통82D2</t>
  </si>
  <si>
    <t>신흥교통82D3</t>
  </si>
  <si>
    <t>9393</t>
  </si>
  <si>
    <t>신흥교통93A2</t>
  </si>
  <si>
    <t>신흥교통93S1</t>
  </si>
  <si>
    <t>신흥교통93A1</t>
  </si>
  <si>
    <t>예비</t>
  </si>
  <si>
    <t>예비예비</t>
  </si>
  <si>
    <t>신흥교통예비B3</t>
  </si>
  <si>
    <t>신흥교통예비C6</t>
  </si>
  <si>
    <t>NULL</t>
  </si>
  <si>
    <t>5251</t>
  </si>
  <si>
    <t>5251622.242</t>
  </si>
  <si>
    <t>강병균</t>
  </si>
  <si>
    <t>5257104</t>
  </si>
  <si>
    <t>5257104932.22</t>
  </si>
  <si>
    <t>강봉운</t>
  </si>
  <si>
    <t>5258684</t>
  </si>
  <si>
    <t>5258684288.054</t>
  </si>
  <si>
    <t>5259070889.736</t>
  </si>
  <si>
    <t>52573991228.295</t>
  </si>
  <si>
    <t>5258368268.922</t>
  </si>
  <si>
    <t>52550858339.516</t>
  </si>
  <si>
    <t>52566513753.6</t>
  </si>
  <si>
    <t>5254211548.372</t>
  </si>
  <si>
    <t>5251640177.815</t>
  </si>
  <si>
    <t>52520421099.345</t>
  </si>
  <si>
    <t>525865384.253</t>
  </si>
  <si>
    <t>5254554808.935</t>
  </si>
  <si>
    <t>김우겸</t>
  </si>
  <si>
    <t>5251952</t>
  </si>
  <si>
    <t>5251952370.538</t>
  </si>
  <si>
    <t>5258246364.073</t>
  </si>
  <si>
    <t>52550001184.465</t>
  </si>
  <si>
    <t>52546272071.959</t>
  </si>
  <si>
    <t>52593801420.516</t>
  </si>
  <si>
    <t>525922307.422</t>
  </si>
  <si>
    <t>5255321820.931</t>
  </si>
  <si>
    <t>52545121106.504</t>
  </si>
  <si>
    <t>5251734664.366</t>
  </si>
  <si>
    <t>5259546469.007</t>
  </si>
  <si>
    <t>5257807956.383</t>
  </si>
  <si>
    <t>5255439449.717</t>
  </si>
  <si>
    <t>5255658995.968</t>
  </si>
  <si>
    <t>5255784212.205</t>
  </si>
  <si>
    <t>52568911787.092</t>
  </si>
  <si>
    <t>525310268.512</t>
  </si>
  <si>
    <t>류경학</t>
  </si>
  <si>
    <t>525869</t>
  </si>
  <si>
    <t>525869920.674</t>
  </si>
  <si>
    <t>52520102388.626</t>
  </si>
  <si>
    <t>52565392477.873</t>
  </si>
  <si>
    <t>52520862125.214</t>
  </si>
  <si>
    <t>5258874903.776</t>
  </si>
  <si>
    <t>5253324733.207</t>
  </si>
  <si>
    <t>5257400176.31</t>
  </si>
  <si>
    <t>5254827689.828</t>
  </si>
  <si>
    <t>5251635501.188</t>
  </si>
  <si>
    <t>5256754404.856</t>
  </si>
  <si>
    <t>52563071211.543</t>
  </si>
  <si>
    <t>52599721310.357</t>
  </si>
  <si>
    <t>52552471140.442</t>
  </si>
  <si>
    <t>5253204243.919</t>
  </si>
  <si>
    <t>52596422087.804</t>
  </si>
  <si>
    <t>52572901962.087</t>
  </si>
  <si>
    <t>52578251188.456</t>
  </si>
  <si>
    <t>5257802443.02</t>
  </si>
  <si>
    <t>52573571867.733</t>
  </si>
  <si>
    <t>5259268706.991</t>
  </si>
  <si>
    <t>52526064581.956</t>
  </si>
  <si>
    <t>5256001306.496</t>
  </si>
  <si>
    <t>52527843579.741</t>
  </si>
  <si>
    <t>5258002405.702</t>
  </si>
  <si>
    <t>5258898721.831</t>
  </si>
  <si>
    <t>52544874362.507</t>
  </si>
  <si>
    <t>525670187.505</t>
  </si>
  <si>
    <t>52533291137.309</t>
  </si>
  <si>
    <t>52551464699.168</t>
  </si>
  <si>
    <t>5252102625.648</t>
  </si>
  <si>
    <t>5257178504.893</t>
  </si>
  <si>
    <t>52591824506.167</t>
  </si>
  <si>
    <t>5257554056.416</t>
  </si>
  <si>
    <t>5258521687.132</t>
  </si>
  <si>
    <t>525906486.586</t>
  </si>
  <si>
    <t>52526994201.76</t>
  </si>
  <si>
    <t>52575082055.801</t>
  </si>
  <si>
    <t>525407507.602</t>
  </si>
  <si>
    <t>5255003626.843</t>
  </si>
  <si>
    <t>52566844596.379</t>
  </si>
  <si>
    <t>5257851135.648</t>
  </si>
  <si>
    <t>5257615429.006</t>
  </si>
  <si>
    <t>5256559270.09</t>
  </si>
  <si>
    <t>52581251889.768</t>
  </si>
  <si>
    <t>5254631135.727</t>
  </si>
  <si>
    <t>525276814.3</t>
  </si>
  <si>
    <t>5257164991.224</t>
  </si>
  <si>
    <t>5257870518.693</t>
  </si>
  <si>
    <t>52555674980.345</t>
  </si>
  <si>
    <t>5259931855.011</t>
  </si>
  <si>
    <t>52547561279.993</t>
  </si>
  <si>
    <t>5257490912.277</t>
  </si>
  <si>
    <t>장정원</t>
  </si>
  <si>
    <t>5259899</t>
  </si>
  <si>
    <t>5259899418.607</t>
  </si>
  <si>
    <t>52510954574.431</t>
  </si>
  <si>
    <t>525886307.995</t>
  </si>
  <si>
    <t>5256445230.59</t>
  </si>
  <si>
    <t>52570251807.332</t>
  </si>
  <si>
    <t>5256484800.562</t>
  </si>
  <si>
    <t>5252361999.518</t>
  </si>
  <si>
    <t>52566355258.021</t>
  </si>
  <si>
    <t>5251035134.842</t>
  </si>
  <si>
    <t>52554321051.451</t>
  </si>
  <si>
    <t>5257470848.098</t>
  </si>
  <si>
    <t>5254411610.328</t>
  </si>
  <si>
    <t>52513881645.346</t>
  </si>
  <si>
    <t>5257935818.329</t>
  </si>
  <si>
    <t>5253558206.262</t>
  </si>
  <si>
    <t>52596191267.017</t>
  </si>
  <si>
    <t>525278780.434</t>
  </si>
  <si>
    <t>5254590826.215</t>
  </si>
  <si>
    <t>5251154873.525</t>
  </si>
  <si>
    <t>52540504648.958</t>
  </si>
  <si>
    <t>최종우</t>
  </si>
  <si>
    <t>5255879</t>
  </si>
  <si>
    <t>5255879624.409</t>
  </si>
  <si>
    <t>5252901488.341</t>
  </si>
  <si>
    <t>5257432368.046</t>
  </si>
  <si>
    <t>5253881658.839</t>
  </si>
  <si>
    <t>한영길</t>
  </si>
  <si>
    <t>525771</t>
  </si>
  <si>
    <t>525771414.242</t>
  </si>
  <si>
    <t>52565321316.869</t>
  </si>
  <si>
    <t>5254452290.989</t>
  </si>
  <si>
    <t>5257573823.07</t>
  </si>
  <si>
    <t>52567493603.673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</si>
  <si>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</si>
  <si>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</si>
  <si>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</si>
  <si>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</si>
  <si>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</si>
  <si>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분석기간: 24.08.01-24.08.28</t>
  </si>
  <si>
    <t>개선율(유카전)</t>
  </si>
  <si>
    <t>순위</t>
  </si>
  <si>
    <t>3위/(32개사)</t>
  </si>
  <si>
    <t>38%(3명)</t>
  </si>
  <si>
    <t>38%(5명)</t>
  </si>
  <si>
    <t>14%(1명)</t>
  </si>
  <si>
    <t>23%(3명)</t>
  </si>
  <si>
    <t>43%(3명)</t>
  </si>
  <si>
    <t>31%(4명)</t>
  </si>
  <si>
    <t>-</t>
    <phoneticPr fontId="2" type="noConversion"/>
  </si>
  <si>
    <t>4%(4명)</t>
  </si>
  <si>
    <t>11%(12명)</t>
  </si>
  <si>
    <t>13%(14명)</t>
  </si>
  <si>
    <t>18%(20명)</t>
  </si>
  <si>
    <t>25%(27명)</t>
  </si>
  <si>
    <t>30%(33명)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</si>
</sst>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0" fontId="69" fillId="8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3" fillId="14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77" fontId="30" fillId="0" borderId="0" xfId="1" applyNumberFormat="1" applyFont="1" applyFill="1" applyBorder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>
      <alignment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3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77" fillId="0" borderId="0" xfId="568" applyFont="1">
      <alignment vertical="center"/>
    </xf>
    <xf numFmtId="0" fontId="78" fillId="0" borderId="0" xfId="568" applyFont="1">
      <alignment vertical="center"/>
    </xf>
    <xf numFmtId="0" fontId="75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1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2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1" fillId="16" borderId="0" xfId="568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93" fontId="79" fillId="17" borderId="41" xfId="562" applyNumberFormat="1" applyFont="1" applyFill="1" applyBorder="1" applyAlignment="1">
      <alignment horizontal="center" vertical="center"/>
    </xf>
    <xf numFmtId="177" fontId="80" fillId="0" borderId="42" xfId="4" applyNumberFormat="1" applyFont="1" applyFill="1" applyBorder="1" applyAlignment="1">
      <alignment horizontal="center" vertical="center" wrapText="1"/>
    </xf>
    <xf numFmtId="177" fontId="74" fillId="18" borderId="42" xfId="4" applyNumberFormat="1" applyFont="1" applyFill="1" applyBorder="1" applyAlignment="1">
      <alignment horizontal="center" vertical="center" wrapText="1"/>
    </xf>
    <xf numFmtId="9" fontId="74" fillId="0" borderId="43" xfId="563" applyFont="1" applyFill="1" applyBorder="1" applyAlignment="1">
      <alignment horizontal="center" vertical="center"/>
    </xf>
    <xf numFmtId="194" fontId="79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right" vertical="center" wrapText="1"/>
    </xf>
    <xf numFmtId="10" fontId="74" fillId="18" borderId="46" xfId="563" applyNumberFormat="1" applyFont="1" applyFill="1" applyBorder="1" applyAlignment="1">
      <alignment horizontal="center" vertical="center" wrapText="1"/>
    </xf>
    <xf numFmtId="178" fontId="74" fillId="0" borderId="45" xfId="563" applyNumberFormat="1" applyFont="1" applyFill="1" applyBorder="1" applyAlignment="1">
      <alignment horizontal="right" vertical="center"/>
    </xf>
    <xf numFmtId="0" fontId="79" fillId="17" borderId="47" xfId="562" applyNumberFormat="1" applyFont="1" applyFill="1" applyBorder="1" applyAlignment="1">
      <alignment horizontal="center" vertical="center"/>
    </xf>
    <xf numFmtId="10" fontId="80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9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80" fillId="0" borderId="46" xfId="4" applyNumberFormat="1" applyFont="1" applyFill="1" applyBorder="1" applyAlignment="1">
      <alignment horizontal="center" vertical="center" wrapText="1"/>
    </xf>
    <xf numFmtId="177" fontId="80" fillId="0" borderId="48" xfId="4" applyNumberFormat="1" applyFont="1" applyFill="1" applyBorder="1" applyAlignment="1">
      <alignment horizontal="center" vertical="center" wrapText="1"/>
    </xf>
    <xf numFmtId="188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A00-477D-BDA0-B9FEDF2B8F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2.0055525693908631</c:v>
                </c:pt>
                <c:pt idx="1">
                  <c:v>2.2951122895953202</c:v>
                </c:pt>
                <c:pt idx="2">
                  <c:v>2.3990477069075795</c:v>
                </c:pt>
                <c:pt idx="3">
                  <c:v>2.4114147134200561</c:v>
                </c:pt>
                <c:pt idx="4">
                  <c:v>2.3783699057451466</c:v>
                </c:pt>
                <c:pt idx="5">
                  <c:v>2.3109104578554476</c:v>
                </c:pt>
                <c:pt idx="6">
                  <c:v>2.2258768388437367</c:v>
                </c:pt>
                <c:pt idx="7">
                  <c:v>2.2155067827754045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3.6363636363636362E-2</c:v>
                </c:pt>
                <c:pt idx="1">
                  <c:v>0.10909090909090909</c:v>
                </c:pt>
                <c:pt idx="2">
                  <c:v>0.12727272727272726</c:v>
                </c:pt>
                <c:pt idx="3">
                  <c:v>0.18181818181818182</c:v>
                </c:pt>
                <c:pt idx="4">
                  <c:v>0.24545454545454545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0.1111111111111111</c:v>
                </c:pt>
                <c:pt idx="3">
                  <c:v>0.30769230769230771</c:v>
                </c:pt>
                <c:pt idx="4">
                  <c:v>0.42857142857142855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0.44444444444444442</c:v>
                </c:pt>
                <c:pt idx="3">
                  <c:v>0.23076923076923078</c:v>
                </c:pt>
                <c:pt idx="4">
                  <c:v>0.42857142857142855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0.22222222222222221</c:v>
                </c:pt>
                <c:pt idx="3">
                  <c:v>0.38461538461538464</c:v>
                </c:pt>
                <c:pt idx="4">
                  <c:v>0.14285714285714285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0.375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0.66666666666666663</c:v>
                </c:pt>
                <c:pt idx="1">
                  <c:v>0.125</c:v>
                </c:pt>
                <c:pt idx="2">
                  <c:v>0.1111111111111111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19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9</xdr:row>
      <xdr:rowOff>257735</xdr:rowOff>
    </xdr:from>
    <xdr:to>
      <xdr:col>2</xdr:col>
      <xdr:colOff>268941</xdr:colOff>
      <xdr:row>16</xdr:row>
      <xdr:rowOff>145677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3316941"/>
          <a:ext cx="414617" cy="1927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280145</xdr:colOff>
      <xdr:row>12</xdr:row>
      <xdr:rowOff>56030</xdr:rowOff>
    </xdr:from>
    <xdr:to>
      <xdr:col>2</xdr:col>
      <xdr:colOff>381002</xdr:colOff>
      <xdr:row>13</xdr:row>
      <xdr:rowOff>246531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80998" y="39892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277904</xdr:colOff>
      <xdr:row>9</xdr:row>
      <xdr:rowOff>8967</xdr:rowOff>
    </xdr:from>
    <xdr:to>
      <xdr:col>6</xdr:col>
      <xdr:colOff>434791</xdr:colOff>
      <xdr:row>10</xdr:row>
      <xdr:rowOff>199468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F195FE4D-7969-4FB6-A048-E032E22D1587}"/>
            </a:ext>
          </a:extLst>
        </xdr:cNvPr>
        <xdr:cNvSpPr txBox="1"/>
      </xdr:nvSpPr>
      <xdr:spPr>
        <a:xfrm>
          <a:off x="3931022" y="306817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675642-D3E9-4D8F-B779-A6BC154FD62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398930</xdr:colOff>
      <xdr:row>9</xdr:row>
      <xdr:rowOff>129988</xdr:rowOff>
    </xdr:from>
    <xdr:to>
      <xdr:col>5</xdr:col>
      <xdr:colOff>728382</xdr:colOff>
      <xdr:row>11</xdr:row>
      <xdr:rowOff>67235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6C47C37-9BAC-4AC2-B18F-72A3BE8D6988}"/>
            </a:ext>
          </a:extLst>
        </xdr:cNvPr>
        <xdr:cNvCxnSpPr/>
      </xdr:nvCxnSpPr>
      <xdr:spPr>
        <a:xfrm>
          <a:off x="4052048" y="3189194"/>
          <a:ext cx="329452" cy="5199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676833</xdr:colOff>
      <xdr:row>9</xdr:row>
      <xdr:rowOff>284631</xdr:rowOff>
    </xdr:from>
    <xdr:to>
      <xdr:col>6</xdr:col>
      <xdr:colOff>833720</xdr:colOff>
      <xdr:row>11</xdr:row>
      <xdr:rowOff>183779</xdr:rowOff>
    </xdr:to>
    <xdr:sp macro="" textlink="$K$18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329951" y="33438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159124</xdr:colOff>
      <xdr:row>11</xdr:row>
      <xdr:rowOff>114300</xdr:rowOff>
    </xdr:from>
    <xdr:to>
      <xdr:col>6</xdr:col>
      <xdr:colOff>463926</xdr:colOff>
      <xdr:row>11</xdr:row>
      <xdr:rowOff>166969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>
          <a:off x="4686300" y="3756212"/>
          <a:ext cx="304802" cy="5266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1" t="s">
        <v>110</v>
      </c>
      <c r="C2" s="59"/>
      <c r="D2" s="59"/>
      <c r="E2" s="59"/>
      <c r="F2" s="59"/>
      <c r="G2" s="59"/>
      <c r="H2" s="59"/>
      <c r="I2" s="59"/>
      <c r="J2" s="59"/>
      <c r="K2" s="67" t="s">
        <v>643</v>
      </c>
      <c r="L2" s="60"/>
    </row>
    <row r="3" spans="1:28" ht="15.75" customHeight="1" x14ac:dyDescent="0.25">
      <c r="B3" s="63"/>
      <c r="C3" s="63"/>
      <c r="D3" s="63"/>
      <c r="E3" s="63"/>
      <c r="F3" s="63"/>
      <c r="G3" s="63"/>
    </row>
    <row r="4" spans="1:28" ht="16.5" customHeight="1" x14ac:dyDescent="0.25">
      <c r="B4" s="64" t="s">
        <v>112</v>
      </c>
      <c r="C4" s="298" t="s">
        <v>38</v>
      </c>
      <c r="D4" s="298"/>
      <c r="E4" s="64" t="s">
        <v>111</v>
      </c>
      <c r="F4" s="64" t="s">
        <v>64</v>
      </c>
      <c r="G4" s="270" t="s">
        <v>114</v>
      </c>
      <c r="H4" s="39"/>
      <c r="I4" s="39"/>
      <c r="J4" s="98" t="s">
        <v>35</v>
      </c>
      <c r="K4" s="98" t="s">
        <v>36</v>
      </c>
    </row>
    <row r="5" spans="1:28" ht="48.75" customHeight="1" x14ac:dyDescent="0.25">
      <c r="B5" s="66" t="s">
        <v>471</v>
      </c>
      <c r="C5" s="299" t="s">
        <v>194</v>
      </c>
      <c r="D5" s="299"/>
      <c r="E5" s="65">
        <v>6</v>
      </c>
      <c r="F5" s="66">
        <v>54</v>
      </c>
      <c r="G5" s="236" t="s">
        <v>69</v>
      </c>
      <c r="H5" s="39"/>
      <c r="I5" s="39"/>
      <c r="J5" s="97" t="s">
        <v>50</v>
      </c>
      <c r="K5" s="96"/>
    </row>
    <row r="6" spans="1:28" ht="15.75" customHeight="1" x14ac:dyDescent="0.25">
      <c r="B6" s="52"/>
      <c r="C6" s="52"/>
      <c r="D6" s="52"/>
      <c r="E6" s="52"/>
      <c r="F6" s="52"/>
      <c r="G6" s="52"/>
      <c r="H6" s="52"/>
      <c r="I6" s="52"/>
      <c r="M6" s="227"/>
    </row>
    <row r="7" spans="1:28" ht="16.5" customHeight="1" x14ac:dyDescent="0.25">
      <c r="B7" s="54" t="s">
        <v>127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7"/>
      <c r="P9" s="297"/>
    </row>
    <row r="10" spans="1:28" ht="23.25" customHeight="1" thickBot="1" x14ac:dyDescent="0.3">
      <c r="G10" s="6"/>
      <c r="H10" s="192" t="s">
        <v>91</v>
      </c>
      <c r="I10" s="193" t="s">
        <v>92</v>
      </c>
      <c r="J10" s="194" t="str">
        <f>C5</f>
        <v>신흥교통</v>
      </c>
      <c r="K10" s="195" t="s">
        <v>93</v>
      </c>
      <c r="X10" s="227"/>
      <c r="Z10" s="40"/>
      <c r="AA10" s="20"/>
      <c r="AB10" s="20"/>
    </row>
    <row r="11" spans="1:28" ht="23.25" customHeight="1" thickTop="1" x14ac:dyDescent="0.25">
      <c r="G11" s="6"/>
      <c r="H11" s="271">
        <v>1</v>
      </c>
      <c r="I11" s="272">
        <v>2.0099999999999998</v>
      </c>
      <c r="J11" s="273">
        <v>2.0055525693908631</v>
      </c>
      <c r="K11" s="274"/>
      <c r="M11" s="2"/>
      <c r="Y11" s="290"/>
      <c r="Z11" s="231"/>
      <c r="AA11" s="51"/>
      <c r="AB11" s="20"/>
    </row>
    <row r="12" spans="1:28" ht="23.25" customHeight="1" x14ac:dyDescent="0.25">
      <c r="G12" s="6"/>
      <c r="H12" s="275">
        <v>2</v>
      </c>
      <c r="I12" s="272">
        <v>2.3662575846193561</v>
      </c>
      <c r="J12" s="273">
        <v>2.2951122895953202</v>
      </c>
      <c r="K12" s="276">
        <v>0.14437902283080195</v>
      </c>
      <c r="M12" s="291"/>
      <c r="Y12" s="290"/>
      <c r="Z12" s="231"/>
      <c r="AA12" s="51"/>
      <c r="AB12" s="20"/>
    </row>
    <row r="13" spans="1:28" ht="23.25" customHeight="1" x14ac:dyDescent="0.25">
      <c r="G13" s="6"/>
      <c r="H13" s="275">
        <v>3</v>
      </c>
      <c r="I13" s="272">
        <v>2.37</v>
      </c>
      <c r="J13" s="273">
        <v>2.3990477069075795</v>
      </c>
      <c r="K13" s="277">
        <v>4.5285547806720006E-2</v>
      </c>
      <c r="M13" s="291"/>
      <c r="Y13" s="290"/>
      <c r="Z13" s="231"/>
      <c r="AA13" s="51"/>
      <c r="AB13" s="20"/>
    </row>
    <row r="14" spans="1:28" ht="23.25" customHeight="1" x14ac:dyDescent="0.25">
      <c r="G14" s="6"/>
      <c r="H14" s="275">
        <v>4</v>
      </c>
      <c r="I14" s="272">
        <v>2.33</v>
      </c>
      <c r="J14" s="273">
        <v>2.4114147134200561</v>
      </c>
      <c r="K14" s="277">
        <v>5.1549648124413761E-3</v>
      </c>
      <c r="M14" s="291"/>
      <c r="Y14" s="290"/>
      <c r="Z14" s="231"/>
      <c r="AA14" s="51"/>
      <c r="AB14" s="20"/>
    </row>
    <row r="15" spans="1:28" ht="23.25" customHeight="1" x14ac:dyDescent="0.25">
      <c r="G15" s="6"/>
      <c r="H15" s="275">
        <v>5</v>
      </c>
      <c r="I15" s="272">
        <v>2.2850259626150282</v>
      </c>
      <c r="J15" s="273">
        <v>2.3783699057451466</v>
      </c>
      <c r="K15" s="277">
        <v>-1.3703494256300131E-2</v>
      </c>
      <c r="M15" s="291"/>
      <c r="Y15" s="290"/>
      <c r="Z15" s="231"/>
      <c r="AA15" s="51"/>
      <c r="AB15" s="20"/>
    </row>
    <row r="16" spans="1:28" ht="23.25" customHeight="1" x14ac:dyDescent="0.25">
      <c r="G16" s="6"/>
      <c r="H16" s="275">
        <v>6</v>
      </c>
      <c r="I16" s="272">
        <v>2.0664933427553414</v>
      </c>
      <c r="J16" s="273">
        <v>2.3109104578554476</v>
      </c>
      <c r="K16" s="277">
        <v>-2.8363732540823583E-2</v>
      </c>
      <c r="M16" s="291"/>
      <c r="Y16" s="290"/>
      <c r="Z16" s="231"/>
      <c r="AA16" s="51"/>
      <c r="AB16" s="20"/>
    </row>
    <row r="17" spans="2:28" ht="23.25" customHeight="1" x14ac:dyDescent="0.25">
      <c r="G17" s="6"/>
      <c r="H17" s="275">
        <v>7</v>
      </c>
      <c r="I17" s="272">
        <v>2.13</v>
      </c>
      <c r="J17" s="273">
        <v>2.2258768388437367</v>
      </c>
      <c r="K17" s="277">
        <v>-3.679658756255888E-2</v>
      </c>
      <c r="M17" s="291"/>
      <c r="Y17" s="290"/>
      <c r="Z17" s="231"/>
      <c r="AA17" s="51"/>
      <c r="AB17" s="20"/>
    </row>
    <row r="18" spans="2:28" ht="23.25" customHeight="1" x14ac:dyDescent="0.25">
      <c r="G18" s="6"/>
      <c r="H18" s="275">
        <v>8</v>
      </c>
      <c r="I18" s="272">
        <v>2.08</v>
      </c>
      <c r="J18" s="273">
        <v>2.2155067827754045</v>
      </c>
      <c r="K18" s="277">
        <v>-4.6588633689719217E-3</v>
      </c>
      <c r="M18" s="291"/>
      <c r="Y18" s="290"/>
      <c r="Z18" s="231"/>
      <c r="AA18" s="51"/>
      <c r="AB18" s="20"/>
    </row>
    <row r="19" spans="2:28" ht="23.25" customHeight="1" x14ac:dyDescent="0.25">
      <c r="G19" s="6"/>
      <c r="H19" s="278" t="s">
        <v>644</v>
      </c>
      <c r="I19" s="279">
        <v>3.4825870646766344E-2</v>
      </c>
      <c r="J19" s="280">
        <v>0.10468646725541064</v>
      </c>
      <c r="K19" s="281">
        <v>6.9860596608644299E-2</v>
      </c>
      <c r="M19" s="291"/>
      <c r="Y19" s="290"/>
      <c r="Z19" s="231"/>
      <c r="AA19" s="51"/>
      <c r="AB19" s="20"/>
    </row>
    <row r="20" spans="2:28" ht="23.25" customHeight="1" x14ac:dyDescent="0.25">
      <c r="H20" s="282" t="s">
        <v>645</v>
      </c>
      <c r="I20" s="283"/>
      <c r="J20" s="284" t="s">
        <v>646</v>
      </c>
      <c r="K20" s="285"/>
      <c r="M20" s="291"/>
      <c r="X20" s="2"/>
      <c r="Y20" s="2"/>
      <c r="AA20" s="4"/>
      <c r="AB20" s="20"/>
    </row>
    <row r="21" spans="2:28" ht="9" customHeight="1" x14ac:dyDescent="0.25">
      <c r="M21" s="291"/>
      <c r="X21" s="2"/>
      <c r="Y21" s="2"/>
      <c r="AA21" s="4"/>
      <c r="AB21" s="51"/>
    </row>
    <row r="22" spans="2:28" ht="16.5" customHeight="1" x14ac:dyDescent="0.25">
      <c r="B22" s="54" t="s">
        <v>128</v>
      </c>
      <c r="C22" s="54"/>
      <c r="D22" s="53"/>
      <c r="E22" s="53"/>
      <c r="F22" s="53"/>
      <c r="G22" s="53"/>
      <c r="H22" s="53"/>
      <c r="I22" s="53"/>
      <c r="J22" s="53"/>
      <c r="K22" s="53"/>
      <c r="M22" s="291"/>
      <c r="X22" s="2"/>
      <c r="Y22" s="2"/>
      <c r="AA22" s="4"/>
      <c r="AB22" s="51"/>
    </row>
    <row r="23" spans="2:28" ht="27.75" customHeight="1" x14ac:dyDescent="0.25">
      <c r="B23" s="58" t="s">
        <v>62</v>
      </c>
      <c r="C23" s="58" t="s">
        <v>100</v>
      </c>
      <c r="D23" s="58" t="s">
        <v>102</v>
      </c>
      <c r="E23" s="58" t="s">
        <v>103</v>
      </c>
      <c r="F23" s="58" t="s">
        <v>104</v>
      </c>
      <c r="G23" s="58" t="s">
        <v>105</v>
      </c>
      <c r="H23" s="58" t="s">
        <v>6</v>
      </c>
      <c r="I23" s="58" t="s">
        <v>7</v>
      </c>
      <c r="J23" s="58" t="s">
        <v>106</v>
      </c>
      <c r="K23" s="58" t="s">
        <v>72</v>
      </c>
      <c r="M23" s="291"/>
      <c r="X23" s="2"/>
      <c r="Y23" s="2"/>
      <c r="AA23" s="4"/>
      <c r="AB23" s="51"/>
    </row>
    <row r="24" spans="2:28" ht="23.25" customHeight="1" x14ac:dyDescent="0.25">
      <c r="B24" s="78" t="s">
        <v>460</v>
      </c>
      <c r="C24" s="79">
        <v>8</v>
      </c>
      <c r="D24" s="80">
        <v>2.4024760968673828E-2</v>
      </c>
      <c r="E24" s="80">
        <v>0.35333295261639036</v>
      </c>
      <c r="F24" s="80">
        <v>0.16382011835429075</v>
      </c>
      <c r="G24" s="81">
        <v>14.671482739045402</v>
      </c>
      <c r="H24" s="82">
        <v>0.17850332337829755</v>
      </c>
      <c r="I24" s="82">
        <v>15.091555521337304</v>
      </c>
      <c r="J24" s="83">
        <v>2.0814280310754389</v>
      </c>
      <c r="K24" s="84" t="s">
        <v>67</v>
      </c>
      <c r="M24" s="291"/>
      <c r="N24" s="292" t="s">
        <v>116</v>
      </c>
      <c r="Y24" s="2"/>
      <c r="AA24" s="4"/>
      <c r="AB24" s="4"/>
    </row>
    <row r="25" spans="2:28" ht="22.5" customHeight="1" x14ac:dyDescent="0.25">
      <c r="B25" s="223" t="s">
        <v>116</v>
      </c>
      <c r="C25" s="71">
        <v>8</v>
      </c>
      <c r="D25" s="72">
        <v>2.4478033503494603E-2</v>
      </c>
      <c r="E25" s="72">
        <v>0.35721336197192438</v>
      </c>
      <c r="F25" s="72">
        <v>0.13446419507954921</v>
      </c>
      <c r="G25" s="73">
        <v>18.869022727272725</v>
      </c>
      <c r="H25" s="74">
        <v>0.10483248922795409</v>
      </c>
      <c r="I25" s="74">
        <v>13.849221820168637</v>
      </c>
      <c r="J25" s="75">
        <v>2.2155067827754045</v>
      </c>
      <c r="K25" s="76" t="s">
        <v>69</v>
      </c>
      <c r="M25" s="291"/>
      <c r="N25" s="40" t="s">
        <v>69</v>
      </c>
      <c r="O25" s="40">
        <v>110</v>
      </c>
      <c r="Y25" s="2"/>
      <c r="AA25" s="4"/>
      <c r="AB25" s="4"/>
    </row>
    <row r="26" spans="2:28" ht="22.5" customHeight="1" x14ac:dyDescent="0.25">
      <c r="B26" s="55" t="s">
        <v>107</v>
      </c>
      <c r="C26" s="55"/>
      <c r="D26" s="69">
        <f t="shared" ref="D26:J26" si="0">D25/D24-1</f>
        <v>1.8866890513991041E-2</v>
      </c>
      <c r="E26" s="69">
        <f t="shared" si="0"/>
        <v>1.0982302462309468E-2</v>
      </c>
      <c r="F26" s="69">
        <f t="shared" si="0"/>
        <v>-0.17919608146817489</v>
      </c>
      <c r="G26" s="69">
        <f t="shared" si="0"/>
        <v>0.28610196139592325</v>
      </c>
      <c r="H26" s="69">
        <f t="shared" si="0"/>
        <v>-0.4127140758842609</v>
      </c>
      <c r="I26" s="69">
        <f t="shared" si="0"/>
        <v>-8.2319791317216007E-2</v>
      </c>
      <c r="J26" s="69">
        <f t="shared" si="0"/>
        <v>6.4416712803992304E-2</v>
      </c>
      <c r="K26" s="70" t="str">
        <f>J20</f>
        <v>3위/(32개사)</v>
      </c>
      <c r="M26" s="2" t="s">
        <v>71</v>
      </c>
      <c r="N26" s="293">
        <v>3.6363636363636362E-2</v>
      </c>
      <c r="O26" s="40">
        <v>4</v>
      </c>
      <c r="X26" s="2"/>
      <c r="Y26" s="2"/>
      <c r="AA26" s="4"/>
      <c r="AB26" s="4"/>
    </row>
    <row r="27" spans="2:28" ht="22.5" customHeight="1" x14ac:dyDescent="0.25">
      <c r="M27" s="2" t="s">
        <v>66</v>
      </c>
      <c r="N27" s="293">
        <v>0.10909090909090909</v>
      </c>
      <c r="O27" s="40">
        <v>12</v>
      </c>
      <c r="X27" s="2"/>
      <c r="Y27" s="2"/>
      <c r="AA27" s="4"/>
      <c r="AB27" s="4"/>
    </row>
    <row r="28" spans="2:28" ht="17.25" customHeight="1" x14ac:dyDescent="0.25">
      <c r="B28" s="54" t="s">
        <v>129</v>
      </c>
      <c r="C28" s="54"/>
      <c r="D28" s="53"/>
      <c r="E28" s="53"/>
      <c r="F28" s="53"/>
      <c r="G28" s="53"/>
      <c r="H28" s="53"/>
      <c r="I28" s="53"/>
      <c r="J28" s="53"/>
      <c r="K28" s="53"/>
      <c r="M28" s="2" t="s">
        <v>68</v>
      </c>
      <c r="N28" s="293">
        <v>0.12727272727272726</v>
      </c>
      <c r="O28" s="40">
        <v>14</v>
      </c>
      <c r="X28" s="2"/>
      <c r="Y28" s="2"/>
      <c r="AA28" s="4"/>
      <c r="AB28" s="4"/>
    </row>
    <row r="29" spans="2:28" ht="22.5" customHeight="1" x14ac:dyDescent="0.25">
      <c r="B29" s="62"/>
      <c r="C29" s="62"/>
      <c r="M29" s="2" t="s">
        <v>69</v>
      </c>
      <c r="N29" s="293">
        <v>0.18181818181818182</v>
      </c>
      <c r="O29" s="40">
        <v>20</v>
      </c>
      <c r="X29" s="2"/>
      <c r="Y29" s="2"/>
      <c r="AA29" s="4"/>
      <c r="AB29" s="4"/>
    </row>
    <row r="30" spans="2:28" ht="22.5" customHeight="1" thickBot="1" x14ac:dyDescent="0.3">
      <c r="H30" s="196" t="s">
        <v>91</v>
      </c>
      <c r="I30" s="197" t="s">
        <v>92</v>
      </c>
      <c r="J30" s="198" t="str">
        <f>J10</f>
        <v>신흥교통</v>
      </c>
      <c r="K30" s="199" t="s">
        <v>115</v>
      </c>
      <c r="M30" s="2" t="s">
        <v>67</v>
      </c>
      <c r="N30" s="293">
        <v>0.24545454545454545</v>
      </c>
      <c r="O30" s="40">
        <v>27</v>
      </c>
      <c r="X30" s="2"/>
      <c r="Y30" s="2"/>
      <c r="AA30" s="4"/>
      <c r="AB30" s="4"/>
    </row>
    <row r="31" spans="2:28" ht="22.5" customHeight="1" thickTop="1" x14ac:dyDescent="0.25">
      <c r="H31" s="204" t="s">
        <v>109</v>
      </c>
      <c r="I31" s="205" t="s">
        <v>67</v>
      </c>
      <c r="J31" s="206" t="s">
        <v>69</v>
      </c>
      <c r="K31" s="207"/>
      <c r="M31" s="2" t="s">
        <v>70</v>
      </c>
      <c r="N31" s="293">
        <v>0.3</v>
      </c>
      <c r="O31" s="40">
        <v>33</v>
      </c>
      <c r="X31" s="2"/>
      <c r="Z31" s="40"/>
      <c r="AA31" s="20"/>
      <c r="AB31" s="20"/>
    </row>
    <row r="32" spans="2:28" ht="21" customHeight="1" x14ac:dyDescent="0.25">
      <c r="H32" s="200" t="s">
        <v>94</v>
      </c>
      <c r="I32" s="201">
        <v>2.4096385542168676E-2</v>
      </c>
      <c r="J32" s="202" t="s">
        <v>654</v>
      </c>
      <c r="K32" s="203">
        <v>1.2267250821467686E-2</v>
      </c>
      <c r="M32" s="2"/>
      <c r="X32" s="2"/>
      <c r="Z32" s="40"/>
      <c r="AA32" s="20"/>
      <c r="AB32" s="20"/>
    </row>
    <row r="33" spans="2:28" ht="21" customHeight="1" x14ac:dyDescent="0.25">
      <c r="H33" s="184" t="s">
        <v>95</v>
      </c>
      <c r="I33" s="176">
        <v>4.0258595357037907E-2</v>
      </c>
      <c r="J33" s="185" t="s">
        <v>655</v>
      </c>
      <c r="K33" s="186">
        <v>6.8832313733871178E-2</v>
      </c>
      <c r="L33" s="4"/>
      <c r="M33" s="2"/>
      <c r="X33" s="2"/>
      <c r="Z33" s="40"/>
      <c r="AA33" s="20"/>
      <c r="AB33" s="20"/>
    </row>
    <row r="34" spans="2:28" ht="21" customHeight="1" x14ac:dyDescent="0.25">
      <c r="H34" s="183" t="s">
        <v>96</v>
      </c>
      <c r="I34" s="176">
        <v>9.22715251248898E-2</v>
      </c>
      <c r="J34" s="185" t="s">
        <v>656</v>
      </c>
      <c r="K34" s="186">
        <v>3.500120214783746E-2</v>
      </c>
      <c r="L34" s="4"/>
      <c r="M34" s="2"/>
      <c r="X34" s="2"/>
      <c r="Z34" s="40"/>
      <c r="AA34" s="20"/>
      <c r="AB34" s="20"/>
    </row>
    <row r="35" spans="2:28" ht="21" customHeight="1" x14ac:dyDescent="0.25">
      <c r="H35" s="183" t="s">
        <v>99</v>
      </c>
      <c r="I35" s="176">
        <v>0.18806935057302379</v>
      </c>
      <c r="J35" s="185" t="s">
        <v>657</v>
      </c>
      <c r="K35" s="186">
        <v>-6.2511687548419681E-3</v>
      </c>
      <c r="L35" s="4"/>
      <c r="M35" s="2"/>
      <c r="X35" s="2"/>
      <c r="Z35" s="40"/>
      <c r="AA35" s="20"/>
      <c r="AB35" s="20"/>
    </row>
    <row r="36" spans="2:28" ht="21" customHeight="1" x14ac:dyDescent="0.25">
      <c r="H36" s="187" t="s">
        <v>97</v>
      </c>
      <c r="I36" s="176">
        <v>0.24507787246547164</v>
      </c>
      <c r="J36" s="185" t="s">
        <v>658</v>
      </c>
      <c r="K36" s="186">
        <v>3.7667298907381741E-4</v>
      </c>
      <c r="L36" s="4"/>
      <c r="M36" s="2"/>
      <c r="X36" s="2"/>
      <c r="Z36" s="40"/>
      <c r="AA36" s="20"/>
      <c r="AB36" s="20"/>
    </row>
    <row r="37" spans="2:28" ht="21" customHeight="1" x14ac:dyDescent="0.25">
      <c r="H37" s="188" t="s">
        <v>98</v>
      </c>
      <c r="I37" s="189">
        <v>0.41022627093740816</v>
      </c>
      <c r="J37" s="190" t="s">
        <v>659</v>
      </c>
      <c r="K37" s="191">
        <v>-0.11022627093740817</v>
      </c>
      <c r="L37" s="4"/>
      <c r="M37" s="2"/>
      <c r="X37" s="2"/>
      <c r="Z37" s="40"/>
      <c r="AA37" s="20"/>
      <c r="AB37" s="20"/>
    </row>
    <row r="38" spans="2:28" ht="22.5" customHeight="1" x14ac:dyDescent="0.25">
      <c r="L38" s="4"/>
      <c r="M38" s="2"/>
      <c r="X38" s="2"/>
      <c r="Z38" s="40"/>
      <c r="AA38" s="20"/>
      <c r="AB38" s="20"/>
    </row>
    <row r="39" spans="2:28" ht="18" customHeight="1" x14ac:dyDescent="0.25">
      <c r="B39" s="54" t="s">
        <v>130</v>
      </c>
      <c r="C39" s="54"/>
      <c r="D39" s="53"/>
      <c r="E39" s="53"/>
      <c r="F39" s="53"/>
      <c r="G39" s="53"/>
      <c r="H39" s="53"/>
      <c r="I39" s="53"/>
      <c r="J39" s="53"/>
      <c r="K39" s="53"/>
      <c r="L39" s="4"/>
      <c r="M39" s="2"/>
      <c r="X39" s="2"/>
      <c r="Z39" s="40"/>
      <c r="AA39" s="20"/>
      <c r="AB39" s="20"/>
    </row>
    <row r="40" spans="2:28" ht="30.75" customHeight="1" x14ac:dyDescent="0.25">
      <c r="B40" s="58" t="s">
        <v>62</v>
      </c>
      <c r="C40" s="58" t="s">
        <v>101</v>
      </c>
      <c r="D40" s="58" t="s">
        <v>102</v>
      </c>
      <c r="E40" s="58" t="s">
        <v>103</v>
      </c>
      <c r="F40" s="58" t="s">
        <v>104</v>
      </c>
      <c r="G40" s="58" t="s">
        <v>105</v>
      </c>
      <c r="H40" s="58" t="s">
        <v>6</v>
      </c>
      <c r="I40" s="58" t="s">
        <v>7</v>
      </c>
      <c r="J40" s="58" t="s">
        <v>106</v>
      </c>
      <c r="K40" s="58" t="s">
        <v>72</v>
      </c>
      <c r="L40" s="4"/>
      <c r="M40" s="2"/>
      <c r="N40" s="40" t="s">
        <v>123</v>
      </c>
      <c r="X40" s="2"/>
      <c r="Z40" s="40"/>
      <c r="AA40" s="20"/>
      <c r="AB40" s="20"/>
    </row>
    <row r="41" spans="2:28" ht="22.5" customHeight="1" x14ac:dyDescent="0.25">
      <c r="B41" s="225" t="s">
        <v>116</v>
      </c>
      <c r="C41" s="79">
        <v>1</v>
      </c>
      <c r="D41" s="80">
        <v>3.4218541623707036E-2</v>
      </c>
      <c r="E41" s="80">
        <v>0.48263023565352881</v>
      </c>
      <c r="F41" s="80">
        <v>0.17658649573730359</v>
      </c>
      <c r="G41" s="81">
        <v>19.848891304347827</v>
      </c>
      <c r="H41" s="82">
        <v>2.6893624829701213</v>
      </c>
      <c r="I41" s="82">
        <v>49.605180046621157</v>
      </c>
      <c r="J41" s="83">
        <v>2.0055525693908631</v>
      </c>
      <c r="K41" s="85" t="s">
        <v>76</v>
      </c>
      <c r="L41" s="4"/>
      <c r="M41" s="2"/>
      <c r="N41" s="40">
        <v>1</v>
      </c>
      <c r="X41" s="2"/>
      <c r="Z41" s="40"/>
      <c r="AA41" s="20"/>
      <c r="AB41" s="20"/>
    </row>
    <row r="42" spans="2:28" ht="22.5" customHeight="1" x14ac:dyDescent="0.25">
      <c r="B42" s="223" t="s">
        <v>116</v>
      </c>
      <c r="C42" s="71">
        <v>2</v>
      </c>
      <c r="D42" s="72">
        <v>5.1427882803626174E-2</v>
      </c>
      <c r="E42" s="72">
        <v>0.40032621188154827</v>
      </c>
      <c r="F42" s="72">
        <v>0.16237120308213529</v>
      </c>
      <c r="G42" s="73">
        <v>14.997423728813558</v>
      </c>
      <c r="H42" s="74">
        <v>0.35508916631328086</v>
      </c>
      <c r="I42" s="74">
        <v>16.469010079189442</v>
      </c>
      <c r="J42" s="75">
        <v>2.2951122895953202</v>
      </c>
      <c r="K42" s="76" t="s">
        <v>184</v>
      </c>
      <c r="M42" s="2"/>
      <c r="N42" s="40">
        <v>5</v>
      </c>
      <c r="X42" s="2"/>
      <c r="Z42" s="40"/>
      <c r="AA42" s="20"/>
      <c r="AB42" s="20"/>
    </row>
    <row r="43" spans="2:28" ht="22.5" customHeight="1" x14ac:dyDescent="0.25">
      <c r="B43" s="223" t="s">
        <v>116</v>
      </c>
      <c r="C43" s="71">
        <v>3</v>
      </c>
      <c r="D43" s="72">
        <v>2.3928707414460161E-2</v>
      </c>
      <c r="E43" s="72">
        <v>0.37822591682051238</v>
      </c>
      <c r="F43" s="72">
        <v>0.16318636088218946</v>
      </c>
      <c r="G43" s="73">
        <v>14.021233333333338</v>
      </c>
      <c r="H43" s="74">
        <v>8.8676228743199512E-2</v>
      </c>
      <c r="I43" s="74">
        <v>13.347844300354872</v>
      </c>
      <c r="J43" s="75">
        <v>2.3990477069075795</v>
      </c>
      <c r="K43" s="76" t="s">
        <v>68</v>
      </c>
      <c r="M43" s="2"/>
      <c r="N43" s="40">
        <v>4</v>
      </c>
      <c r="X43" s="2"/>
      <c r="Z43" s="40"/>
      <c r="AA43" s="20"/>
      <c r="AB43" s="20"/>
    </row>
    <row r="44" spans="2:28" ht="22.5" customHeight="1" x14ac:dyDescent="0.25">
      <c r="B44" s="223" t="s">
        <v>116</v>
      </c>
      <c r="C44" s="71">
        <v>4</v>
      </c>
      <c r="D44" s="72">
        <v>2.081034083429362E-2</v>
      </c>
      <c r="E44" s="72">
        <v>0.35862086103741492</v>
      </c>
      <c r="F44" s="72">
        <v>0.16653314777560313</v>
      </c>
      <c r="G44" s="73">
        <v>13.830877192982458</v>
      </c>
      <c r="H44" s="74">
        <v>8.5188746723912787E-2</v>
      </c>
      <c r="I44" s="74">
        <v>11.613342332050353</v>
      </c>
      <c r="J44" s="75">
        <v>2.4114147134200561</v>
      </c>
      <c r="K44" s="76" t="s">
        <v>68</v>
      </c>
      <c r="M44" s="2"/>
      <c r="N44" s="40">
        <v>4</v>
      </c>
      <c r="X44" s="2"/>
      <c r="Z44" s="40"/>
      <c r="AA44" s="20"/>
      <c r="AB44" s="20"/>
    </row>
    <row r="45" spans="2:28" ht="22.5" customHeight="1" x14ac:dyDescent="0.25">
      <c r="B45" s="223" t="s">
        <v>116</v>
      </c>
      <c r="C45" s="71">
        <v>5</v>
      </c>
      <c r="D45" s="72">
        <v>2.0747224924243555E-2</v>
      </c>
      <c r="E45" s="72">
        <v>0.35333382817295522</v>
      </c>
      <c r="F45" s="72">
        <v>0.16062701865601295</v>
      </c>
      <c r="G45" s="73">
        <v>14.647875000000001</v>
      </c>
      <c r="H45" s="74">
        <v>9.7666874374595411E-2</v>
      </c>
      <c r="I45" s="74">
        <v>13.678534801428928</v>
      </c>
      <c r="J45" s="75">
        <v>2.3783699057451466</v>
      </c>
      <c r="K45" s="76" t="s">
        <v>66</v>
      </c>
      <c r="M45" s="2"/>
      <c r="N45" s="40">
        <v>5</v>
      </c>
      <c r="X45" s="2"/>
      <c r="Z45" s="40"/>
      <c r="AA45" s="20"/>
      <c r="AB45" s="20"/>
    </row>
    <row r="46" spans="2:28" ht="22.5" customHeight="1" x14ac:dyDescent="0.25">
      <c r="B46" s="223" t="s">
        <v>116</v>
      </c>
      <c r="C46" s="71">
        <v>6</v>
      </c>
      <c r="D46" s="72">
        <v>2.3208795035186424E-2</v>
      </c>
      <c r="E46" s="72">
        <v>0.35118616653771806</v>
      </c>
      <c r="F46" s="72">
        <v>0.14879008568764621</v>
      </c>
      <c r="G46" s="73">
        <v>16.079522727272725</v>
      </c>
      <c r="H46" s="74">
        <v>9.6344931610806941E-2</v>
      </c>
      <c r="I46" s="74">
        <v>13.417078954322376</v>
      </c>
      <c r="J46" s="75">
        <v>2.3109104578554476</v>
      </c>
      <c r="K46" s="76" t="s">
        <v>185</v>
      </c>
      <c r="M46" s="2"/>
      <c r="N46" s="40">
        <v>2</v>
      </c>
      <c r="X46" s="2"/>
      <c r="Z46" s="40"/>
      <c r="AA46" s="20"/>
      <c r="AB46" s="20"/>
    </row>
    <row r="47" spans="2:28" ht="22.5" customHeight="1" x14ac:dyDescent="0.25">
      <c r="B47" s="223" t="s">
        <v>116</v>
      </c>
      <c r="C47" s="71">
        <v>7</v>
      </c>
      <c r="D47" s="72">
        <v>2.3891749599886637E-2</v>
      </c>
      <c r="E47" s="72">
        <v>0.35792519802328615</v>
      </c>
      <c r="F47" s="72">
        <v>0.14623518263350141</v>
      </c>
      <c r="G47" s="73">
        <v>17.262062499999999</v>
      </c>
      <c r="H47" s="74">
        <v>0.65597588469062873</v>
      </c>
      <c r="I47" s="74">
        <v>13.938751417136931</v>
      </c>
      <c r="J47" s="75">
        <v>2.2258768388437367</v>
      </c>
      <c r="K47" s="76" t="s">
        <v>69</v>
      </c>
      <c r="M47" s="2"/>
      <c r="N47" s="40">
        <v>3</v>
      </c>
      <c r="X47" s="2"/>
      <c r="Z47" s="40"/>
      <c r="AA47" s="20"/>
      <c r="AB47" s="20"/>
    </row>
    <row r="48" spans="2:28" ht="22.5" customHeight="1" x14ac:dyDescent="0.25">
      <c r="B48" s="223" t="s">
        <v>116</v>
      </c>
      <c r="C48" s="71">
        <v>8</v>
      </c>
      <c r="D48" s="72">
        <v>2.4478033503494603E-2</v>
      </c>
      <c r="E48" s="72">
        <v>0.35721336197192438</v>
      </c>
      <c r="F48" s="72">
        <v>0.13446419507954921</v>
      </c>
      <c r="G48" s="73">
        <v>18.869022727272725</v>
      </c>
      <c r="H48" s="74">
        <v>0.10483248922795409</v>
      </c>
      <c r="I48" s="74">
        <v>13.849221820168637</v>
      </c>
      <c r="J48" s="75">
        <v>2.2155067827754045</v>
      </c>
      <c r="K48" s="76" t="s">
        <v>69</v>
      </c>
      <c r="M48" s="2"/>
      <c r="N48" s="40">
        <v>3</v>
      </c>
      <c r="X48" s="2"/>
      <c r="Z48" s="40"/>
      <c r="AA48" s="20"/>
      <c r="AB48" s="20"/>
    </row>
    <row r="49" spans="2:28" ht="25.5" customHeight="1" x14ac:dyDescent="0.25">
      <c r="B49" s="55" t="s">
        <v>107</v>
      </c>
      <c r="C49" s="55"/>
      <c r="D49" s="69" cm="1">
        <f t="array" aca="1" ref="D49" ca="1">(INDIRECT(ADDRESS(ROW()-1,COLUMN()))/INDIRECT(ADDRESS(ROW()-2,COLUMN())))-1</f>
        <v>2.4539178311610454E-2</v>
      </c>
      <c r="E49" s="69" cm="1">
        <f t="array" aca="1" ref="E49" ca="1">(INDIRECT(ADDRESS(ROW()-1,COLUMN()))/INDIRECT(ADDRESS(ROW()-2,COLUMN())))-1</f>
        <v>-1.9887844032581148E-3</v>
      </c>
      <c r="F49" s="69" cm="1">
        <f t="array" aca="1" ref="F49" ca="1">(INDIRECT(ADDRESS(ROW()-1,COLUMN()))/INDIRECT(ADDRESS(ROW()-2,COLUMN())))-1</f>
        <v>-8.0493540213595338E-2</v>
      </c>
      <c r="G49" s="69" cm="1">
        <f t="array" aca="1" ref="G49" ca="1">(INDIRECT(ADDRESS(ROW()-1,COLUMN()))/INDIRECT(ADDRESS(ROW()-2,COLUMN())))-1</f>
        <v>9.3092017670120653E-2</v>
      </c>
      <c r="H49" s="69" cm="1">
        <f t="array" aca="1" ref="H49" ca="1">(INDIRECT(ADDRESS(ROW()-1,COLUMN()))/INDIRECT(ADDRESS(ROW()-2,COLUMN())))-1</f>
        <v>-0.84018850132364975</v>
      </c>
      <c r="I49" s="69" cm="1">
        <f t="array" aca="1" ref="I49" ca="1">(INDIRECT(ADDRESS(ROW()-1,COLUMN()))/INDIRECT(ADDRESS(ROW()-2,COLUMN())))-1</f>
        <v>-6.4230714996625915E-3</v>
      </c>
      <c r="J49" s="69" cm="1">
        <f t="array" aca="1" ref="J49" ca="1">(INDIRECT(ADDRESS(ROW()-1,COLUMN()))/INDIRECT(ADDRESS(ROW()-2,COLUMN())))-1</f>
        <v>-4.6588633689719217E-3</v>
      </c>
      <c r="K49" s="77" t="str" cm="1">
        <f t="array" aca="1" ref="K49" ca="1">_xlfn.IFS(N49=0,"등급유지",N49&gt;0,N49&amp;"등급 상승",N49&lt;0,N49&amp;"등급 하락")</f>
        <v>등급유지</v>
      </c>
      <c r="M49" s="232"/>
      <c r="N49" s="40" cm="1">
        <f t="array" aca="1" ref="N49" ca="1">(INDIRECT(ADDRESS(ROW()-1,COLUMN()))-INDIRECT(ADDRESS(ROW()-2,COLUMN())))</f>
        <v>0</v>
      </c>
      <c r="O49" s="40" t="s">
        <v>124</v>
      </c>
      <c r="X49" s="228"/>
      <c r="Z49" s="229"/>
      <c r="AA49" s="20"/>
      <c r="AB49" s="20"/>
    </row>
    <row r="50" spans="2:28" ht="25.5" customHeight="1" x14ac:dyDescent="0.25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32"/>
      <c r="N50" s="2"/>
      <c r="O50" s="2"/>
      <c r="X50" s="228"/>
      <c r="Z50" s="229"/>
      <c r="AA50" s="20"/>
      <c r="AB50" s="20"/>
    </row>
    <row r="51" spans="2:28" ht="18" customHeight="1" x14ac:dyDescent="0.25">
      <c r="B51" s="54" t="s">
        <v>131</v>
      </c>
      <c r="C51" s="54"/>
      <c r="D51" s="53"/>
      <c r="E51" s="53"/>
      <c r="F51" s="53"/>
      <c r="G51" s="53"/>
      <c r="H51" s="53"/>
      <c r="I51" s="53"/>
      <c r="J51" s="53"/>
      <c r="K51" s="53"/>
      <c r="M51" s="232"/>
      <c r="X51" s="228"/>
      <c r="Z51" s="229"/>
      <c r="AA51" s="20"/>
      <c r="AB51" s="20"/>
    </row>
    <row r="52" spans="2:28" ht="21" customHeight="1" x14ac:dyDescent="0.25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32"/>
      <c r="X52" s="228"/>
      <c r="Z52" s="229"/>
      <c r="AA52" s="20"/>
      <c r="AB52" s="20"/>
    </row>
    <row r="53" spans="2:28" ht="25.5" customHeight="1" x14ac:dyDescent="0.25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232"/>
      <c r="N53" s="228"/>
      <c r="P53" s="229"/>
      <c r="AA53" s="41"/>
    </row>
    <row r="54" spans="2:28" ht="25.5" customHeight="1" x14ac:dyDescent="0.25">
      <c r="B54" s="49"/>
      <c r="C54" s="49"/>
      <c r="D54" s="50"/>
      <c r="M54" s="232"/>
      <c r="N54" s="228"/>
      <c r="P54" s="229"/>
      <c r="AA54" s="41"/>
    </row>
    <row r="55" spans="2:28" ht="25.5" customHeight="1" x14ac:dyDescent="0.25">
      <c r="B55" s="49"/>
      <c r="C55" s="49"/>
      <c r="D55" s="50"/>
      <c r="M55" s="232"/>
      <c r="N55" s="228"/>
      <c r="P55" s="229"/>
      <c r="AA55" s="41"/>
    </row>
    <row r="56" spans="2:28" ht="25.5" customHeight="1" x14ac:dyDescent="0.25">
      <c r="B56" s="49"/>
      <c r="C56" s="49"/>
      <c r="D56" s="50"/>
      <c r="M56" s="232"/>
      <c r="N56" s="228"/>
      <c r="P56" s="229"/>
      <c r="AA56" s="41"/>
    </row>
    <row r="57" spans="2:28" ht="25.5" customHeight="1" x14ac:dyDescent="0.25">
      <c r="B57" s="49"/>
      <c r="C57" s="49"/>
      <c r="D57" s="50"/>
      <c r="M57" s="232"/>
      <c r="N57" s="228"/>
      <c r="P57" s="229"/>
      <c r="AA57" s="41"/>
    </row>
    <row r="58" spans="2:28" ht="25.5" customHeight="1" x14ac:dyDescent="0.25">
      <c r="B58" s="49"/>
      <c r="C58" s="49"/>
      <c r="D58" s="50"/>
      <c r="M58" s="232"/>
      <c r="N58" s="228"/>
      <c r="P58" s="229"/>
      <c r="AA58" s="41"/>
    </row>
    <row r="59" spans="2:28" ht="25.5" customHeight="1" x14ac:dyDescent="0.25">
      <c r="B59" s="49"/>
      <c r="C59" s="49"/>
      <c r="D59" s="50"/>
      <c r="M59" s="232"/>
      <c r="N59" s="228"/>
      <c r="P59" s="229"/>
      <c r="AA59" s="41"/>
    </row>
    <row r="60" spans="2:28" ht="25.5" customHeight="1" x14ac:dyDescent="0.25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232"/>
      <c r="N60" s="228"/>
      <c r="P60" s="229"/>
      <c r="AA60" s="41"/>
    </row>
    <row r="61" spans="2:28" ht="25.5" customHeight="1" x14ac:dyDescent="0.25">
      <c r="B61" s="49"/>
      <c r="C61" s="49"/>
      <c r="D61" s="50"/>
      <c r="E61" s="50"/>
      <c r="F61" s="50"/>
      <c r="G61" s="50"/>
      <c r="H61" s="50"/>
      <c r="I61" s="50"/>
      <c r="J61" s="50"/>
      <c r="K61" s="50"/>
      <c r="M61" s="232"/>
      <c r="N61" s="228"/>
      <c r="P61" s="229"/>
      <c r="AA61" s="41"/>
    </row>
    <row r="62" spans="2:28" ht="25.5" customHeight="1" thickBot="1" x14ac:dyDescent="0.3">
      <c r="B62" s="208" t="s">
        <v>91</v>
      </c>
      <c r="C62" s="286" t="s">
        <v>122</v>
      </c>
      <c r="D62" s="286" t="s">
        <v>119</v>
      </c>
      <c r="E62" s="286" t="s">
        <v>118</v>
      </c>
      <c r="F62" s="286" t="s">
        <v>117</v>
      </c>
      <c r="G62" s="286" t="s">
        <v>121</v>
      </c>
      <c r="H62" s="286" t="s">
        <v>120</v>
      </c>
      <c r="I62" s="209" t="s">
        <v>174</v>
      </c>
      <c r="J62" s="209" t="s">
        <v>174</v>
      </c>
      <c r="K62" s="210" t="s">
        <v>174</v>
      </c>
      <c r="M62" s="294">
        <v>1</v>
      </c>
      <c r="N62" s="295">
        <v>2</v>
      </c>
      <c r="O62" s="295">
        <v>3</v>
      </c>
      <c r="P62" s="294">
        <v>4</v>
      </c>
      <c r="Q62" s="295">
        <v>5</v>
      </c>
      <c r="R62" s="295">
        <v>6</v>
      </c>
      <c r="S62" s="294"/>
      <c r="T62" s="295"/>
      <c r="U62" s="233"/>
      <c r="AA62" s="41"/>
    </row>
    <row r="63" spans="2:28" ht="25.5" customHeight="1" thickTop="1" x14ac:dyDescent="0.25">
      <c r="B63" s="213" t="s">
        <v>109</v>
      </c>
      <c r="C63" s="287" t="s">
        <v>66</v>
      </c>
      <c r="D63" s="287" t="s">
        <v>69</v>
      </c>
      <c r="E63" s="287" t="s">
        <v>69</v>
      </c>
      <c r="F63" s="287" t="s">
        <v>67</v>
      </c>
      <c r="G63" s="287" t="s">
        <v>67</v>
      </c>
      <c r="H63" s="287" t="s">
        <v>70</v>
      </c>
      <c r="I63" s="214" t="s">
        <v>174</v>
      </c>
      <c r="J63" s="214" t="s">
        <v>174</v>
      </c>
      <c r="K63" s="214" t="s">
        <v>174</v>
      </c>
      <c r="M63" s="294" t="s">
        <v>122</v>
      </c>
      <c r="N63" s="294" t="s">
        <v>119</v>
      </c>
      <c r="O63" s="294" t="s">
        <v>118</v>
      </c>
      <c r="P63" s="294" t="s">
        <v>117</v>
      </c>
      <c r="Q63" s="294" t="s">
        <v>121</v>
      </c>
      <c r="R63" s="294" t="s">
        <v>120</v>
      </c>
      <c r="S63" s="294"/>
      <c r="T63" s="294"/>
      <c r="U63" s="232" t="str">
        <f t="shared" ref="U63" si="1">K62</f>
        <v/>
      </c>
      <c r="AA63" s="41"/>
    </row>
    <row r="64" spans="2:28" ht="25.5" customHeight="1" x14ac:dyDescent="0.25">
      <c r="B64" s="211" t="s">
        <v>94</v>
      </c>
      <c r="C64" s="288" t="s">
        <v>464</v>
      </c>
      <c r="D64" s="288" t="s">
        <v>463</v>
      </c>
      <c r="E64" s="288" t="s">
        <v>463</v>
      </c>
      <c r="F64" s="288" t="s">
        <v>463</v>
      </c>
      <c r="G64" s="288" t="s">
        <v>463</v>
      </c>
      <c r="H64" s="288" t="s">
        <v>463</v>
      </c>
      <c r="I64" s="201" t="s">
        <v>174</v>
      </c>
      <c r="J64" s="201" t="s">
        <v>174</v>
      </c>
      <c r="K64" s="212" t="s">
        <v>174</v>
      </c>
      <c r="M64" s="232"/>
      <c r="N64" s="228"/>
      <c r="P64" s="229"/>
      <c r="AA64" s="41"/>
    </row>
    <row r="65" spans="2:27" ht="25.5" customHeight="1" x14ac:dyDescent="0.25">
      <c r="B65" s="175" t="s">
        <v>95</v>
      </c>
      <c r="C65" s="288" t="s">
        <v>461</v>
      </c>
      <c r="D65" s="288" t="s">
        <v>468</v>
      </c>
      <c r="E65" s="288" t="s">
        <v>462</v>
      </c>
      <c r="F65" s="288" t="s">
        <v>466</v>
      </c>
      <c r="G65" s="288" t="s">
        <v>463</v>
      </c>
      <c r="H65" s="288" t="s">
        <v>463</v>
      </c>
      <c r="I65" s="177" t="s">
        <v>174</v>
      </c>
      <c r="J65" s="177" t="s">
        <v>174</v>
      </c>
      <c r="K65" s="178" t="s">
        <v>174</v>
      </c>
      <c r="M65" s="296">
        <v>0.33333333333333331</v>
      </c>
      <c r="N65" s="296">
        <v>0</v>
      </c>
      <c r="O65" s="296">
        <v>0</v>
      </c>
      <c r="P65" s="296">
        <v>0</v>
      </c>
      <c r="Q65" s="296">
        <v>0</v>
      </c>
      <c r="R65" s="296">
        <v>0</v>
      </c>
      <c r="S65" s="296"/>
      <c r="T65" s="296"/>
      <c r="AA65" s="41"/>
    </row>
    <row r="66" spans="2:27" ht="25.5" customHeight="1" x14ac:dyDescent="0.25">
      <c r="B66" s="174" t="s">
        <v>96</v>
      </c>
      <c r="C66" s="288" t="s">
        <v>463</v>
      </c>
      <c r="D66" s="288" t="s">
        <v>647</v>
      </c>
      <c r="E66" s="288" t="s">
        <v>462</v>
      </c>
      <c r="F66" s="288" t="s">
        <v>463</v>
      </c>
      <c r="G66" s="288" t="s">
        <v>463</v>
      </c>
      <c r="H66" s="288" t="s">
        <v>463</v>
      </c>
      <c r="I66" s="177" t="s">
        <v>174</v>
      </c>
      <c r="J66" s="177" t="s">
        <v>174</v>
      </c>
      <c r="K66" s="178" t="s">
        <v>174</v>
      </c>
      <c r="M66" s="296">
        <v>0.66666666666666663</v>
      </c>
      <c r="N66" s="296">
        <v>0.125</v>
      </c>
      <c r="O66" s="296">
        <v>0.1111111111111111</v>
      </c>
      <c r="P66" s="296">
        <v>7.6923076923076927E-2</v>
      </c>
      <c r="Q66" s="296">
        <v>0</v>
      </c>
      <c r="R66" s="296">
        <v>0</v>
      </c>
      <c r="S66" s="296"/>
      <c r="T66" s="296"/>
      <c r="AA66" s="41"/>
    </row>
    <row r="67" spans="2:27" ht="25.5" customHeight="1" x14ac:dyDescent="0.25">
      <c r="B67" s="174" t="s">
        <v>99</v>
      </c>
      <c r="C67" s="288" t="s">
        <v>463</v>
      </c>
      <c r="D67" s="288" t="s">
        <v>468</v>
      </c>
      <c r="E67" s="288" t="s">
        <v>465</v>
      </c>
      <c r="F67" s="288" t="s">
        <v>648</v>
      </c>
      <c r="G67" s="288" t="s">
        <v>649</v>
      </c>
      <c r="H67" s="288" t="s">
        <v>463</v>
      </c>
      <c r="I67" s="177" t="s">
        <v>174</v>
      </c>
      <c r="J67" s="177" t="s">
        <v>174</v>
      </c>
      <c r="K67" s="178" t="s">
        <v>174</v>
      </c>
      <c r="M67" s="296">
        <v>0</v>
      </c>
      <c r="N67" s="296">
        <v>0.375</v>
      </c>
      <c r="O67" s="296">
        <v>0.1111111111111111</v>
      </c>
      <c r="P67" s="296">
        <v>0</v>
      </c>
      <c r="Q67" s="296">
        <v>0</v>
      </c>
      <c r="R67" s="296">
        <v>0</v>
      </c>
      <c r="S67" s="296"/>
      <c r="T67" s="296"/>
      <c r="AA67" s="41"/>
    </row>
    <row r="68" spans="2:27" ht="25.5" customHeight="1" x14ac:dyDescent="0.25">
      <c r="B68" s="179" t="s">
        <v>97</v>
      </c>
      <c r="C68" s="288" t="s">
        <v>463</v>
      </c>
      <c r="D68" s="288" t="s">
        <v>468</v>
      </c>
      <c r="E68" s="288" t="s">
        <v>467</v>
      </c>
      <c r="F68" s="288" t="s">
        <v>650</v>
      </c>
      <c r="G68" s="288" t="s">
        <v>651</v>
      </c>
      <c r="H68" s="288" t="s">
        <v>463</v>
      </c>
      <c r="I68" s="177" t="s">
        <v>174</v>
      </c>
      <c r="J68" s="177" t="s">
        <v>174</v>
      </c>
      <c r="K68" s="178" t="s">
        <v>174</v>
      </c>
      <c r="M68" s="296">
        <v>0</v>
      </c>
      <c r="N68" s="296">
        <v>0.125</v>
      </c>
      <c r="O68" s="296">
        <v>0.22222222222222221</v>
      </c>
      <c r="P68" s="296">
        <v>0.38461538461538464</v>
      </c>
      <c r="Q68" s="296">
        <v>0.14285714285714285</v>
      </c>
      <c r="R68" s="296">
        <v>0</v>
      </c>
      <c r="S68" s="296"/>
      <c r="T68" s="296"/>
      <c r="AA68" s="41"/>
    </row>
    <row r="69" spans="2:27" ht="25.5" customHeight="1" x14ac:dyDescent="0.25">
      <c r="B69" s="180" t="s">
        <v>98</v>
      </c>
      <c r="C69" s="289" t="s">
        <v>463</v>
      </c>
      <c r="D69" s="289" t="s">
        <v>470</v>
      </c>
      <c r="E69" s="289" t="s">
        <v>462</v>
      </c>
      <c r="F69" s="289" t="s">
        <v>652</v>
      </c>
      <c r="G69" s="289" t="s">
        <v>651</v>
      </c>
      <c r="H69" s="289" t="s">
        <v>469</v>
      </c>
      <c r="I69" s="181" t="s">
        <v>174</v>
      </c>
      <c r="J69" s="181" t="s">
        <v>174</v>
      </c>
      <c r="K69" s="182" t="s">
        <v>174</v>
      </c>
      <c r="M69" s="296">
        <v>0</v>
      </c>
      <c r="N69" s="296">
        <v>0.125</v>
      </c>
      <c r="O69" s="296">
        <v>0.44444444444444442</v>
      </c>
      <c r="P69" s="296">
        <v>0.23076923076923078</v>
      </c>
      <c r="Q69" s="296">
        <v>0.42857142857142855</v>
      </c>
      <c r="R69" s="296">
        <v>0</v>
      </c>
      <c r="S69" s="296"/>
      <c r="T69" s="296"/>
      <c r="AA69" s="41"/>
    </row>
    <row r="70" spans="2:27" ht="15.75" customHeight="1" x14ac:dyDescent="0.25">
      <c r="B70" s="49"/>
      <c r="C70" s="49"/>
      <c r="D70" s="50"/>
      <c r="E70" s="50"/>
      <c r="F70" s="50"/>
      <c r="G70" s="50"/>
      <c r="H70" s="50"/>
      <c r="I70" s="50"/>
      <c r="J70" s="50"/>
      <c r="K70" s="50"/>
      <c r="M70" s="296">
        <v>0</v>
      </c>
      <c r="N70" s="296">
        <v>0.25</v>
      </c>
      <c r="O70" s="296">
        <v>0.1111111111111111</v>
      </c>
      <c r="P70" s="296">
        <v>0.30769230769230771</v>
      </c>
      <c r="Q70" s="296">
        <v>0.42857142857142855</v>
      </c>
      <c r="R70" s="296">
        <v>1</v>
      </c>
      <c r="S70" s="296"/>
      <c r="T70" s="296"/>
      <c r="AA70" s="41"/>
    </row>
    <row r="71" spans="2:27" ht="17.25" customHeight="1" x14ac:dyDescent="0.25">
      <c r="B71" s="54" t="s">
        <v>132</v>
      </c>
      <c r="C71" s="54"/>
      <c r="D71" s="53"/>
      <c r="E71" s="53"/>
      <c r="F71" s="53"/>
      <c r="G71" s="53"/>
      <c r="H71" s="53"/>
      <c r="I71" s="53"/>
      <c r="J71" s="53"/>
      <c r="K71" s="53"/>
      <c r="M71" s="232"/>
      <c r="N71" s="228"/>
      <c r="P71" s="229"/>
      <c r="AA71" s="41"/>
    </row>
    <row r="72" spans="2:27" ht="30.75" customHeight="1" x14ac:dyDescent="0.25">
      <c r="B72" s="58" t="s">
        <v>75</v>
      </c>
      <c r="C72" s="58" t="s">
        <v>101</v>
      </c>
      <c r="D72" s="58" t="s">
        <v>102</v>
      </c>
      <c r="E72" s="58" t="s">
        <v>103</v>
      </c>
      <c r="F72" s="58" t="s">
        <v>104</v>
      </c>
      <c r="G72" s="58" t="s">
        <v>105</v>
      </c>
      <c r="H72" s="58" t="s">
        <v>6</v>
      </c>
      <c r="I72" s="58" t="s">
        <v>7</v>
      </c>
      <c r="J72" s="58" t="s">
        <v>106</v>
      </c>
      <c r="K72" s="58" t="s">
        <v>108</v>
      </c>
      <c r="M72" s="232"/>
      <c r="N72" s="228"/>
      <c r="P72" s="229"/>
      <c r="AA72" s="41"/>
    </row>
    <row r="73" spans="2:27" ht="21" customHeight="1" x14ac:dyDescent="0.25">
      <c r="B73" s="89" t="s">
        <v>122</v>
      </c>
      <c r="C73" s="68">
        <v>1</v>
      </c>
      <c r="D73" s="90">
        <v>4.7818568691874785E-2</v>
      </c>
      <c r="E73" s="90">
        <v>0.55901391801210409</v>
      </c>
      <c r="F73" s="90">
        <v>0.21876745734794811</v>
      </c>
      <c r="G73" s="91">
        <v>22.86</v>
      </c>
      <c r="H73" s="92">
        <v>2.602670894859072</v>
      </c>
      <c r="I73" s="92">
        <v>40.336926927197304</v>
      </c>
      <c r="J73" s="93">
        <v>1.595845454729707</v>
      </c>
      <c r="K73" s="76"/>
      <c r="M73" s="232"/>
      <c r="N73" s="228"/>
      <c r="P73" s="229"/>
      <c r="AA73" s="41"/>
    </row>
    <row r="74" spans="2:27" ht="21" customHeight="1" x14ac:dyDescent="0.25">
      <c r="B74" s="89" t="s">
        <v>122</v>
      </c>
      <c r="C74" s="68">
        <v>2</v>
      </c>
      <c r="D74" s="90">
        <v>7.9451253925403781E-2</v>
      </c>
      <c r="E74" s="90">
        <v>0.45520595953410964</v>
      </c>
      <c r="F74" s="90">
        <v>0.17351310425216254</v>
      </c>
      <c r="G74" s="91">
        <v>18.079250000000002</v>
      </c>
      <c r="H74" s="92">
        <v>0.51363731138475499</v>
      </c>
      <c r="I74" s="92">
        <v>16.231741598057297</v>
      </c>
      <c r="J74" s="93">
        <v>1.840972795826155</v>
      </c>
      <c r="K74" s="76"/>
      <c r="M74" s="232"/>
      <c r="N74" s="228"/>
      <c r="P74" s="229"/>
      <c r="AA74" s="41"/>
    </row>
    <row r="75" spans="2:27" ht="21" customHeight="1" x14ac:dyDescent="0.25">
      <c r="B75" s="89" t="s">
        <v>122</v>
      </c>
      <c r="C75" s="68">
        <v>3</v>
      </c>
      <c r="D75" s="90">
        <v>3.1270596572567588E-2</v>
      </c>
      <c r="E75" s="90">
        <v>0.41641016473719739</v>
      </c>
      <c r="F75" s="90">
        <v>0.15727382374153759</v>
      </c>
      <c r="G75" s="91">
        <v>15.375249999999999</v>
      </c>
      <c r="H75" s="92">
        <v>1.4306290819424281E-2</v>
      </c>
      <c r="I75" s="92">
        <v>8.1784295851042135</v>
      </c>
      <c r="J75" s="93">
        <v>2.012004790863164</v>
      </c>
      <c r="K75" s="76"/>
      <c r="M75" s="232"/>
      <c r="N75" s="228"/>
      <c r="P75" s="229"/>
      <c r="AA75" s="41"/>
    </row>
    <row r="76" spans="2:27" ht="21" customHeight="1" x14ac:dyDescent="0.25">
      <c r="B76" s="89" t="s">
        <v>122</v>
      </c>
      <c r="C76" s="68">
        <v>4</v>
      </c>
      <c r="D76" s="90">
        <v>3.2126109175495361E-2</v>
      </c>
      <c r="E76" s="90">
        <v>0.37345950777115983</v>
      </c>
      <c r="F76" s="90">
        <v>0.18020499153259334</v>
      </c>
      <c r="G76" s="91">
        <v>14.83825</v>
      </c>
      <c r="H76" s="92">
        <v>3.4275794870678715E-2</v>
      </c>
      <c r="I76" s="92">
        <v>7.5192524997551429</v>
      </c>
      <c r="J76" s="93">
        <v>2.0573280185007228</v>
      </c>
      <c r="K76" s="76"/>
      <c r="M76" s="232"/>
      <c r="N76" s="228"/>
      <c r="P76" s="229"/>
      <c r="AA76" s="41"/>
    </row>
    <row r="77" spans="2:27" ht="21" customHeight="1" x14ac:dyDescent="0.25">
      <c r="B77" s="89" t="s">
        <v>122</v>
      </c>
      <c r="C77" s="68">
        <v>5</v>
      </c>
      <c r="D77" s="90">
        <v>2.5174536280934173E-2</v>
      </c>
      <c r="E77" s="90">
        <v>0.37957065601385453</v>
      </c>
      <c r="F77" s="90">
        <v>0.1849797959589328</v>
      </c>
      <c r="G77" s="91">
        <v>15.898000000000001</v>
      </c>
      <c r="H77" s="92">
        <v>3.2373082946960591E-2</v>
      </c>
      <c r="I77" s="92">
        <v>8.8961231938247689</v>
      </c>
      <c r="J77" s="93">
        <v>2.0024241823926934</v>
      </c>
      <c r="K77" s="76"/>
      <c r="M77" s="232"/>
      <c r="N77" s="228"/>
      <c r="P77" s="229"/>
      <c r="AA77" s="41"/>
    </row>
    <row r="78" spans="2:27" ht="21" customHeight="1" x14ac:dyDescent="0.25">
      <c r="B78" s="89" t="s">
        <v>122</v>
      </c>
      <c r="C78" s="68">
        <v>6</v>
      </c>
      <c r="D78" s="90">
        <v>3.0375050105728042E-2</v>
      </c>
      <c r="E78" s="90">
        <v>0.36541370575345944</v>
      </c>
      <c r="F78" s="90">
        <v>0.17267745142087559</v>
      </c>
      <c r="G78" s="91">
        <v>16.459</v>
      </c>
      <c r="H78" s="92">
        <v>3.6857513643730112E-2</v>
      </c>
      <c r="I78" s="92">
        <v>8.1639392720862212</v>
      </c>
      <c r="J78" s="93">
        <v>1.9496856279948636</v>
      </c>
      <c r="K78" s="76"/>
      <c r="M78" s="232"/>
      <c r="N78" s="228"/>
      <c r="P78" s="229"/>
      <c r="AA78" s="41"/>
    </row>
    <row r="79" spans="2:27" ht="21" customHeight="1" x14ac:dyDescent="0.25">
      <c r="B79" s="89" t="s">
        <v>122</v>
      </c>
      <c r="C79" s="68">
        <v>7</v>
      </c>
      <c r="D79" s="90">
        <v>3.0516765189595205E-2</v>
      </c>
      <c r="E79" s="90">
        <v>0.36365910289933012</v>
      </c>
      <c r="F79" s="90">
        <v>0.16831769819869744</v>
      </c>
      <c r="G79" s="91">
        <v>16.898999999999997</v>
      </c>
      <c r="H79" s="92">
        <v>2.9727604768402936E-2</v>
      </c>
      <c r="I79" s="92">
        <v>7.604321299757471</v>
      </c>
      <c r="J79" s="93">
        <v>1.8989562471005135</v>
      </c>
      <c r="K79" s="76"/>
      <c r="M79" s="232"/>
      <c r="N79" s="228"/>
      <c r="P79" s="229"/>
      <c r="AA79" s="41"/>
    </row>
    <row r="80" spans="2:27" ht="21" customHeight="1" x14ac:dyDescent="0.25">
      <c r="B80" s="89" t="s">
        <v>122</v>
      </c>
      <c r="C80" s="68">
        <v>8</v>
      </c>
      <c r="D80" s="90">
        <v>3.3911958210569332E-2</v>
      </c>
      <c r="E80" s="90">
        <v>0.35461303519114695</v>
      </c>
      <c r="F80" s="90">
        <v>0.15011075074249372</v>
      </c>
      <c r="G80" s="91">
        <v>17.408333333333331</v>
      </c>
      <c r="H80" s="92">
        <v>0</v>
      </c>
      <c r="I80" s="92">
        <v>6.2129987831775786</v>
      </c>
      <c r="J80" s="93">
        <v>1.8693084652550931</v>
      </c>
      <c r="K80" s="76" t="s">
        <v>66</v>
      </c>
      <c r="M80" s="232"/>
      <c r="N80" s="228"/>
      <c r="P80" s="229"/>
      <c r="AA80" s="41"/>
    </row>
    <row r="81" spans="2:27" ht="21" customHeight="1" x14ac:dyDescent="0.25">
      <c r="B81" s="89" t="s">
        <v>119</v>
      </c>
      <c r="C81" s="68">
        <v>1</v>
      </c>
      <c r="D81" s="90">
        <v>5.10783420370561E-2</v>
      </c>
      <c r="E81" s="90">
        <v>0.51169263737478254</v>
      </c>
      <c r="F81" s="90">
        <v>0.19172472504899521</v>
      </c>
      <c r="G81" s="91">
        <v>20.794399999999996</v>
      </c>
      <c r="H81" s="92">
        <v>4.3441202595885997</v>
      </c>
      <c r="I81" s="92">
        <v>73.080333784486854</v>
      </c>
      <c r="J81" s="93">
        <v>1.6666000469891316</v>
      </c>
      <c r="K81" s="76"/>
      <c r="M81" s="232"/>
      <c r="N81" s="228"/>
      <c r="P81" s="229"/>
      <c r="AA81" s="41"/>
    </row>
    <row r="82" spans="2:27" ht="21" customHeight="1" x14ac:dyDescent="0.25">
      <c r="B82" s="89" t="s">
        <v>119</v>
      </c>
      <c r="C82" s="68">
        <v>2</v>
      </c>
      <c r="D82" s="90">
        <v>5.0568119129822987E-2</v>
      </c>
      <c r="E82" s="90">
        <v>0.44018694121392982</v>
      </c>
      <c r="F82" s="90">
        <v>0.1750570534612875</v>
      </c>
      <c r="G82" s="91">
        <v>15.737133333333333</v>
      </c>
      <c r="H82" s="92">
        <v>0.48294237343010599</v>
      </c>
      <c r="I82" s="92">
        <v>25.894121294124496</v>
      </c>
      <c r="J82" s="93">
        <v>1.9162924683352063</v>
      </c>
      <c r="K82" s="76"/>
      <c r="M82" s="232"/>
      <c r="N82" s="228"/>
      <c r="P82" s="229"/>
      <c r="AA82" s="41"/>
    </row>
    <row r="83" spans="2:27" ht="21" customHeight="1" x14ac:dyDescent="0.25">
      <c r="B83" s="89" t="s">
        <v>119</v>
      </c>
      <c r="C83" s="68">
        <v>3</v>
      </c>
      <c r="D83" s="90">
        <v>2.1462243359483549E-2</v>
      </c>
      <c r="E83" s="90">
        <v>0.42181304398860325</v>
      </c>
      <c r="F83" s="90">
        <v>0.18145361314611849</v>
      </c>
      <c r="G83" s="91">
        <v>14.807399999999998</v>
      </c>
      <c r="H83" s="92">
        <v>9.6258366104691892E-2</v>
      </c>
      <c r="I83" s="92">
        <v>20.870923543904976</v>
      </c>
      <c r="J83" s="93">
        <v>2.0053094282053556</v>
      </c>
      <c r="K83" s="76"/>
      <c r="M83" s="232"/>
      <c r="N83" s="228"/>
      <c r="P83" s="229"/>
      <c r="AA83" s="41"/>
    </row>
    <row r="84" spans="2:27" ht="21" customHeight="1" x14ac:dyDescent="0.25">
      <c r="B84" s="89" t="s">
        <v>119</v>
      </c>
      <c r="C84" s="68">
        <v>4</v>
      </c>
      <c r="D84" s="90">
        <v>1.8817860767988748E-2</v>
      </c>
      <c r="E84" s="90">
        <v>0.39398820655141314</v>
      </c>
      <c r="F84" s="90">
        <v>0.18568240413631495</v>
      </c>
      <c r="G84" s="91">
        <v>14.886933333333333</v>
      </c>
      <c r="H84" s="92">
        <v>0.17805884755222701</v>
      </c>
      <c r="I84" s="92">
        <v>15.032123596686899</v>
      </c>
      <c r="J84" s="93">
        <v>2.0211923386685826</v>
      </c>
      <c r="K84" s="76"/>
      <c r="M84" s="232"/>
      <c r="N84" s="228"/>
      <c r="P84" s="229"/>
      <c r="AA84" s="41"/>
    </row>
    <row r="85" spans="2:27" ht="21" customHeight="1" x14ac:dyDescent="0.25">
      <c r="B85" s="89" t="s">
        <v>119</v>
      </c>
      <c r="C85" s="68">
        <v>5</v>
      </c>
      <c r="D85" s="90">
        <v>1.9190222388998639E-2</v>
      </c>
      <c r="E85" s="90">
        <v>0.38944536050264772</v>
      </c>
      <c r="F85" s="90">
        <v>0.17544644099875076</v>
      </c>
      <c r="G85" s="91">
        <v>15.484733333333335</v>
      </c>
      <c r="H85" s="92">
        <v>9.1589498510259271E-2</v>
      </c>
      <c r="I85" s="92">
        <v>18.921489511906351</v>
      </c>
      <c r="J85" s="93">
        <v>1.9644590869007581</v>
      </c>
      <c r="K85" s="76"/>
      <c r="M85" s="232"/>
      <c r="N85" s="228"/>
      <c r="P85" s="229"/>
      <c r="AA85" s="41"/>
    </row>
    <row r="86" spans="2:27" ht="20.25" customHeight="1" x14ac:dyDescent="0.25">
      <c r="B86" s="89" t="s">
        <v>119</v>
      </c>
      <c r="C86" s="68">
        <v>6</v>
      </c>
      <c r="D86" s="90">
        <v>2.1376213332144327E-2</v>
      </c>
      <c r="E86" s="90">
        <v>0.39055241092304521</v>
      </c>
      <c r="F86" s="90">
        <v>0.17177325466026447</v>
      </c>
      <c r="G86" s="91">
        <v>16.669083333333329</v>
      </c>
      <c r="H86" s="92">
        <v>6.8866711490369492E-2</v>
      </c>
      <c r="I86" s="92">
        <v>19.188233441545236</v>
      </c>
      <c r="J86" s="93">
        <v>1.8944910749322199</v>
      </c>
      <c r="K86" s="76"/>
      <c r="M86" s="232"/>
      <c r="N86" s="228"/>
      <c r="P86" s="229"/>
      <c r="AA86" s="41"/>
    </row>
    <row r="87" spans="2:27" ht="20.25" customHeight="1" x14ac:dyDescent="0.25">
      <c r="B87" s="89" t="s">
        <v>119</v>
      </c>
      <c r="C87" s="68">
        <v>7</v>
      </c>
      <c r="D87" s="90">
        <v>2.3302441242305832E-2</v>
      </c>
      <c r="E87" s="90">
        <v>0.40050486169618404</v>
      </c>
      <c r="F87" s="90">
        <v>0.16511637606191187</v>
      </c>
      <c r="G87" s="91">
        <v>17.860583333333331</v>
      </c>
      <c r="H87" s="92">
        <v>9.2547255986937332E-2</v>
      </c>
      <c r="I87" s="92">
        <v>22.728398932270238</v>
      </c>
      <c r="J87" s="93">
        <v>1.872595464743479</v>
      </c>
      <c r="K87" s="76"/>
      <c r="M87" s="232"/>
      <c r="N87" s="228"/>
      <c r="P87" s="229"/>
      <c r="AA87" s="41"/>
    </row>
    <row r="88" spans="2:27" ht="20.25" customHeight="1" x14ac:dyDescent="0.25">
      <c r="B88" s="89" t="s">
        <v>119</v>
      </c>
      <c r="C88" s="68">
        <v>8</v>
      </c>
      <c r="D88" s="90">
        <v>2.139643008757559E-2</v>
      </c>
      <c r="E88" s="90">
        <v>0.41064092903606664</v>
      </c>
      <c r="F88" s="90">
        <v>0.16112101316038918</v>
      </c>
      <c r="G88" s="91">
        <v>18.339999999999996</v>
      </c>
      <c r="H88" s="92">
        <v>0.134526215227043</v>
      </c>
      <c r="I88" s="92">
        <v>22.812541651385867</v>
      </c>
      <c r="J88" s="93">
        <v>1.7867444632390579</v>
      </c>
      <c r="K88" s="76" t="s">
        <v>69</v>
      </c>
      <c r="M88" s="232"/>
      <c r="N88" s="228"/>
      <c r="P88" s="229"/>
      <c r="AA88" s="41"/>
    </row>
    <row r="89" spans="2:27" ht="20.25" customHeight="1" x14ac:dyDescent="0.25">
      <c r="B89" s="89" t="s">
        <v>118</v>
      </c>
      <c r="C89" s="68">
        <v>1</v>
      </c>
      <c r="D89" s="90">
        <v>3.2486319162481542E-2</v>
      </c>
      <c r="E89" s="90">
        <v>0.3763570423341982</v>
      </c>
      <c r="F89" s="90">
        <v>0.12776666096487294</v>
      </c>
      <c r="G89" s="91">
        <v>24.686875000000001</v>
      </c>
      <c r="H89" s="92">
        <v>0.88794155668723629</v>
      </c>
      <c r="I89" s="92">
        <v>18.529526886291922</v>
      </c>
      <c r="J89" s="93">
        <v>2.5656673981921978</v>
      </c>
      <c r="K89" s="76"/>
      <c r="M89" s="232"/>
      <c r="N89" s="228"/>
      <c r="P89" s="229"/>
      <c r="AA89" s="41"/>
    </row>
    <row r="90" spans="2:27" ht="20.25" customHeight="1" x14ac:dyDescent="0.25">
      <c r="B90" s="89" t="s">
        <v>118</v>
      </c>
      <c r="C90" s="68">
        <v>2</v>
      </c>
      <c r="D90" s="90">
        <v>4.7767517113193644E-2</v>
      </c>
      <c r="E90" s="90">
        <v>0.28087047128779968</v>
      </c>
      <c r="F90" s="90">
        <v>0.11420503545316917</v>
      </c>
      <c r="G90" s="91">
        <v>18.48</v>
      </c>
      <c r="H90" s="92">
        <v>0.10215850459171422</v>
      </c>
      <c r="I90" s="92">
        <v>4.3053680175132039</v>
      </c>
      <c r="J90" s="93">
        <v>2.9916605596965105</v>
      </c>
      <c r="K90" s="76"/>
      <c r="M90" s="232"/>
      <c r="N90" s="228"/>
      <c r="P90" s="229"/>
      <c r="AA90" s="41"/>
    </row>
    <row r="91" spans="2:27" ht="20.25" customHeight="1" x14ac:dyDescent="0.25">
      <c r="B91" s="89" t="s">
        <v>118</v>
      </c>
      <c r="C91" s="68">
        <v>3</v>
      </c>
      <c r="D91" s="90">
        <v>1.469863264769744E-2</v>
      </c>
      <c r="E91" s="90">
        <v>0.25690886735717139</v>
      </c>
      <c r="F91" s="90">
        <v>0.11289963648173131</v>
      </c>
      <c r="G91" s="91">
        <v>17.441299999999998</v>
      </c>
      <c r="H91" s="92">
        <v>2.3417762810223133E-2</v>
      </c>
      <c r="I91" s="92">
        <v>3.0816041209156588</v>
      </c>
      <c r="J91" s="93">
        <v>3.126053771703337</v>
      </c>
      <c r="K91" s="76"/>
    </row>
    <row r="92" spans="2:27" ht="20.25" customHeight="1" x14ac:dyDescent="0.25">
      <c r="B92" s="89" t="s">
        <v>118</v>
      </c>
      <c r="C92" s="68">
        <v>4</v>
      </c>
      <c r="D92" s="90">
        <v>1.0789978062636395E-2</v>
      </c>
      <c r="E92" s="90">
        <v>0.24097250148057134</v>
      </c>
      <c r="F92" s="90">
        <v>0.10723346595436223</v>
      </c>
      <c r="G92" s="91">
        <v>16.763333333333332</v>
      </c>
      <c r="H92" s="92">
        <v>5.4918840981087541E-2</v>
      </c>
      <c r="I92" s="92">
        <v>2.712282114259517</v>
      </c>
      <c r="J92" s="93">
        <v>3.2126172800685238</v>
      </c>
      <c r="K92" s="76"/>
    </row>
    <row r="93" spans="2:27" ht="20.25" customHeight="1" x14ac:dyDescent="0.25">
      <c r="B93" s="89" t="s">
        <v>118</v>
      </c>
      <c r="C93" s="68">
        <v>5</v>
      </c>
      <c r="D93" s="90">
        <v>1.1377442603217615E-2</v>
      </c>
      <c r="E93" s="90">
        <v>0.23964785981232972</v>
      </c>
      <c r="F93" s="90">
        <v>0.10873759322314638</v>
      </c>
      <c r="G93" s="91">
        <v>17.179200000000002</v>
      </c>
      <c r="H93" s="92">
        <v>7.8228484333198844E-2</v>
      </c>
      <c r="I93" s="92">
        <v>2.9683363777541558</v>
      </c>
      <c r="J93" s="93">
        <v>3.1722537038451954</v>
      </c>
      <c r="K93" s="76"/>
    </row>
    <row r="94" spans="2:27" ht="20.25" customHeight="1" x14ac:dyDescent="0.25">
      <c r="B94" s="89" t="s">
        <v>118</v>
      </c>
      <c r="C94" s="68">
        <v>6</v>
      </c>
      <c r="D94" s="90">
        <v>1.2136571973993765E-2</v>
      </c>
      <c r="E94" s="90">
        <v>0.24798676681553683</v>
      </c>
      <c r="F94" s="90">
        <v>0.10423140877748455</v>
      </c>
      <c r="G94" s="91">
        <v>18.194666666666663</v>
      </c>
      <c r="H94" s="92">
        <v>9.5757310502892309E-2</v>
      </c>
      <c r="I94" s="92">
        <v>3.7523307159894439</v>
      </c>
      <c r="J94" s="93">
        <v>3.0288722512224657</v>
      </c>
      <c r="K94" s="76"/>
    </row>
    <row r="95" spans="2:27" ht="20.25" customHeight="1" x14ac:dyDescent="0.25">
      <c r="B95" s="89" t="s">
        <v>118</v>
      </c>
      <c r="C95" s="68">
        <v>7</v>
      </c>
      <c r="D95" s="90">
        <v>1.2750873941052013E-2</v>
      </c>
      <c r="E95" s="90">
        <v>0.25102139258979939</v>
      </c>
      <c r="F95" s="90">
        <v>0.10416495645170372</v>
      </c>
      <c r="G95" s="91">
        <v>19.421444444444447</v>
      </c>
      <c r="H95" s="92">
        <v>9.5511303046380766E-2</v>
      </c>
      <c r="I95" s="92">
        <v>3.6631878211495521</v>
      </c>
      <c r="J95" s="93">
        <v>2.913934470084758</v>
      </c>
      <c r="K95" s="76"/>
    </row>
    <row r="96" spans="2:27" ht="20.25" customHeight="1" x14ac:dyDescent="0.25">
      <c r="B96" s="89" t="s">
        <v>118</v>
      </c>
      <c r="C96" s="68">
        <v>8</v>
      </c>
      <c r="D96" s="90">
        <v>1.5207515200528028E-2</v>
      </c>
      <c r="E96" s="90">
        <v>0.27261240772654488</v>
      </c>
      <c r="F96" s="90">
        <v>0.1008777262301955</v>
      </c>
      <c r="G96" s="91">
        <v>21.251333333333335</v>
      </c>
      <c r="H96" s="92">
        <v>8.1745585308999363E-2</v>
      </c>
      <c r="I96" s="92">
        <v>4.5180509453367179</v>
      </c>
      <c r="J96" s="93">
        <v>2.7637460307177495</v>
      </c>
      <c r="K96" s="76" t="s">
        <v>69</v>
      </c>
    </row>
    <row r="97" spans="2:11" ht="20.25" customHeight="1" x14ac:dyDescent="0.25">
      <c r="B97" s="89" t="s">
        <v>117</v>
      </c>
      <c r="C97" s="68">
        <v>1</v>
      </c>
      <c r="D97" s="90">
        <v>2.1112041841699944E-2</v>
      </c>
      <c r="E97" s="90">
        <v>0.50991583775357641</v>
      </c>
      <c r="F97" s="90">
        <v>0.18645969008227101</v>
      </c>
      <c r="G97" s="91">
        <v>20.241000000000003</v>
      </c>
      <c r="H97" s="92">
        <v>3.9900070553408682</v>
      </c>
      <c r="I97" s="92">
        <v>62.190577987380053</v>
      </c>
      <c r="J97" s="93">
        <v>1.7642536970085194</v>
      </c>
      <c r="K97" s="76"/>
    </row>
    <row r="98" spans="2:11" ht="20.25" customHeight="1" x14ac:dyDescent="0.25">
      <c r="B98" s="89" t="s">
        <v>117</v>
      </c>
      <c r="C98" s="68">
        <v>2</v>
      </c>
      <c r="D98" s="90">
        <v>4.3835102676937181E-2</v>
      </c>
      <c r="E98" s="90">
        <v>0.40630418891780912</v>
      </c>
      <c r="F98" s="90">
        <v>0.17554249614866663</v>
      </c>
      <c r="G98" s="91">
        <v>14.204583333333332</v>
      </c>
      <c r="H98" s="92">
        <v>0.47819133397264196</v>
      </c>
      <c r="I98" s="92">
        <v>20.670206049140006</v>
      </c>
      <c r="J98" s="93">
        <v>2.1393251809394456</v>
      </c>
      <c r="K98" s="76"/>
    </row>
    <row r="99" spans="2:11" ht="20.25" customHeight="1" x14ac:dyDescent="0.25">
      <c r="B99" s="89" t="s">
        <v>117</v>
      </c>
      <c r="C99" s="68">
        <v>3</v>
      </c>
      <c r="D99" s="90">
        <v>3.1436470883342678E-2</v>
      </c>
      <c r="E99" s="90">
        <v>0.38337354496045806</v>
      </c>
      <c r="F99" s="90">
        <v>0.18532370457087427</v>
      </c>
      <c r="G99" s="91">
        <v>13.664785714285713</v>
      </c>
      <c r="H99" s="92">
        <v>9.323501838204809E-2</v>
      </c>
      <c r="I99" s="92">
        <v>19.424981124876215</v>
      </c>
      <c r="J99" s="93">
        <v>2.2077074312909657</v>
      </c>
      <c r="K99" s="76"/>
    </row>
    <row r="100" spans="2:11" ht="20.25" customHeight="1" x14ac:dyDescent="0.25">
      <c r="B100" s="89" t="s">
        <v>117</v>
      </c>
      <c r="C100" s="68">
        <v>4</v>
      </c>
      <c r="D100" s="90">
        <v>2.5759652221635076E-2</v>
      </c>
      <c r="E100" s="90">
        <v>0.36648648043060877</v>
      </c>
      <c r="F100" s="90">
        <v>0.19684451552718615</v>
      </c>
      <c r="G100" s="91">
        <v>13.441583333333332</v>
      </c>
      <c r="H100" s="92">
        <v>8.9583365682882055E-2</v>
      </c>
      <c r="I100" s="92">
        <v>18.852819307962527</v>
      </c>
      <c r="J100" s="93">
        <v>2.2092873515172724</v>
      </c>
      <c r="K100" s="76"/>
    </row>
    <row r="101" spans="2:11" ht="20.25" customHeight="1" x14ac:dyDescent="0.25">
      <c r="B101" s="89" t="s">
        <v>117</v>
      </c>
      <c r="C101" s="68">
        <v>5</v>
      </c>
      <c r="D101" s="90">
        <v>2.8431235080314782E-2</v>
      </c>
      <c r="E101" s="90">
        <v>0.36708755883390093</v>
      </c>
      <c r="F101" s="90">
        <v>0.20012424427524098</v>
      </c>
      <c r="G101" s="91">
        <v>14.45383333333333</v>
      </c>
      <c r="H101" s="92">
        <v>0.19647086050551041</v>
      </c>
      <c r="I101" s="92">
        <v>21.100320927843864</v>
      </c>
      <c r="J101" s="93">
        <v>2.1176397551151322</v>
      </c>
      <c r="K101" s="76"/>
    </row>
    <row r="102" spans="2:11" ht="20.25" customHeight="1" x14ac:dyDescent="0.25">
      <c r="B102" s="89" t="s">
        <v>117</v>
      </c>
      <c r="C102" s="68">
        <v>6</v>
      </c>
      <c r="D102" s="90">
        <v>3.2029589227732844E-2</v>
      </c>
      <c r="E102" s="90">
        <v>0.37657397693840133</v>
      </c>
      <c r="F102" s="90">
        <v>0.18771178440471814</v>
      </c>
      <c r="G102" s="91">
        <v>15.932777777777776</v>
      </c>
      <c r="H102" s="92">
        <v>0.1808551866683891</v>
      </c>
      <c r="I102" s="92">
        <v>22.046445996840003</v>
      </c>
      <c r="J102" s="93">
        <v>1.9925407580545114</v>
      </c>
      <c r="K102" s="76"/>
    </row>
    <row r="103" spans="2:11" ht="20.25" customHeight="1" x14ac:dyDescent="0.25">
      <c r="B103" s="89" t="s">
        <v>117</v>
      </c>
      <c r="C103" s="68">
        <v>7</v>
      </c>
      <c r="D103" s="90">
        <v>3.1785349487266037E-2</v>
      </c>
      <c r="E103" s="90">
        <v>0.37858683298810547</v>
      </c>
      <c r="F103" s="90">
        <v>0.18109694444451455</v>
      </c>
      <c r="G103" s="91">
        <v>16.7075</v>
      </c>
      <c r="H103" s="92">
        <v>2.6503078284287813</v>
      </c>
      <c r="I103" s="92">
        <v>19.688001011185236</v>
      </c>
      <c r="J103" s="93">
        <v>1.9446301569507438</v>
      </c>
      <c r="K103" s="76"/>
    </row>
    <row r="104" spans="2:11" ht="20.25" customHeight="1" x14ac:dyDescent="0.25">
      <c r="B104" s="89" t="s">
        <v>117</v>
      </c>
      <c r="C104" s="68">
        <v>8</v>
      </c>
      <c r="D104" s="90">
        <v>3.3153385843691104E-2</v>
      </c>
      <c r="E104" s="90">
        <v>0.39557769789169844</v>
      </c>
      <c r="F104" s="90">
        <v>0.17722232467652252</v>
      </c>
      <c r="G104" s="91">
        <v>18.033769230769231</v>
      </c>
      <c r="H104" s="92">
        <v>0.19973040492369248</v>
      </c>
      <c r="I104" s="92">
        <v>25.821556451929681</v>
      </c>
      <c r="J104" s="93">
        <v>1.8762386060447021</v>
      </c>
      <c r="K104" s="76" t="s">
        <v>67</v>
      </c>
    </row>
    <row r="105" spans="2:11" ht="20.25" customHeight="1" x14ac:dyDescent="0.25">
      <c r="B105" s="89" t="s">
        <v>121</v>
      </c>
      <c r="C105" s="68">
        <v>1</v>
      </c>
      <c r="D105" s="90">
        <v>3.4976162411495128E-2</v>
      </c>
      <c r="E105" s="90">
        <v>0.47814820658656843</v>
      </c>
      <c r="F105" s="90">
        <v>0.20179182734691251</v>
      </c>
      <c r="G105" s="91">
        <v>17.100454545454546</v>
      </c>
      <c r="H105" s="92">
        <v>3.7389293009720896</v>
      </c>
      <c r="I105" s="92">
        <v>79.770831748076347</v>
      </c>
      <c r="J105" s="93">
        <v>1.9424218927074786</v>
      </c>
      <c r="K105" s="76"/>
    </row>
    <row r="106" spans="2:11" ht="20.25" customHeight="1" x14ac:dyDescent="0.25">
      <c r="B106" s="89" t="s">
        <v>121</v>
      </c>
      <c r="C106" s="68">
        <v>2</v>
      </c>
      <c r="D106" s="90">
        <v>5.189964855802754E-2</v>
      </c>
      <c r="E106" s="90">
        <v>0.40672285947733</v>
      </c>
      <c r="F106" s="90">
        <v>0.18837591068288609</v>
      </c>
      <c r="G106" s="91">
        <v>12.941000000000003</v>
      </c>
      <c r="H106" s="92">
        <v>0.52334972797585766</v>
      </c>
      <c r="I106" s="92">
        <v>24.691910088396771</v>
      </c>
      <c r="J106" s="93">
        <v>2.2329957934733824</v>
      </c>
      <c r="K106" s="76"/>
    </row>
    <row r="107" spans="2:11" ht="20.25" customHeight="1" x14ac:dyDescent="0.25">
      <c r="B107" s="89" t="s">
        <v>121</v>
      </c>
      <c r="C107" s="68">
        <v>3</v>
      </c>
      <c r="D107" s="90">
        <v>2.1028118573685823E-2</v>
      </c>
      <c r="E107" s="90">
        <v>0.39040512424967921</v>
      </c>
      <c r="F107" s="90">
        <v>0.18607133053051353</v>
      </c>
      <c r="G107" s="91">
        <v>11.855363636363638</v>
      </c>
      <c r="H107" s="92">
        <v>0.24722191737886093</v>
      </c>
      <c r="I107" s="92">
        <v>19.817046940090943</v>
      </c>
      <c r="J107" s="93">
        <v>2.3249034667248485</v>
      </c>
      <c r="K107" s="76"/>
    </row>
    <row r="108" spans="2:11" ht="20.25" customHeight="1" x14ac:dyDescent="0.25">
      <c r="B108" s="89" t="s">
        <v>121</v>
      </c>
      <c r="C108" s="68">
        <v>4</v>
      </c>
      <c r="D108" s="90">
        <v>1.71671250459439E-2</v>
      </c>
      <c r="E108" s="90">
        <v>0.37582748638361929</v>
      </c>
      <c r="F108" s="90">
        <v>0.18980337986990789</v>
      </c>
      <c r="G108" s="91">
        <v>11.82818181818182</v>
      </c>
      <c r="H108" s="92">
        <v>6.1849774079369126E-2</v>
      </c>
      <c r="I108" s="92">
        <v>16.538026176393263</v>
      </c>
      <c r="J108" s="93">
        <v>2.3216576351293963</v>
      </c>
      <c r="K108" s="76"/>
    </row>
    <row r="109" spans="2:11" ht="20.25" customHeight="1" x14ac:dyDescent="0.25">
      <c r="B109" s="89" t="s">
        <v>121</v>
      </c>
      <c r="C109" s="68">
        <v>5</v>
      </c>
      <c r="D109" s="90">
        <v>1.7436103500448545E-2</v>
      </c>
      <c r="E109" s="90">
        <v>0.37985490827384188</v>
      </c>
      <c r="F109" s="90">
        <v>0.1845061962692926</v>
      </c>
      <c r="G109" s="91">
        <v>12.890909090909092</v>
      </c>
      <c r="H109" s="92">
        <v>7.4691305037665245E-2</v>
      </c>
      <c r="I109" s="92">
        <v>22.069413356004141</v>
      </c>
      <c r="J109" s="93">
        <v>2.2245901194668547</v>
      </c>
      <c r="K109" s="76"/>
    </row>
    <row r="110" spans="2:11" ht="20.25" customHeight="1" x14ac:dyDescent="0.25">
      <c r="B110" s="89" t="s">
        <v>121</v>
      </c>
      <c r="C110" s="68">
        <v>6</v>
      </c>
      <c r="D110" s="90">
        <v>2.0925257429758995E-2</v>
      </c>
      <c r="E110" s="90">
        <v>0.3849845073922456</v>
      </c>
      <c r="F110" s="90">
        <v>0.17858197112304233</v>
      </c>
      <c r="G110" s="91">
        <v>14.422714285714289</v>
      </c>
      <c r="H110" s="92">
        <v>7.0825710926985627E-2</v>
      </c>
      <c r="I110" s="92">
        <v>25.358134001536818</v>
      </c>
      <c r="J110" s="93">
        <v>2.0659696533908676</v>
      </c>
      <c r="K110" s="76"/>
    </row>
    <row r="111" spans="2:11" ht="20.25" customHeight="1" x14ac:dyDescent="0.25">
      <c r="B111" s="89" t="s">
        <v>121</v>
      </c>
      <c r="C111" s="68">
        <v>7</v>
      </c>
      <c r="D111" s="90">
        <v>2.1257347630460211E-2</v>
      </c>
      <c r="E111" s="90">
        <v>0.40339859942396733</v>
      </c>
      <c r="F111" s="90">
        <v>0.17203309700594441</v>
      </c>
      <c r="G111" s="91">
        <v>16.130875000000003</v>
      </c>
      <c r="H111" s="92">
        <v>0.12508923228584243</v>
      </c>
      <c r="I111" s="92">
        <v>27.078278528593774</v>
      </c>
      <c r="J111" s="93">
        <v>1.9529671883474706</v>
      </c>
      <c r="K111" s="76"/>
    </row>
    <row r="112" spans="2:11" ht="20.25" customHeight="1" x14ac:dyDescent="0.25">
      <c r="B112" s="89" t="s">
        <v>121</v>
      </c>
      <c r="C112" s="68">
        <v>8</v>
      </c>
      <c r="D112" s="90">
        <v>2.6610804561641891E-2</v>
      </c>
      <c r="E112" s="90">
        <v>0.41090544868596973</v>
      </c>
      <c r="F112" s="90">
        <v>0.17479578561896911</v>
      </c>
      <c r="G112" s="91">
        <v>19.793285714285712</v>
      </c>
      <c r="H112" s="92">
        <v>6.1278101882197754E-2</v>
      </c>
      <c r="I112" s="92">
        <v>33.983814002168835</v>
      </c>
      <c r="J112" s="93">
        <v>1.739952018792299</v>
      </c>
      <c r="K112" s="76" t="s">
        <v>67</v>
      </c>
    </row>
    <row r="113" spans="2:11" ht="20.25" customHeight="1" x14ac:dyDescent="0.25">
      <c r="B113" s="89" t="s">
        <v>120</v>
      </c>
      <c r="C113" s="68">
        <v>1</v>
      </c>
      <c r="D113" s="90">
        <v>1.4097577751066319E-2</v>
      </c>
      <c r="E113" s="90">
        <v>0.52063025450680822</v>
      </c>
      <c r="F113" s="90">
        <v>0.26261025849341896</v>
      </c>
      <c r="G113" s="91">
        <v>13.751200000000001</v>
      </c>
      <c r="H113" s="92">
        <v>1.5399421820051287</v>
      </c>
      <c r="I113" s="92">
        <v>37.860708675924911</v>
      </c>
      <c r="J113" s="93">
        <v>2.0664782921108644</v>
      </c>
      <c r="K113" s="76"/>
    </row>
    <row r="114" spans="2:11" ht="20.25" customHeight="1" x14ac:dyDescent="0.25">
      <c r="B114" s="89" t="s">
        <v>120</v>
      </c>
      <c r="C114" s="68">
        <v>2</v>
      </c>
      <c r="D114" s="90">
        <v>5.0957630926242163E-2</v>
      </c>
      <c r="E114" s="90">
        <v>0.4315511489389296</v>
      </c>
      <c r="F114" s="90">
        <v>0.22926200926832813</v>
      </c>
      <c r="G114" s="91">
        <v>10.987833333333333</v>
      </c>
      <c r="H114" s="92">
        <v>0.25080363669396005</v>
      </c>
      <c r="I114" s="92">
        <v>13.261671748475148</v>
      </c>
      <c r="J114" s="93">
        <v>2.3126098594395077</v>
      </c>
      <c r="K114" s="76"/>
    </row>
    <row r="115" spans="2:11" ht="20.25" customHeight="1" x14ac:dyDescent="0.25">
      <c r="B115" s="89" t="s">
        <v>120</v>
      </c>
      <c r="C115" s="68">
        <v>3</v>
      </c>
      <c r="D115" s="90">
        <v>3.1698101464156025E-2</v>
      </c>
      <c r="E115" s="90">
        <v>0.4163330091012325</v>
      </c>
      <c r="F115" s="90">
        <v>0.23548234855365038</v>
      </c>
      <c r="G115" s="91">
        <v>10.2555</v>
      </c>
      <c r="H115" s="92">
        <v>2.5660989671665496E-2</v>
      </c>
      <c r="I115" s="92">
        <v>10.302887353173697</v>
      </c>
      <c r="J115" s="93">
        <v>2.3715454848905715</v>
      </c>
      <c r="K115" s="76"/>
    </row>
    <row r="116" spans="2:11" ht="20.25" customHeight="1" x14ac:dyDescent="0.25">
      <c r="B116" s="89" t="s">
        <v>120</v>
      </c>
      <c r="C116" s="68">
        <v>4</v>
      </c>
      <c r="D116" s="90">
        <v>3.2214175547998991E-2</v>
      </c>
      <c r="E116" s="90">
        <v>0.40771451830356681</v>
      </c>
      <c r="F116" s="90">
        <v>0.22457249272674271</v>
      </c>
      <c r="G116" s="91">
        <v>10.570666666666668</v>
      </c>
      <c r="H116" s="92">
        <v>3.4371148685937283E-2</v>
      </c>
      <c r="I116" s="92">
        <v>12.897773544397966</v>
      </c>
      <c r="J116" s="93">
        <v>2.3303609269126233</v>
      </c>
      <c r="K116" s="76"/>
    </row>
    <row r="117" spans="2:11" ht="20.25" customHeight="1" x14ac:dyDescent="0.25">
      <c r="B117" s="89" t="s">
        <v>120</v>
      </c>
      <c r="C117" s="68">
        <v>5</v>
      </c>
      <c r="D117" s="90">
        <v>3.312904366859723E-2</v>
      </c>
      <c r="E117" s="90">
        <v>0.40268287793029961</v>
      </c>
      <c r="F117" s="90">
        <v>0.21510695866447482</v>
      </c>
      <c r="G117" s="91">
        <v>10.655600000000002</v>
      </c>
      <c r="H117" s="92">
        <v>2.4340249919601108E-2</v>
      </c>
      <c r="I117" s="92">
        <v>16.746091944685563</v>
      </c>
      <c r="J117" s="93">
        <v>2.2980665050876148</v>
      </c>
      <c r="K117" s="76"/>
    </row>
    <row r="118" spans="2:11" ht="20.25" customHeight="1" x14ac:dyDescent="0.25">
      <c r="B118" s="89" t="s">
        <v>120</v>
      </c>
      <c r="C118" s="68">
        <v>6</v>
      </c>
      <c r="D118" s="90">
        <v>4.0062469845427669E-2</v>
      </c>
      <c r="E118" s="90">
        <v>0.4111757933334424</v>
      </c>
      <c r="F118" s="90">
        <v>0.19787773952739882</v>
      </c>
      <c r="G118" s="91">
        <v>12.496749999999999</v>
      </c>
      <c r="H118" s="92">
        <v>2.605940380079879E-2</v>
      </c>
      <c r="I118" s="92">
        <v>15.713820491881672</v>
      </c>
      <c r="J118" s="93">
        <v>2.1163511976742515</v>
      </c>
      <c r="K118" s="76"/>
    </row>
    <row r="119" spans="2:11" ht="20.25" customHeight="1" x14ac:dyDescent="0.25">
      <c r="B119" s="89" t="s">
        <v>120</v>
      </c>
      <c r="C119" s="68">
        <v>7</v>
      </c>
      <c r="D119" s="90">
        <v>3.7891200824978793E-2</v>
      </c>
      <c r="E119" s="90">
        <v>0.41091700561695887</v>
      </c>
      <c r="F119" s="90">
        <v>0.19130831761303529</v>
      </c>
      <c r="G119" s="91">
        <v>12.905000000000001</v>
      </c>
      <c r="H119" s="92">
        <v>1.4999999999999999E-2</v>
      </c>
      <c r="I119" s="92">
        <v>10.633826327242303</v>
      </c>
      <c r="J119" s="93">
        <v>2.0355969715810676</v>
      </c>
      <c r="K119" s="76"/>
    </row>
    <row r="120" spans="2:11" ht="20.25" customHeight="1" x14ac:dyDescent="0.25">
      <c r="B120" s="89" t="s">
        <v>120</v>
      </c>
      <c r="C120" s="68">
        <v>8</v>
      </c>
      <c r="D120" s="90">
        <v>3.1661501010298694E-2</v>
      </c>
      <c r="E120" s="90">
        <v>0.44654045458004932</v>
      </c>
      <c r="F120" s="90">
        <v>0.18132992054279234</v>
      </c>
      <c r="G120" s="91">
        <v>15.274999999999999</v>
      </c>
      <c r="H120" s="92">
        <v>2.1000000000000001E-2</v>
      </c>
      <c r="I120" s="92">
        <v>17.580040666714464</v>
      </c>
      <c r="J120" s="93">
        <v>1.8559800918402591</v>
      </c>
      <c r="K120" s="76" t="s">
        <v>70</v>
      </c>
    </row>
    <row r="121" spans="2:11" ht="20.25" customHeight="1" x14ac:dyDescent="0.25">
      <c r="B121" s="87" t="s">
        <v>126</v>
      </c>
      <c r="C121" s="86"/>
      <c r="D121" s="87"/>
      <c r="E121" s="87"/>
      <c r="F121" s="87"/>
      <c r="G121" s="87"/>
      <c r="H121" s="87"/>
      <c r="I121" s="87"/>
      <c r="J121" s="87"/>
      <c r="K121" s="86"/>
    </row>
    <row r="122" spans="2:11" ht="20.25" customHeight="1" x14ac:dyDescent="0.25">
      <c r="B122" s="224" t="str">
        <f>C62</f>
        <v>93</v>
      </c>
      <c r="C122" s="56"/>
      <c r="D122" s="69">
        <f t="shared" ref="D122:J127" si="2">(SUMIFS(D$73:D$120,$B$73:$B$120,$B122,$C$73:$C$120,MAX($C$73:$C$120))/SUMIFS(D$73:D$120,$B$73:$B$120,$B122,$C$73:$C$120,MAX($C$73:$C$120)-1))-1</f>
        <v>0.11125664859562923</v>
      </c>
      <c r="E122" s="69">
        <f t="shared" si="2"/>
        <v>-2.4875130681624502E-2</v>
      </c>
      <c r="F122" s="69">
        <f t="shared" si="2"/>
        <v>-0.10817013095503825</v>
      </c>
      <c r="G122" s="69">
        <f t="shared" si="2"/>
        <v>3.0139850484249608E-2</v>
      </c>
      <c r="H122" s="69">
        <f t="shared" si="2"/>
        <v>-1</v>
      </c>
      <c r="I122" s="69">
        <f t="shared" si="2"/>
        <v>-0.18296471989213114</v>
      </c>
      <c r="J122" s="88">
        <f t="shared" si="2"/>
        <v>-1.5612672430283303E-2</v>
      </c>
      <c r="K122" s="57"/>
    </row>
    <row r="123" spans="2:11" ht="20.25" customHeight="1" x14ac:dyDescent="0.25">
      <c r="B123" s="43" t="str">
        <f>D62</f>
        <v>46</v>
      </c>
      <c r="C123" s="56"/>
      <c r="D123" s="69">
        <f t="shared" si="2"/>
        <v>-8.1794483887373093E-2</v>
      </c>
      <c r="E123" s="69">
        <f t="shared" si="2"/>
        <v>2.5308225465616507E-2</v>
      </c>
      <c r="F123" s="69">
        <f t="shared" si="2"/>
        <v>-2.419725406294404E-2</v>
      </c>
      <c r="G123" s="69">
        <f t="shared" si="2"/>
        <v>2.6842161743503956E-2</v>
      </c>
      <c r="H123" s="69">
        <f t="shared" si="2"/>
        <v>0.45359485586510351</v>
      </c>
      <c r="I123" s="69">
        <f t="shared" si="2"/>
        <v>3.7020961910414485E-3</v>
      </c>
      <c r="J123" s="88">
        <f t="shared" si="2"/>
        <v>-4.5845994567855874E-2</v>
      </c>
      <c r="K123" s="57"/>
    </row>
    <row r="124" spans="2:11" ht="20.25" customHeight="1" x14ac:dyDescent="0.25">
      <c r="B124" s="43" t="str">
        <f>E62</f>
        <v>330</v>
      </c>
      <c r="C124" s="56"/>
      <c r="D124" s="69">
        <f t="shared" si="2"/>
        <v>0.1926645397667015</v>
      </c>
      <c r="E124" s="69">
        <f t="shared" si="2"/>
        <v>8.6012649814384279E-2</v>
      </c>
      <c r="F124" s="69">
        <f t="shared" si="2"/>
        <v>-3.1557928246553346E-2</v>
      </c>
      <c r="G124" s="69">
        <f t="shared" si="2"/>
        <v>9.4220020252527181E-2</v>
      </c>
      <c r="H124" s="69">
        <f t="shared" si="2"/>
        <v>-0.14412658291026248</v>
      </c>
      <c r="I124" s="69">
        <f t="shared" si="2"/>
        <v>0.23336590039188865</v>
      </c>
      <c r="J124" s="88">
        <f t="shared" si="2"/>
        <v>-5.1541460835473063E-2</v>
      </c>
      <c r="K124" s="57"/>
    </row>
    <row r="125" spans="2:11" ht="20.25" customHeight="1" x14ac:dyDescent="0.25">
      <c r="B125" s="43" t="str">
        <f>F62</f>
        <v>13</v>
      </c>
      <c r="C125" s="56"/>
      <c r="D125" s="69">
        <f t="shared" si="2"/>
        <v>4.3039840004689411E-2</v>
      </c>
      <c r="E125" s="69">
        <f t="shared" si="2"/>
        <v>4.487970373794492E-2</v>
      </c>
      <c r="F125" s="69">
        <f t="shared" si="2"/>
        <v>-2.1395279638078857E-2</v>
      </c>
      <c r="G125" s="69">
        <f t="shared" si="2"/>
        <v>7.9381668757697588E-2</v>
      </c>
      <c r="H125" s="69">
        <f>(SUMIFS(H$73:H$120,$B$73:$B$120,$B125,$C$73:$C$120,MAX($C$73:$C$120))/SUMIFS(H$73:H$120,$B$73:$B$120,$B125,$C$73:$C$120,MAX($C$73:$C$120)-1))-1</f>
        <v>-0.92463878996195648</v>
      </c>
      <c r="I125" s="69">
        <f>(SUMIFS(I$73:I$120,$B$73:$B$120,$B125,$C$73:$C$120,MAX($C$73:$C$120))/SUMIFS(I$73:I$120,$B$73:$B$120,$B125,$C$73:$C$120,MAX($C$73:$C$120)-1))-1</f>
        <v>0.31153774510981691</v>
      </c>
      <c r="J125" s="88">
        <f t="shared" si="2"/>
        <v>-3.5169438600747838E-2</v>
      </c>
      <c r="K125" s="57"/>
    </row>
    <row r="126" spans="2:11" ht="20.25" customHeight="1" x14ac:dyDescent="0.25">
      <c r="B126" s="43" t="str">
        <f>G62</f>
        <v>82</v>
      </c>
      <c r="C126" s="56"/>
      <c r="D126" s="69">
        <f t="shared" si="2"/>
        <v>0.25184030596134077</v>
      </c>
      <c r="E126" s="69">
        <f t="shared" si="2"/>
        <v>1.8609011713778489E-2</v>
      </c>
      <c r="F126" s="69">
        <f t="shared" si="2"/>
        <v>1.6059052944499719E-2</v>
      </c>
      <c r="G126" s="69">
        <f t="shared" si="2"/>
        <v>0.22704352456303267</v>
      </c>
      <c r="H126" s="69">
        <f t="shared" si="2"/>
        <v>-0.51012488635176312</v>
      </c>
      <c r="I126" s="69">
        <f t="shared" si="2"/>
        <v>0.25502121437605574</v>
      </c>
      <c r="J126" s="88">
        <f t="shared" si="2"/>
        <v>-0.10907257982937091</v>
      </c>
      <c r="K126" s="57"/>
    </row>
    <row r="127" spans="2:11" ht="20.25" customHeight="1" x14ac:dyDescent="0.25">
      <c r="B127" s="43" t="str">
        <f>H62</f>
        <v>519</v>
      </c>
      <c r="C127" s="56"/>
      <c r="D127" s="69">
        <f t="shared" si="2"/>
        <v>-0.16441019759324527</v>
      </c>
      <c r="E127" s="69">
        <f t="shared" si="2"/>
        <v>8.6692564377092829E-2</v>
      </c>
      <c r="F127" s="69">
        <f t="shared" si="2"/>
        <v>-5.2158720513273971E-2</v>
      </c>
      <c r="G127" s="69">
        <f t="shared" si="2"/>
        <v>0.18364974815962776</v>
      </c>
      <c r="H127" s="69">
        <f>(SUMIFS(H$73:H$120,$B$73:$B$120,$B127,$C$73:$C$120,MAX($C$73:$C$120))/SUMIFS(H$73:H$120,$B$73:$B$120,$B127,$C$73:$C$120,MAX($C$73:$C$120)-1))-1</f>
        <v>0.40000000000000013</v>
      </c>
      <c r="I127" s="69">
        <f t="shared" si="2"/>
        <v>0.6532187122218629</v>
      </c>
      <c r="J127" s="88">
        <f t="shared" si="2"/>
        <v>-8.8237938181494835E-2</v>
      </c>
      <c r="K127" s="57"/>
    </row>
    <row r="128" spans="2:11" ht="20.25" customHeight="1" thickBot="1" x14ac:dyDescent="0.3"/>
    <row r="129" spans="2:9" ht="17.25" thickTop="1" x14ac:dyDescent="0.25">
      <c r="B129" s="26" t="s">
        <v>51</v>
      </c>
      <c r="C129" s="26"/>
      <c r="D129" s="26"/>
      <c r="E129" s="26"/>
      <c r="F129" s="173" t="s">
        <v>77</v>
      </c>
      <c r="G129" s="44"/>
      <c r="H129" s="26"/>
      <c r="I129" s="26"/>
    </row>
    <row r="130" spans="2:9" x14ac:dyDescent="0.25">
      <c r="B130" s="27" t="s">
        <v>33</v>
      </c>
      <c r="C130" s="27" t="s">
        <v>52</v>
      </c>
      <c r="D130" s="27"/>
      <c r="E130" s="27"/>
      <c r="F130" s="94" t="s">
        <v>78</v>
      </c>
      <c r="G130" s="45"/>
      <c r="H130" s="47" t="s">
        <v>81</v>
      </c>
      <c r="I130" s="47"/>
    </row>
    <row r="131" spans="2:9" x14ac:dyDescent="0.25">
      <c r="B131" s="27" t="s">
        <v>34</v>
      </c>
      <c r="C131" s="27" t="s">
        <v>53</v>
      </c>
      <c r="D131" s="27"/>
      <c r="E131" s="27"/>
      <c r="F131" s="94" t="s">
        <v>79</v>
      </c>
      <c r="G131" s="45"/>
      <c r="H131" s="47" t="s">
        <v>82</v>
      </c>
      <c r="I131" s="47"/>
    </row>
    <row r="132" spans="2:9" x14ac:dyDescent="0.25">
      <c r="B132" s="27" t="s">
        <v>4</v>
      </c>
      <c r="C132" s="27" t="s">
        <v>54</v>
      </c>
      <c r="D132" s="27"/>
      <c r="E132" s="27"/>
      <c r="F132" s="94" t="s">
        <v>80</v>
      </c>
      <c r="G132" s="45"/>
      <c r="H132" s="47" t="s">
        <v>83</v>
      </c>
      <c r="I132" s="47"/>
    </row>
    <row r="133" spans="2:9" x14ac:dyDescent="0.25">
      <c r="B133" s="27" t="s">
        <v>5</v>
      </c>
      <c r="C133" s="27" t="s">
        <v>55</v>
      </c>
      <c r="D133" s="27"/>
      <c r="E133" s="27"/>
      <c r="F133" s="94" t="s">
        <v>87</v>
      </c>
      <c r="G133" s="45"/>
      <c r="H133" s="47" t="s">
        <v>84</v>
      </c>
      <c r="I133" s="47"/>
    </row>
    <row r="134" spans="2:9" x14ac:dyDescent="0.25">
      <c r="B134" s="27" t="s">
        <v>56</v>
      </c>
      <c r="C134" s="27" t="s">
        <v>57</v>
      </c>
      <c r="D134" s="27"/>
      <c r="E134" s="27"/>
      <c r="F134" s="94" t="s">
        <v>88</v>
      </c>
      <c r="G134" s="45"/>
      <c r="H134" s="47" t="s">
        <v>85</v>
      </c>
      <c r="I134" s="47"/>
    </row>
    <row r="135" spans="2:9" ht="17.25" thickBot="1" x14ac:dyDescent="0.3">
      <c r="B135" s="28" t="s">
        <v>58</v>
      </c>
      <c r="C135" s="28" t="s">
        <v>59</v>
      </c>
      <c r="D135" s="28"/>
      <c r="E135" s="28"/>
      <c r="F135" s="95" t="s">
        <v>89</v>
      </c>
      <c r="G135" s="46"/>
      <c r="H135" s="48" t="s">
        <v>86</v>
      </c>
      <c r="I135" s="48"/>
    </row>
    <row r="136" spans="2:9" ht="17.25" thickTop="1" x14ac:dyDescent="0.25"/>
    <row r="137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73">
    <cfRule type="expression" dxfId="45" priority="74">
      <formula>$B73&lt;&gt;$B80</formula>
    </cfRule>
  </conditionalFormatting>
  <conditionalFormatting sqref="B74:K120">
    <cfRule type="expression" dxfId="44" priority="14">
      <formula>$B74&lt;&gt;$B75</formula>
    </cfRule>
  </conditionalFormatting>
  <conditionalFormatting sqref="C63:H63">
    <cfRule type="containsText" dxfId="43" priority="2" operator="containsText" text="D">
      <formula>NOT(ISERROR(SEARCH("D",C63)))</formula>
    </cfRule>
    <cfRule type="containsText" dxfId="42" priority="3" operator="containsText" text="S">
      <formula>NOT(ISERROR(SEARCH("S",C63)))</formula>
    </cfRule>
    <cfRule type="containsText" dxfId="41" priority="4" operator="containsText" text="A">
      <formula>NOT(ISERROR(SEARCH("A",C63)))</formula>
    </cfRule>
    <cfRule type="containsText" dxfId="40" priority="1" operator="containsText" text="F">
      <formula>NOT(ISERROR(SEARCH("F",C63)))</formula>
    </cfRule>
  </conditionalFormatting>
  <conditionalFormatting sqref="D50:K50 D52:K53 D54:D59 D60:K61 D70:K70 D121:K121 K122:K127">
    <cfRule type="containsText" dxfId="39" priority="73" operator="containsText" text="악화">
      <formula>NOT(ISERROR(SEARCH("악화",D50)))</formula>
    </cfRule>
  </conditionalFormatting>
  <conditionalFormatting sqref="D50:K50 D52:K53 D60:K61 D70:K70 D121:K121 K122:K127 D54:D59">
    <cfRule type="containsText" dxfId="38" priority="72" operator="containsText" text="개선">
      <formula>NOT(ISERROR(SEARCH("개선",D50)))</formula>
    </cfRule>
  </conditionalFormatting>
  <conditionalFormatting sqref="G4:G5">
    <cfRule type="containsText" dxfId="37" priority="23" operator="containsText" text="S">
      <formula>NOT(ISERROR(SEARCH("S",G4)))</formula>
    </cfRule>
    <cfRule type="containsText" dxfId="36" priority="24" operator="containsText" text="A">
      <formula>NOT(ISERROR(SEARCH("A",G4)))</formula>
    </cfRule>
  </conditionalFormatting>
  <conditionalFormatting sqref="G5">
    <cfRule type="containsText" dxfId="35" priority="19" operator="containsText" text="F">
      <formula>NOT(ISERROR(SEARCH("F",G5)))</formula>
    </cfRule>
    <cfRule type="containsText" dxfId="34" priority="20" operator="containsText" text="D">
      <formula>NOT(ISERROR(SEARCH("D",G5)))</formula>
    </cfRule>
  </conditionalFormatting>
  <conditionalFormatting sqref="I63:K63">
    <cfRule type="containsText" dxfId="33" priority="15" operator="containsText" text="F">
      <formula>NOT(ISERROR(SEARCH("F",I63)))</formula>
    </cfRule>
    <cfRule type="containsText" dxfId="32" priority="16" operator="containsText" text="D">
      <formula>NOT(ISERROR(SEARCH("D",I63)))</formula>
    </cfRule>
    <cfRule type="containsText" dxfId="31" priority="18" operator="containsText" text="A">
      <formula>NOT(ISERROR(SEARCH("A",I63)))</formula>
    </cfRule>
    <cfRule type="containsText" dxfId="30" priority="17" operator="containsText" text="S">
      <formula>NOT(ISERROR(SEARCH("S",I63)))</formula>
    </cfRule>
  </conditionalFormatting>
  <conditionalFormatting sqref="K1:K19 J20">
    <cfRule type="containsText" dxfId="29" priority="5" operator="containsText" text="D">
      <formula>NOT(ISERROR(SEARCH("D",J1)))</formula>
    </cfRule>
    <cfRule type="containsText" dxfId="28" priority="6" operator="containsText" text="F">
      <formula>NOT(ISERROR(SEARCH("F",J1)))</formula>
    </cfRule>
    <cfRule type="containsText" dxfId="27" priority="7" operator="containsText" text="S">
      <formula>NOT(ISERROR(SEARCH("S",J1)))</formula>
    </cfRule>
    <cfRule type="containsText" dxfId="26" priority="8" operator="containsText" text="A">
      <formula>NOT(ISERROR(SEARCH("A",J1)))</formula>
    </cfRule>
  </conditionalFormatting>
  <conditionalFormatting sqref="K22:K26 K28:K62 K64:K1048576">
    <cfRule type="containsText" dxfId="25" priority="25" operator="containsText" text="D">
      <formula>NOT(ISERROR(SEARCH("D",K22)))</formula>
    </cfRule>
    <cfRule type="containsText" dxfId="24" priority="26" operator="containsText" text="F">
      <formula>NOT(ISERROR(SEARCH("F",K22)))</formula>
    </cfRule>
    <cfRule type="containsText" dxfId="23" priority="27" operator="containsText" text="S">
      <formula>NOT(ISERROR(SEARCH("S",K22)))</formula>
    </cfRule>
    <cfRule type="containsText" dxfId="22" priority="28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D122:J127</xm:sqref>
        </x14:conditionalFormatting>
        <x14:conditionalFormatting xmlns:xm="http://schemas.microsoft.com/office/excel/2006/main">
          <x14:cfRule type="iconSet" priority="9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2" t="s">
        <v>155</v>
      </c>
      <c r="B3" s="42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 x14ac:dyDescent="0.25">
      <c r="A5" s="144" t="str">
        <f>W5</f>
        <v>신흥교통</v>
      </c>
      <c r="B5" s="144" t="str">
        <f>X5</f>
        <v>13</v>
      </c>
      <c r="C5" s="145" t="str">
        <f>Y5</f>
        <v>70바4015</v>
      </c>
      <c r="D5" s="133" t="str">
        <f>Z5</f>
        <v>대형</v>
      </c>
      <c r="E5" s="129" t="str">
        <f>AZ5</f>
        <v>D</v>
      </c>
      <c r="F5" s="152">
        <f>G5/H5</f>
        <v>0.82782608695652171</v>
      </c>
      <c r="G5" s="153">
        <f>AE5</f>
        <v>1.9039999999999999</v>
      </c>
      <c r="H5" s="154">
        <f>AF5</f>
        <v>2.2999999999999998</v>
      </c>
      <c r="I5" s="155">
        <f>AC5</f>
        <v>5149.7370000000001</v>
      </c>
      <c r="J5" s="156">
        <f>AI5/AH5</f>
        <v>1.6627799339136003E-2</v>
      </c>
      <c r="K5" s="156">
        <f>AJ5/AH5</f>
        <v>0.36001541364532574</v>
      </c>
      <c r="L5" s="156">
        <f>AK5/AC5</f>
        <v>0.17127088237710003</v>
      </c>
      <c r="M5" s="157">
        <f>AG5</f>
        <v>16.222999999999999</v>
      </c>
      <c r="N5" s="158">
        <f>IF(AW5=0,AT5,"속도계이상")</f>
        <v>0.27200000000000002</v>
      </c>
      <c r="O5" s="158">
        <f>IF(AW5=0,AU5,"속도계이상")</f>
        <v>13.826000000000001</v>
      </c>
      <c r="P5" s="159">
        <f>AQ5/60</f>
        <v>0</v>
      </c>
      <c r="Q5" s="160">
        <f>AN5</f>
        <v>71</v>
      </c>
      <c r="R5" s="161">
        <f>AC5/(AH5-AI5-AJ5)</f>
        <v>26.321425128841138</v>
      </c>
      <c r="S5" s="146">
        <f>IF(AW5=0,AL5,"속도계이상")</f>
        <v>14</v>
      </c>
      <c r="T5" s="146">
        <f>IF(AW5=0,AM5,"속도계이상")</f>
        <v>712</v>
      </c>
      <c r="U5" t="s">
        <v>116</v>
      </c>
      <c r="V5" s="5" t="s">
        <v>117</v>
      </c>
      <c r="W5" t="s">
        <v>116</v>
      </c>
      <c r="X5" s="5" t="s">
        <v>117</v>
      </c>
      <c r="Y5" t="s">
        <v>430</v>
      </c>
      <c r="Z5" t="s">
        <v>196</v>
      </c>
      <c r="AA5" t="s">
        <v>48</v>
      </c>
      <c r="AB5">
        <v>525</v>
      </c>
      <c r="AC5" s="1">
        <v>5149.7370000000001</v>
      </c>
      <c r="AD5" s="1">
        <v>2704.5430000000001</v>
      </c>
      <c r="AE5" s="29">
        <v>1.9039999999999999</v>
      </c>
      <c r="AF5">
        <v>2.2999999999999998</v>
      </c>
      <c r="AG5">
        <v>16.222999999999999</v>
      </c>
      <c r="AH5">
        <v>313.86215900000002</v>
      </c>
      <c r="AI5">
        <v>5.2188369999999997</v>
      </c>
      <c r="AJ5">
        <v>112.995215</v>
      </c>
      <c r="AK5">
        <v>882</v>
      </c>
      <c r="AL5">
        <v>14</v>
      </c>
      <c r="AM5">
        <v>712</v>
      </c>
      <c r="AN5">
        <v>71</v>
      </c>
      <c r="AO5">
        <v>16.407637999999999</v>
      </c>
      <c r="AP5">
        <v>524.6</v>
      </c>
      <c r="AQ5">
        <v>0</v>
      </c>
      <c r="AR5">
        <v>40</v>
      </c>
      <c r="AS5">
        <v>33235</v>
      </c>
      <c r="AT5">
        <v>0.27200000000000002</v>
      </c>
      <c r="AU5">
        <v>13.826000000000001</v>
      </c>
      <c r="AV5">
        <v>44948</v>
      </c>
      <c r="AW5">
        <v>0</v>
      </c>
      <c r="AX5" s="30">
        <v>0.56000000000000005</v>
      </c>
      <c r="AY5">
        <v>0.82782608695652171</v>
      </c>
      <c r="AZ5" t="s">
        <v>67</v>
      </c>
      <c r="BA5" t="s">
        <v>197</v>
      </c>
      <c r="BB5">
        <v>1</v>
      </c>
      <c r="BC5" t="s">
        <v>472</v>
      </c>
      <c r="BD5">
        <v>8</v>
      </c>
      <c r="BE5">
        <v>39052.642</v>
      </c>
      <c r="BF5">
        <v>0.13186654567442582</v>
      </c>
      <c r="BG5">
        <v>0.10916256650613337</v>
      </c>
      <c r="BH5">
        <v>211766.41100000002</v>
      </c>
      <c r="BI5">
        <v>2.4318006692761109E-2</v>
      </c>
      <c r="BJ5">
        <v>2.0131080323050936E-2</v>
      </c>
      <c r="BK5">
        <v>1</v>
      </c>
      <c r="BL5" t="s">
        <v>67</v>
      </c>
      <c r="BM5">
        <v>0</v>
      </c>
      <c r="BN5" t="s">
        <v>432</v>
      </c>
    </row>
    <row r="6" spans="1:66" x14ac:dyDescent="0.25">
      <c r="A6" s="141" t="str">
        <f t="shared" ref="A6:A7" si="0">W6</f>
        <v>신흥교통</v>
      </c>
      <c r="B6" s="141" t="str">
        <f t="shared" ref="B6:B48" si="1">X6</f>
        <v>13</v>
      </c>
      <c r="C6" s="142" t="str">
        <f t="shared" ref="C6:C7" si="2">Y6</f>
        <v>70바4016</v>
      </c>
      <c r="D6" s="116" t="str">
        <f t="shared" ref="D6:D7" si="3">Z6</f>
        <v>대형</v>
      </c>
      <c r="E6" s="112" t="str">
        <f>AZ6</f>
        <v>F</v>
      </c>
      <c r="F6" s="162">
        <f>G6/H6</f>
        <v>0.68479999999999996</v>
      </c>
      <c r="G6" s="163">
        <f>AE6</f>
        <v>1.712</v>
      </c>
      <c r="H6" s="164">
        <f>AF6</f>
        <v>2.5</v>
      </c>
      <c r="I6" s="165">
        <f t="shared" ref="I6:I7" si="4">AC6</f>
        <v>1409.64</v>
      </c>
      <c r="J6" s="166">
        <f t="shared" ref="J6:J7" si="5">AI6/AH6</f>
        <v>3.5785612115085817E-2</v>
      </c>
      <c r="K6" s="166">
        <f t="shared" ref="K6:K7" si="6">AJ6/AH6</f>
        <v>0.42865089686445618</v>
      </c>
      <c r="L6" s="166">
        <f t="shared" ref="L6:L7" si="7">AK6/AC6</f>
        <v>0.15394001305297805</v>
      </c>
      <c r="M6" s="167">
        <f t="shared" ref="M6:M7" si="8">AG6</f>
        <v>21.141999999999999</v>
      </c>
      <c r="N6" s="168">
        <f t="shared" ref="N6:N7" si="9">IF(AW6=0,AT6,"속도계이상")</f>
        <v>0.28399999999999997</v>
      </c>
      <c r="O6" s="168">
        <f t="shared" ref="O6:O7" si="10">IF(AW6=0,AU6,"속도계이상")</f>
        <v>77.820999999999998</v>
      </c>
      <c r="P6" s="169">
        <f t="shared" ref="P6:P7" si="11">AQ6/60</f>
        <v>0</v>
      </c>
      <c r="Q6" s="170">
        <f t="shared" ref="Q6:Q7" si="12">AN6</f>
        <v>65</v>
      </c>
      <c r="R6" s="171">
        <f t="shared" ref="R6:R7" si="13">AC6/(AH6-AI6-AJ6)</f>
        <v>28.682628739605775</v>
      </c>
      <c r="S6" s="143">
        <f t="shared" ref="S6:S7" si="14">IF(AW6=0,AL6,"속도계이상")</f>
        <v>4</v>
      </c>
      <c r="T6" s="143">
        <f t="shared" ref="T6:T7" si="15">IF(AW6=0,AM6,"속도계이상")</f>
        <v>1097</v>
      </c>
      <c r="U6" t="s">
        <v>116</v>
      </c>
      <c r="V6" s="5" t="s">
        <v>117</v>
      </c>
      <c r="W6" t="s">
        <v>116</v>
      </c>
      <c r="X6" s="5" t="s">
        <v>117</v>
      </c>
      <c r="Y6" t="s">
        <v>431</v>
      </c>
      <c r="Z6" t="s">
        <v>196</v>
      </c>
      <c r="AA6" t="s">
        <v>48</v>
      </c>
      <c r="AB6">
        <v>525</v>
      </c>
      <c r="AC6" s="1">
        <v>1409.64</v>
      </c>
      <c r="AD6" s="1">
        <v>823.15599999999995</v>
      </c>
      <c r="AE6" s="29">
        <v>1.712</v>
      </c>
      <c r="AF6">
        <v>2.5</v>
      </c>
      <c r="AG6">
        <v>21.141999999999999</v>
      </c>
      <c r="AH6">
        <v>91.765259999999998</v>
      </c>
      <c r="AI6">
        <v>3.2838759999999998</v>
      </c>
      <c r="AJ6">
        <v>39.335261000000003</v>
      </c>
      <c r="AK6">
        <v>217</v>
      </c>
      <c r="AL6">
        <v>4</v>
      </c>
      <c r="AM6">
        <v>1097</v>
      </c>
      <c r="AN6">
        <v>65</v>
      </c>
      <c r="AO6">
        <v>15.361368000000001</v>
      </c>
      <c r="AP6">
        <v>154.30000000000001</v>
      </c>
      <c r="AQ6">
        <v>0</v>
      </c>
      <c r="AR6">
        <v>29</v>
      </c>
      <c r="AS6">
        <v>29953</v>
      </c>
      <c r="AT6">
        <v>0.28399999999999997</v>
      </c>
      <c r="AU6">
        <v>77.820999999999998</v>
      </c>
      <c r="AV6">
        <v>12323</v>
      </c>
      <c r="AW6">
        <v>0</v>
      </c>
      <c r="AX6" s="30">
        <v>0.56000000000000005</v>
      </c>
      <c r="AY6">
        <v>0.68479999999999996</v>
      </c>
      <c r="AZ6" t="s">
        <v>70</v>
      </c>
      <c r="BA6" t="s">
        <v>197</v>
      </c>
      <c r="BB6">
        <v>4</v>
      </c>
      <c r="BC6" t="s">
        <v>473</v>
      </c>
      <c r="BD6">
        <v>6</v>
      </c>
      <c r="BE6">
        <v>39052.642</v>
      </c>
      <c r="BF6">
        <v>3.6095893332901779E-2</v>
      </c>
      <c r="BG6">
        <v>2.4718467754371136E-2</v>
      </c>
      <c r="BH6">
        <v>211766.41100000002</v>
      </c>
      <c r="BI6">
        <v>6.6565797349231173E-3</v>
      </c>
      <c r="BJ6">
        <v>4.5584258024753506E-3</v>
      </c>
      <c r="BK6">
        <v>1</v>
      </c>
      <c r="BL6" t="s">
        <v>70</v>
      </c>
      <c r="BM6">
        <v>0</v>
      </c>
      <c r="BN6" t="s">
        <v>432</v>
      </c>
    </row>
    <row r="7" spans="1:66" x14ac:dyDescent="0.25">
      <c r="A7" s="144" t="str">
        <f t="shared" si="0"/>
        <v>신흥교통</v>
      </c>
      <c r="B7" s="144" t="str">
        <f t="shared" si="1"/>
        <v>13</v>
      </c>
      <c r="C7" s="145" t="str">
        <f t="shared" si="2"/>
        <v>70바4019</v>
      </c>
      <c r="D7" s="133" t="str">
        <f t="shared" si="3"/>
        <v>저상</v>
      </c>
      <c r="E7" s="129" t="str">
        <f t="shared" ref="E7:E45" si="16">AZ7</f>
        <v>C</v>
      </c>
      <c r="F7" s="152">
        <f t="shared" ref="F7:F45" si="17">G7/H7</f>
        <v>0.87391304347826082</v>
      </c>
      <c r="G7" s="153">
        <f t="shared" ref="G7:G45" si="18">AE7</f>
        <v>2.0099999999999998</v>
      </c>
      <c r="H7" s="154">
        <f t="shared" ref="H7:H45" si="19">AF7</f>
        <v>2.2999999999999998</v>
      </c>
      <c r="I7" s="155">
        <f t="shared" si="4"/>
        <v>1271.626</v>
      </c>
      <c r="J7" s="156">
        <f t="shared" si="5"/>
        <v>2.8049908356782966E-2</v>
      </c>
      <c r="K7" s="156">
        <f t="shared" si="6"/>
        <v>0.363545853204299</v>
      </c>
      <c r="L7" s="156">
        <f t="shared" si="7"/>
        <v>0.14469663250043646</v>
      </c>
      <c r="M7" s="157">
        <f t="shared" si="8"/>
        <v>15.493</v>
      </c>
      <c r="N7" s="158">
        <f t="shared" si="9"/>
        <v>0.23599999999999999</v>
      </c>
      <c r="O7" s="158">
        <f t="shared" si="10"/>
        <v>9.5939999999999994</v>
      </c>
      <c r="P7" s="159">
        <f t="shared" si="11"/>
        <v>0</v>
      </c>
      <c r="Q7" s="160">
        <f t="shared" si="12"/>
        <v>70</v>
      </c>
      <c r="R7" s="161">
        <f t="shared" si="13"/>
        <v>26.910496684263311</v>
      </c>
      <c r="S7" s="146">
        <f t="shared" si="14"/>
        <v>3</v>
      </c>
      <c r="T7" s="146">
        <f t="shared" si="15"/>
        <v>122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235</v>
      </c>
      <c r="Z7" s="4" t="s">
        <v>192</v>
      </c>
      <c r="AA7" s="4" t="s">
        <v>474</v>
      </c>
      <c r="AB7" s="4">
        <v>525</v>
      </c>
      <c r="AC7" s="4">
        <v>1271.626</v>
      </c>
      <c r="AD7" s="4">
        <v>632.61599999999999</v>
      </c>
      <c r="AE7" s="4">
        <v>2.0099999999999998</v>
      </c>
      <c r="AF7" s="4">
        <v>2.2999999999999998</v>
      </c>
      <c r="AG7" s="4">
        <v>15.493</v>
      </c>
      <c r="AH7" s="4">
        <v>77.668595999999994</v>
      </c>
      <c r="AI7" s="4">
        <v>2.1785969999999999</v>
      </c>
      <c r="AJ7" s="4">
        <v>28.236096</v>
      </c>
      <c r="AK7" s="4">
        <v>184</v>
      </c>
      <c r="AL7" s="4">
        <v>3</v>
      </c>
      <c r="AM7" s="4">
        <v>122</v>
      </c>
      <c r="AN7" s="4">
        <v>70</v>
      </c>
      <c r="AO7" s="4">
        <v>16.37246</v>
      </c>
      <c r="AP7" s="4">
        <v>230.6</v>
      </c>
      <c r="AQ7" s="4">
        <v>0</v>
      </c>
      <c r="AR7" s="4">
        <v>10</v>
      </c>
      <c r="AS7" s="4">
        <v>3905</v>
      </c>
      <c r="AT7" s="4">
        <v>0.23599999999999999</v>
      </c>
      <c r="AU7" s="4">
        <v>9.5939999999999994</v>
      </c>
      <c r="AV7" s="4">
        <v>10984</v>
      </c>
      <c r="AW7" s="4">
        <v>0</v>
      </c>
      <c r="AX7" s="31">
        <v>0.56000000000000005</v>
      </c>
      <c r="AY7">
        <v>0.87391304347826082</v>
      </c>
      <c r="AZ7" t="s">
        <v>69</v>
      </c>
      <c r="BA7" t="s">
        <v>197</v>
      </c>
      <c r="BB7">
        <v>3</v>
      </c>
      <c r="BC7" t="s">
        <v>424</v>
      </c>
      <c r="BD7">
        <v>4</v>
      </c>
      <c r="BE7">
        <v>39052.642</v>
      </c>
      <c r="BF7">
        <v>3.2561843063012227E-2</v>
      </c>
      <c r="BG7">
        <v>2.845621937245851E-2</v>
      </c>
      <c r="BH7">
        <v>211766.41100000002</v>
      </c>
      <c r="BI7">
        <v>6.0048522048192048E-3</v>
      </c>
      <c r="BJ7">
        <v>5.2477186659506958E-3</v>
      </c>
      <c r="BK7">
        <v>1</v>
      </c>
      <c r="BL7" t="s">
        <v>69</v>
      </c>
      <c r="BM7">
        <v>0</v>
      </c>
      <c r="BN7" t="s">
        <v>432</v>
      </c>
    </row>
    <row r="8" spans="1:66" x14ac:dyDescent="0.25">
      <c r="A8" s="141" t="str">
        <f t="shared" ref="A8:A45" si="20">W8</f>
        <v>신흥교통</v>
      </c>
      <c r="B8" s="141" t="str">
        <f t="shared" si="1"/>
        <v>13</v>
      </c>
      <c r="C8" s="142" t="str">
        <f t="shared" ref="C8:C45" si="21">Y8</f>
        <v>71바6251</v>
      </c>
      <c r="D8" s="116" t="str">
        <f t="shared" ref="D8:D45" si="22">Z8</f>
        <v>대형</v>
      </c>
      <c r="E8" s="112" t="str">
        <f t="shared" si="16"/>
        <v>C</v>
      </c>
      <c r="F8" s="162">
        <f t="shared" si="17"/>
        <v>0.8828571428571429</v>
      </c>
      <c r="G8" s="163">
        <f t="shared" si="18"/>
        <v>1.8540000000000001</v>
      </c>
      <c r="H8" s="164">
        <f t="shared" si="19"/>
        <v>2.1</v>
      </c>
      <c r="I8" s="165">
        <f t="shared" ref="I8:I45" si="23">AC8</f>
        <v>3247.5619999999999</v>
      </c>
      <c r="J8" s="166">
        <f t="shared" ref="J8:J45" si="24">AI8/AH8</f>
        <v>4.7156468806288862E-2</v>
      </c>
      <c r="K8" s="166">
        <f t="shared" ref="K8:K45" si="25">AJ8/AH8</f>
        <v>0.39414358934003224</v>
      </c>
      <c r="L8" s="166">
        <f t="shared" ref="L8:L45" si="26">AK8/AC8</f>
        <v>0.20168975988757104</v>
      </c>
      <c r="M8" s="167">
        <f t="shared" ref="M8:M45" si="27">AG8</f>
        <v>17.439</v>
      </c>
      <c r="N8" s="168">
        <f t="shared" ref="N8:N45" si="28">IF(AW8=0,AT8,"속도계이상")</f>
        <v>0.216</v>
      </c>
      <c r="O8" s="168">
        <f t="shared" ref="O8:O45" si="29">IF(AW8=0,AU8,"속도계이상")</f>
        <v>15.858000000000001</v>
      </c>
      <c r="P8" s="169">
        <f t="shared" ref="P8:P45" si="30">AQ8/60</f>
        <v>0</v>
      </c>
      <c r="Q8" s="170">
        <f t="shared" ref="Q8:Q45" si="31">AN8</f>
        <v>74</v>
      </c>
      <c r="R8" s="171">
        <f t="shared" ref="R8:R45" si="32">AC8/(AH8-AI8-AJ8)</f>
        <v>26.964389244829093</v>
      </c>
      <c r="S8" s="143">
        <f t="shared" ref="S8:S45" si="33">IF(AW8=0,AL8,"속도계이상")</f>
        <v>7</v>
      </c>
      <c r="T8" s="143">
        <f t="shared" ref="T8:T45" si="34">IF(AW8=0,AM8,"속도계이상")</f>
        <v>515</v>
      </c>
      <c r="U8" t="s">
        <v>116</v>
      </c>
      <c r="V8" s="5" t="s">
        <v>117</v>
      </c>
      <c r="W8" t="s">
        <v>116</v>
      </c>
      <c r="X8" s="5" t="s">
        <v>117</v>
      </c>
      <c r="Y8" t="s">
        <v>200</v>
      </c>
      <c r="Z8" t="s">
        <v>196</v>
      </c>
      <c r="AA8" t="s">
        <v>48</v>
      </c>
      <c r="AB8">
        <v>525</v>
      </c>
      <c r="AC8" s="1">
        <v>3247.5619999999999</v>
      </c>
      <c r="AD8" s="1">
        <v>1751.856</v>
      </c>
      <c r="AE8" s="29">
        <v>1.8540000000000001</v>
      </c>
      <c r="AF8">
        <v>2.1</v>
      </c>
      <c r="AG8">
        <v>17.439</v>
      </c>
      <c r="AH8">
        <v>215.56995800000001</v>
      </c>
      <c r="AI8">
        <v>10.165518</v>
      </c>
      <c r="AJ8">
        <v>84.965517000000006</v>
      </c>
      <c r="AK8">
        <v>655</v>
      </c>
      <c r="AL8">
        <v>7</v>
      </c>
      <c r="AM8">
        <v>515</v>
      </c>
      <c r="AN8">
        <v>74</v>
      </c>
      <c r="AO8">
        <v>15.065002</v>
      </c>
      <c r="AP8">
        <v>243.7</v>
      </c>
      <c r="AQ8">
        <v>0</v>
      </c>
      <c r="AR8">
        <v>45</v>
      </c>
      <c r="AS8">
        <v>42035</v>
      </c>
      <c r="AT8">
        <v>0.216</v>
      </c>
      <c r="AU8">
        <v>15.858000000000001</v>
      </c>
      <c r="AV8">
        <v>29689</v>
      </c>
      <c r="AW8">
        <v>0</v>
      </c>
      <c r="AX8" s="30">
        <v>0.56000000000000005</v>
      </c>
      <c r="AY8">
        <v>0.8828571428571429</v>
      </c>
      <c r="AZ8" t="s">
        <v>69</v>
      </c>
      <c r="BA8" t="s">
        <v>197</v>
      </c>
      <c r="BB8">
        <v>1</v>
      </c>
      <c r="BC8" t="s">
        <v>202</v>
      </c>
      <c r="BD8">
        <v>8</v>
      </c>
      <c r="BE8">
        <v>39052.642</v>
      </c>
      <c r="BF8">
        <v>8.3158573496768792E-2</v>
      </c>
      <c r="BG8">
        <v>7.341714060143302E-2</v>
      </c>
      <c r="BH8">
        <v>211766.41100000002</v>
      </c>
      <c r="BI8">
        <v>1.5335585963158245E-2</v>
      </c>
      <c r="BJ8">
        <v>1.3539131607473994E-2</v>
      </c>
      <c r="BK8">
        <v>1</v>
      </c>
      <c r="BL8" t="s">
        <v>66</v>
      </c>
      <c r="BM8">
        <v>-2</v>
      </c>
      <c r="BN8" t="s">
        <v>428</v>
      </c>
    </row>
    <row r="9" spans="1:66" x14ac:dyDescent="0.25">
      <c r="A9" s="144" t="str">
        <f t="shared" si="20"/>
        <v>신흥교통</v>
      </c>
      <c r="B9" s="144" t="str">
        <f t="shared" si="1"/>
        <v>13</v>
      </c>
      <c r="C9" s="145" t="str">
        <f t="shared" si="21"/>
        <v>71바6261</v>
      </c>
      <c r="D9" s="133" t="str">
        <f t="shared" si="22"/>
        <v>저상</v>
      </c>
      <c r="E9" s="129" t="str">
        <f t="shared" si="16"/>
        <v>F</v>
      </c>
      <c r="F9" s="152">
        <f t="shared" si="17"/>
        <v>0.79571428571428571</v>
      </c>
      <c r="G9" s="153">
        <f t="shared" si="18"/>
        <v>1.671</v>
      </c>
      <c r="H9" s="154">
        <f t="shared" si="19"/>
        <v>2.1</v>
      </c>
      <c r="I9" s="155">
        <f t="shared" si="23"/>
        <v>2997.9490000000001</v>
      </c>
      <c r="J9" s="156">
        <f t="shared" si="24"/>
        <v>2.652961811273458E-2</v>
      </c>
      <c r="K9" s="156">
        <f t="shared" si="25"/>
        <v>0.4551803107412431</v>
      </c>
      <c r="L9" s="156">
        <f t="shared" si="26"/>
        <v>0.18879574002092764</v>
      </c>
      <c r="M9" s="157">
        <f t="shared" si="27"/>
        <v>22.617999999999999</v>
      </c>
      <c r="N9" s="158">
        <f t="shared" si="28"/>
        <v>0.26700000000000002</v>
      </c>
      <c r="O9" s="158">
        <f t="shared" si="29"/>
        <v>72.183000000000007</v>
      </c>
      <c r="P9" s="159">
        <f t="shared" si="30"/>
        <v>10.235000000000001</v>
      </c>
      <c r="Q9" s="160">
        <f t="shared" si="31"/>
        <v>100</v>
      </c>
      <c r="R9" s="161">
        <f t="shared" si="32"/>
        <v>29.999566309765818</v>
      </c>
      <c r="S9" s="146">
        <f t="shared" si="33"/>
        <v>8</v>
      </c>
      <c r="T9" s="146">
        <f t="shared" si="34"/>
        <v>2164</v>
      </c>
      <c r="U9" t="s">
        <v>116</v>
      </c>
      <c r="V9" s="5" t="s">
        <v>117</v>
      </c>
      <c r="W9" t="s">
        <v>116</v>
      </c>
      <c r="X9" s="5" t="s">
        <v>117</v>
      </c>
      <c r="Y9" t="s">
        <v>201</v>
      </c>
      <c r="Z9" t="s">
        <v>192</v>
      </c>
      <c r="AA9" t="s">
        <v>193</v>
      </c>
      <c r="AB9">
        <v>525</v>
      </c>
      <c r="AC9" s="1">
        <v>2997.9490000000001</v>
      </c>
      <c r="AD9" s="1">
        <v>1793.6010000000001</v>
      </c>
      <c r="AE9" s="29">
        <v>1.671</v>
      </c>
      <c r="AF9">
        <v>2.1</v>
      </c>
      <c r="AG9">
        <v>22.617999999999999</v>
      </c>
      <c r="AH9">
        <v>192.813028</v>
      </c>
      <c r="AI9">
        <v>5.1152559999999996</v>
      </c>
      <c r="AJ9">
        <v>87.764694000000006</v>
      </c>
      <c r="AK9">
        <v>566</v>
      </c>
      <c r="AL9">
        <v>8</v>
      </c>
      <c r="AM9">
        <v>2164</v>
      </c>
      <c r="AN9">
        <v>100</v>
      </c>
      <c r="AO9">
        <v>15.548477</v>
      </c>
      <c r="AP9">
        <v>6844.6</v>
      </c>
      <c r="AQ9">
        <v>614.1</v>
      </c>
      <c r="AR9">
        <v>60</v>
      </c>
      <c r="AS9">
        <v>80923</v>
      </c>
      <c r="AT9">
        <v>0.26700000000000002</v>
      </c>
      <c r="AU9">
        <v>72.183000000000007</v>
      </c>
      <c r="AV9">
        <v>27955</v>
      </c>
      <c r="AW9">
        <v>0</v>
      </c>
      <c r="AX9" s="30">
        <v>0.55000000000000004</v>
      </c>
      <c r="AY9">
        <v>0.79571428571428571</v>
      </c>
      <c r="AZ9" t="s">
        <v>70</v>
      </c>
      <c r="BA9" t="s">
        <v>197</v>
      </c>
      <c r="BB9">
        <v>1</v>
      </c>
      <c r="BC9" t="s">
        <v>475</v>
      </c>
      <c r="BD9">
        <v>9</v>
      </c>
      <c r="BE9">
        <v>39052.642</v>
      </c>
      <c r="BF9">
        <v>7.6766867655202436E-2</v>
      </c>
      <c r="BG9">
        <v>6.1084493262782508E-2</v>
      </c>
      <c r="BH9">
        <v>211766.41100000002</v>
      </c>
      <c r="BI9">
        <v>1.4156867398579086E-2</v>
      </c>
      <c r="BJ9">
        <v>1.1264821630012216E-2</v>
      </c>
      <c r="BK9">
        <v>1</v>
      </c>
      <c r="BL9" t="s">
        <v>67</v>
      </c>
      <c r="BM9">
        <v>-1</v>
      </c>
      <c r="BN9" t="s">
        <v>428</v>
      </c>
    </row>
    <row r="10" spans="1:66" x14ac:dyDescent="0.25">
      <c r="A10" s="141" t="str">
        <f t="shared" si="20"/>
        <v>신흥교통</v>
      </c>
      <c r="B10" s="141" t="str">
        <f t="shared" si="1"/>
        <v>13</v>
      </c>
      <c r="C10" s="142" t="str">
        <f t="shared" si="21"/>
        <v>71바6262</v>
      </c>
      <c r="D10" s="116" t="str">
        <f t="shared" si="22"/>
        <v>저상</v>
      </c>
      <c r="E10" s="112" t="str">
        <f t="shared" si="16"/>
        <v>C</v>
      </c>
      <c r="F10" s="162">
        <f t="shared" si="17"/>
        <v>0.86428571428571421</v>
      </c>
      <c r="G10" s="163">
        <f t="shared" si="18"/>
        <v>1.8149999999999999</v>
      </c>
      <c r="H10" s="164">
        <f t="shared" si="19"/>
        <v>2.1</v>
      </c>
      <c r="I10" s="165">
        <f t="shared" si="23"/>
        <v>4945.3720000000003</v>
      </c>
      <c r="J10" s="166">
        <f t="shared" si="24"/>
        <v>4.5795557768671516E-2</v>
      </c>
      <c r="K10" s="166">
        <f t="shared" si="25"/>
        <v>0.39942981577700082</v>
      </c>
      <c r="L10" s="166">
        <f t="shared" si="26"/>
        <v>0.174102170675937</v>
      </c>
      <c r="M10" s="167">
        <f t="shared" si="27"/>
        <v>18.626999999999999</v>
      </c>
      <c r="N10" s="168">
        <f t="shared" si="28"/>
        <v>0.56599999999999995</v>
      </c>
      <c r="O10" s="168">
        <f t="shared" si="29"/>
        <v>19.736000000000001</v>
      </c>
      <c r="P10" s="169">
        <f t="shared" si="30"/>
        <v>0</v>
      </c>
      <c r="Q10" s="170">
        <f t="shared" si="31"/>
        <v>75</v>
      </c>
      <c r="R10" s="171">
        <f t="shared" si="32"/>
        <v>28.18093635762715</v>
      </c>
      <c r="S10" s="143">
        <f t="shared" si="33"/>
        <v>28</v>
      </c>
      <c r="T10" s="143">
        <f t="shared" si="34"/>
        <v>976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203</v>
      </c>
      <c r="Z10" s="4" t="s">
        <v>192</v>
      </c>
      <c r="AA10" s="4" t="s">
        <v>193</v>
      </c>
      <c r="AB10" s="4">
        <v>525</v>
      </c>
      <c r="AC10" s="4">
        <v>4945.3720000000003</v>
      </c>
      <c r="AD10" s="4">
        <v>2725.2049999999999</v>
      </c>
      <c r="AE10" s="4">
        <v>1.8149999999999999</v>
      </c>
      <c r="AF10" s="4">
        <v>2.1</v>
      </c>
      <c r="AG10" s="4">
        <v>18.626999999999999</v>
      </c>
      <c r="AH10" s="4">
        <v>316.320222</v>
      </c>
      <c r="AI10" s="4">
        <v>14.486060999999999</v>
      </c>
      <c r="AJ10" s="4">
        <v>126.347728</v>
      </c>
      <c r="AK10" s="4">
        <v>861</v>
      </c>
      <c r="AL10" s="4">
        <v>28</v>
      </c>
      <c r="AM10" s="4">
        <v>976</v>
      </c>
      <c r="AN10" s="4">
        <v>75</v>
      </c>
      <c r="AO10" s="4">
        <v>15.634067999999999</v>
      </c>
      <c r="AP10" s="4">
        <v>795.2</v>
      </c>
      <c r="AQ10" s="4">
        <v>0</v>
      </c>
      <c r="AR10" s="4">
        <v>60</v>
      </c>
      <c r="AS10" s="4">
        <v>73864</v>
      </c>
      <c r="AT10" s="4">
        <v>0.56599999999999995</v>
      </c>
      <c r="AU10" s="4">
        <v>19.736000000000001</v>
      </c>
      <c r="AV10" s="4">
        <v>46899</v>
      </c>
      <c r="AW10" s="4">
        <v>0</v>
      </c>
      <c r="AX10" s="31">
        <v>0.55000000000000004</v>
      </c>
      <c r="AY10">
        <v>0.86428571428571421</v>
      </c>
      <c r="AZ10" t="s">
        <v>69</v>
      </c>
      <c r="BA10" t="s">
        <v>197</v>
      </c>
      <c r="BB10">
        <v>5</v>
      </c>
      <c r="BC10" t="s">
        <v>476</v>
      </c>
      <c r="BD10">
        <v>13</v>
      </c>
      <c r="BE10">
        <v>39052.642</v>
      </c>
      <c r="BF10">
        <v>0.12663348103311423</v>
      </c>
      <c r="BG10">
        <v>0.10944750860719157</v>
      </c>
      <c r="BH10">
        <v>211766.41100000002</v>
      </c>
      <c r="BI10">
        <v>2.3352957518839E-2</v>
      </c>
      <c r="BJ10">
        <v>2.0183627569853705E-2</v>
      </c>
      <c r="BK10">
        <v>1</v>
      </c>
      <c r="BL10" t="s">
        <v>69</v>
      </c>
      <c r="BM10">
        <v>0</v>
      </c>
      <c r="BN10" t="s">
        <v>432</v>
      </c>
    </row>
    <row r="11" spans="1:66" x14ac:dyDescent="0.25">
      <c r="A11" s="144" t="str">
        <f t="shared" si="20"/>
        <v>신흥교통</v>
      </c>
      <c r="B11" s="144" t="str">
        <f t="shared" si="1"/>
        <v>13</v>
      </c>
      <c r="C11" s="145" t="str">
        <f t="shared" si="21"/>
        <v>71바6275</v>
      </c>
      <c r="D11" s="133" t="str">
        <f t="shared" si="22"/>
        <v>대형</v>
      </c>
      <c r="E11" s="129" t="str">
        <f t="shared" si="16"/>
        <v>C</v>
      </c>
      <c r="F11" s="152">
        <f t="shared" si="17"/>
        <v>0.87045454545454537</v>
      </c>
      <c r="G11" s="153">
        <f t="shared" si="18"/>
        <v>1.915</v>
      </c>
      <c r="H11" s="154">
        <f t="shared" si="19"/>
        <v>2.2000000000000002</v>
      </c>
      <c r="I11" s="155">
        <f t="shared" si="23"/>
        <v>5537.9449999999997</v>
      </c>
      <c r="J11" s="156">
        <f t="shared" si="24"/>
        <v>3.6102803734901663E-2</v>
      </c>
      <c r="K11" s="156">
        <f t="shared" si="25"/>
        <v>0.39101552407600659</v>
      </c>
      <c r="L11" s="156">
        <f t="shared" si="26"/>
        <v>0.19375418137955505</v>
      </c>
      <c r="M11" s="157">
        <f t="shared" si="27"/>
        <v>17.803999999999998</v>
      </c>
      <c r="N11" s="158">
        <f t="shared" si="28"/>
        <v>0.16300000000000001</v>
      </c>
      <c r="O11" s="158">
        <f t="shared" si="29"/>
        <v>29.486999999999998</v>
      </c>
      <c r="P11" s="159">
        <f t="shared" si="30"/>
        <v>0</v>
      </c>
      <c r="Q11" s="160">
        <f t="shared" si="31"/>
        <v>71</v>
      </c>
      <c r="R11" s="161">
        <f t="shared" si="32"/>
        <v>28.267471987616656</v>
      </c>
      <c r="S11" s="146">
        <f t="shared" si="33"/>
        <v>9</v>
      </c>
      <c r="T11" s="146">
        <f t="shared" si="34"/>
        <v>1633</v>
      </c>
      <c r="U11" t="s">
        <v>116</v>
      </c>
      <c r="V11" s="5" t="s">
        <v>117</v>
      </c>
      <c r="W11" t="s">
        <v>116</v>
      </c>
      <c r="X11" s="5" t="s">
        <v>117</v>
      </c>
      <c r="Y11" t="s">
        <v>204</v>
      </c>
      <c r="Z11" t="s">
        <v>196</v>
      </c>
      <c r="AA11" t="s">
        <v>48</v>
      </c>
      <c r="AB11">
        <v>525</v>
      </c>
      <c r="AC11" s="1">
        <v>5537.9449999999997</v>
      </c>
      <c r="AD11" s="1">
        <v>2892.5210000000002</v>
      </c>
      <c r="AE11" s="29">
        <v>1.915</v>
      </c>
      <c r="AF11">
        <v>2.2000000000000002</v>
      </c>
      <c r="AG11">
        <v>17.803999999999998</v>
      </c>
      <c r="AH11">
        <v>341.97687500000001</v>
      </c>
      <c r="AI11">
        <v>12.346323999999999</v>
      </c>
      <c r="AJ11">
        <v>133.718267</v>
      </c>
      <c r="AK11">
        <v>1073</v>
      </c>
      <c r="AL11">
        <v>9</v>
      </c>
      <c r="AM11">
        <v>1633</v>
      </c>
      <c r="AN11">
        <v>71</v>
      </c>
      <c r="AO11">
        <v>16.193916000000002</v>
      </c>
      <c r="AP11">
        <v>896</v>
      </c>
      <c r="AQ11">
        <v>0</v>
      </c>
      <c r="AR11">
        <v>54</v>
      </c>
      <c r="AS11">
        <v>53988</v>
      </c>
      <c r="AT11">
        <v>0.16300000000000001</v>
      </c>
      <c r="AU11">
        <v>29.486999999999998</v>
      </c>
      <c r="AV11">
        <v>40979</v>
      </c>
      <c r="AW11">
        <v>0</v>
      </c>
      <c r="AX11" s="30">
        <v>0.56000000000000005</v>
      </c>
      <c r="AY11">
        <v>0.87045454545454537</v>
      </c>
      <c r="AZ11" t="s">
        <v>69</v>
      </c>
      <c r="BA11" t="s">
        <v>197</v>
      </c>
      <c r="BB11">
        <v>4</v>
      </c>
      <c r="BC11" t="s">
        <v>477</v>
      </c>
      <c r="BD11">
        <v>7</v>
      </c>
      <c r="BE11">
        <v>39052.642</v>
      </c>
      <c r="BF11">
        <v>0.14180717914040233</v>
      </c>
      <c r="BG11">
        <v>0.1234367036608502</v>
      </c>
      <c r="BH11">
        <v>211766.41100000002</v>
      </c>
      <c r="BI11">
        <v>2.6151196376464063E-2</v>
      </c>
      <c r="BJ11">
        <v>2.2763427754967581E-2</v>
      </c>
      <c r="BK11">
        <v>1</v>
      </c>
      <c r="BL11" t="s">
        <v>69</v>
      </c>
      <c r="BM11">
        <v>0</v>
      </c>
      <c r="BN11" t="s">
        <v>432</v>
      </c>
    </row>
    <row r="12" spans="1:66" s="2" customFormat="1" x14ac:dyDescent="0.25">
      <c r="A12" s="141" t="str">
        <f t="shared" si="20"/>
        <v>신흥교통</v>
      </c>
      <c r="B12" s="141" t="str">
        <f t="shared" si="1"/>
        <v>13</v>
      </c>
      <c r="C12" s="142" t="str">
        <f t="shared" si="21"/>
        <v>71바6277</v>
      </c>
      <c r="D12" s="116" t="str">
        <f t="shared" si="22"/>
        <v>대형</v>
      </c>
      <c r="E12" s="112" t="str">
        <f t="shared" si="16"/>
        <v>D</v>
      </c>
      <c r="F12" s="162">
        <f t="shared" si="17"/>
        <v>0.82681818181818167</v>
      </c>
      <c r="G12" s="163">
        <f t="shared" si="18"/>
        <v>1.819</v>
      </c>
      <c r="H12" s="164">
        <f t="shared" si="19"/>
        <v>2.2000000000000002</v>
      </c>
      <c r="I12" s="165">
        <f t="shared" si="23"/>
        <v>1070.828</v>
      </c>
      <c r="J12" s="166">
        <f t="shared" si="24"/>
        <v>1.5108976786544128E-2</v>
      </c>
      <c r="K12" s="166">
        <f t="shared" si="25"/>
        <v>0.39820067296718137</v>
      </c>
      <c r="L12" s="166">
        <f t="shared" si="26"/>
        <v>0.24653819287504622</v>
      </c>
      <c r="M12" s="167">
        <f t="shared" si="27"/>
        <v>18.399000000000001</v>
      </c>
      <c r="N12" s="168">
        <f t="shared" si="28"/>
        <v>9.2999999999999999E-2</v>
      </c>
      <c r="O12" s="168">
        <f t="shared" si="29"/>
        <v>22.413</v>
      </c>
      <c r="P12" s="169">
        <f t="shared" si="30"/>
        <v>0</v>
      </c>
      <c r="Q12" s="170">
        <f t="shared" si="31"/>
        <v>67</v>
      </c>
      <c r="R12" s="171">
        <f t="shared" si="32"/>
        <v>27.493152694589714</v>
      </c>
      <c r="S12" s="143">
        <f t="shared" si="33"/>
        <v>1</v>
      </c>
      <c r="T12" s="143">
        <f t="shared" si="34"/>
        <v>240</v>
      </c>
      <c r="U12" t="s">
        <v>116</v>
      </c>
      <c r="V12" s="5" t="s">
        <v>117</v>
      </c>
      <c r="W12" t="s">
        <v>116</v>
      </c>
      <c r="X12" s="5" t="s">
        <v>117</v>
      </c>
      <c r="Y12" t="s">
        <v>205</v>
      </c>
      <c r="Z12" t="s">
        <v>196</v>
      </c>
      <c r="AA12" t="s">
        <v>48</v>
      </c>
      <c r="AB12">
        <v>525</v>
      </c>
      <c r="AC12" s="1">
        <v>1070.828</v>
      </c>
      <c r="AD12" s="1">
        <v>588.68299999999999</v>
      </c>
      <c r="AE12" s="29">
        <v>1.819</v>
      </c>
      <c r="AF12">
        <v>2.2000000000000002</v>
      </c>
      <c r="AG12">
        <v>18.399000000000001</v>
      </c>
      <c r="AH12">
        <v>66.387486999999993</v>
      </c>
      <c r="AI12">
        <v>1.003047</v>
      </c>
      <c r="AJ12">
        <v>26.435542000000002</v>
      </c>
      <c r="AK12">
        <v>264</v>
      </c>
      <c r="AL12">
        <v>1</v>
      </c>
      <c r="AM12">
        <v>240</v>
      </c>
      <c r="AN12">
        <v>67</v>
      </c>
      <c r="AO12">
        <v>16.129967000000001</v>
      </c>
      <c r="AP12">
        <v>49.8</v>
      </c>
      <c r="AQ12">
        <v>0</v>
      </c>
      <c r="AR12">
        <v>10</v>
      </c>
      <c r="AS12">
        <v>5619</v>
      </c>
      <c r="AT12">
        <v>9.2999999999999999E-2</v>
      </c>
      <c r="AU12">
        <v>22.413</v>
      </c>
      <c r="AV12">
        <v>8716</v>
      </c>
      <c r="AW12">
        <v>0</v>
      </c>
      <c r="AX12" s="30">
        <v>0.56000000000000005</v>
      </c>
      <c r="AY12" s="2">
        <v>0.82681818181818167</v>
      </c>
      <c r="AZ12" s="2" t="s">
        <v>67</v>
      </c>
      <c r="BA12" s="2" t="s">
        <v>197</v>
      </c>
      <c r="BB12" s="2">
        <v>2</v>
      </c>
      <c r="BC12" s="2" t="s">
        <v>478</v>
      </c>
      <c r="BD12" s="2">
        <v>3</v>
      </c>
      <c r="BE12" s="2">
        <v>39052.642</v>
      </c>
      <c r="BF12" s="2">
        <v>2.7420116672259971E-2</v>
      </c>
      <c r="BG12" s="2">
        <v>2.2671451012200399E-2</v>
      </c>
      <c r="BH12" s="2">
        <v>211766.41100000002</v>
      </c>
      <c r="BI12" s="2">
        <v>5.0566470619365592E-3</v>
      </c>
      <c r="BJ12" s="2">
        <v>4.1809277298466363E-3</v>
      </c>
      <c r="BK12" s="2">
        <v>1</v>
      </c>
      <c r="BL12" s="2" t="s">
        <v>68</v>
      </c>
      <c r="BM12" s="2">
        <v>-2</v>
      </c>
      <c r="BN12" s="2" t="s">
        <v>428</v>
      </c>
    </row>
    <row r="13" spans="1:66" x14ac:dyDescent="0.25">
      <c r="A13" s="144" t="str">
        <f t="shared" si="20"/>
        <v>신흥교통</v>
      </c>
      <c r="B13" s="144" t="str">
        <f t="shared" si="1"/>
        <v>13</v>
      </c>
      <c r="C13" s="145" t="str">
        <f t="shared" si="21"/>
        <v>71바6286</v>
      </c>
      <c r="D13" s="133" t="str">
        <f t="shared" si="22"/>
        <v>대형</v>
      </c>
      <c r="E13" s="129" t="str">
        <f t="shared" si="16"/>
        <v>D</v>
      </c>
      <c r="F13" s="152">
        <f t="shared" si="17"/>
        <v>0.80913043478260871</v>
      </c>
      <c r="G13" s="153">
        <f t="shared" si="18"/>
        <v>1.861</v>
      </c>
      <c r="H13" s="154">
        <f t="shared" si="19"/>
        <v>2.2999999999999998</v>
      </c>
      <c r="I13" s="155">
        <f t="shared" si="23"/>
        <v>5016.6030000000001</v>
      </c>
      <c r="J13" s="156">
        <f t="shared" si="24"/>
        <v>5.046516178068923E-2</v>
      </c>
      <c r="K13" s="156">
        <f t="shared" si="25"/>
        <v>0.39572909299180148</v>
      </c>
      <c r="L13" s="156">
        <f t="shared" si="26"/>
        <v>0.17462015630896047</v>
      </c>
      <c r="M13" s="157">
        <f t="shared" si="27"/>
        <v>16.852</v>
      </c>
      <c r="N13" s="158">
        <f t="shared" si="28"/>
        <v>0.02</v>
      </c>
      <c r="O13" s="158">
        <f t="shared" si="29"/>
        <v>21.13</v>
      </c>
      <c r="P13" s="159">
        <f t="shared" si="30"/>
        <v>0</v>
      </c>
      <c r="Q13" s="160">
        <f t="shared" si="31"/>
        <v>71</v>
      </c>
      <c r="R13" s="161">
        <f t="shared" si="32"/>
        <v>26.419352061117429</v>
      </c>
      <c r="S13" s="146">
        <f t="shared" si="33"/>
        <v>1</v>
      </c>
      <c r="T13" s="146">
        <f t="shared" si="34"/>
        <v>1060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206</v>
      </c>
      <c r="Z13" s="4" t="s">
        <v>196</v>
      </c>
      <c r="AA13" s="4" t="s">
        <v>48</v>
      </c>
      <c r="AB13" s="4">
        <v>525</v>
      </c>
      <c r="AC13" s="4">
        <v>5016.6030000000001</v>
      </c>
      <c r="AD13" s="4">
        <v>2695.9229999999998</v>
      </c>
      <c r="AE13" s="4">
        <v>1.861</v>
      </c>
      <c r="AF13" s="4">
        <v>2.2999999999999998</v>
      </c>
      <c r="AG13" s="4">
        <v>16.852</v>
      </c>
      <c r="AH13" s="4">
        <v>342.87049500000001</v>
      </c>
      <c r="AI13" s="4">
        <v>17.303014999999998</v>
      </c>
      <c r="AJ13" s="4">
        <v>135.68383</v>
      </c>
      <c r="AK13" s="4">
        <v>876</v>
      </c>
      <c r="AL13" s="4">
        <v>1</v>
      </c>
      <c r="AM13" s="4">
        <v>1060</v>
      </c>
      <c r="AN13" s="4">
        <v>71</v>
      </c>
      <c r="AO13" s="4">
        <v>14.631188</v>
      </c>
      <c r="AP13" s="4">
        <v>354.2</v>
      </c>
      <c r="AQ13" s="4">
        <v>0</v>
      </c>
      <c r="AR13" s="4">
        <v>67</v>
      </c>
      <c r="AS13" s="4">
        <v>86863</v>
      </c>
      <c r="AT13" s="4">
        <v>0.02</v>
      </c>
      <c r="AU13" s="4">
        <v>21.13</v>
      </c>
      <c r="AV13" s="4">
        <v>45878</v>
      </c>
      <c r="AW13" s="4">
        <v>0</v>
      </c>
      <c r="AX13" s="31">
        <v>0.56000000000000005</v>
      </c>
      <c r="AY13">
        <v>0.80913043478260871</v>
      </c>
      <c r="AZ13" t="s">
        <v>67</v>
      </c>
      <c r="BA13" t="s">
        <v>197</v>
      </c>
      <c r="BB13">
        <v>3</v>
      </c>
      <c r="BC13" t="s">
        <v>479</v>
      </c>
      <c r="BD13">
        <v>8</v>
      </c>
      <c r="BE13">
        <v>39052.642</v>
      </c>
      <c r="BF13">
        <v>0.12845745493992441</v>
      </c>
      <c r="BG13">
        <v>0.1039388363666084</v>
      </c>
      <c r="BH13">
        <v>211766.41100000002</v>
      </c>
      <c r="BI13">
        <v>2.3689323421550546E-2</v>
      </c>
      <c r="BJ13">
        <v>1.9167752559785031E-2</v>
      </c>
      <c r="BK13">
        <v>1</v>
      </c>
      <c r="BL13" t="s">
        <v>67</v>
      </c>
      <c r="BM13">
        <v>0</v>
      </c>
      <c r="BN13" t="s">
        <v>432</v>
      </c>
    </row>
    <row r="14" spans="1:66" x14ac:dyDescent="0.25">
      <c r="A14" s="141" t="str">
        <f t="shared" si="20"/>
        <v>신흥교통</v>
      </c>
      <c r="B14" s="141" t="str">
        <f t="shared" si="1"/>
        <v>13</v>
      </c>
      <c r="C14" s="142" t="str">
        <f t="shared" si="21"/>
        <v>71바6290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0.87956521739130444</v>
      </c>
      <c r="G14" s="163">
        <f t="shared" si="18"/>
        <v>2.0230000000000001</v>
      </c>
      <c r="H14" s="164">
        <f t="shared" si="19"/>
        <v>2.2999999999999998</v>
      </c>
      <c r="I14" s="165">
        <f t="shared" si="23"/>
        <v>5363.1019999999999</v>
      </c>
      <c r="J14" s="166">
        <f t="shared" si="24"/>
        <v>1.7481353417029881E-2</v>
      </c>
      <c r="K14" s="166">
        <f t="shared" si="25"/>
        <v>0.38292300816112279</v>
      </c>
      <c r="L14" s="166">
        <f t="shared" si="26"/>
        <v>0.16464352160372858</v>
      </c>
      <c r="M14" s="167">
        <f t="shared" si="27"/>
        <v>15.856999999999999</v>
      </c>
      <c r="N14" s="168">
        <f t="shared" si="28"/>
        <v>0</v>
      </c>
      <c r="O14" s="168">
        <f t="shared" si="29"/>
        <v>12.269</v>
      </c>
      <c r="P14" s="169">
        <f t="shared" si="30"/>
        <v>0</v>
      </c>
      <c r="Q14" s="170">
        <f t="shared" si="31"/>
        <v>71</v>
      </c>
      <c r="R14" s="171">
        <f t="shared" si="32"/>
        <v>27.515503021081152</v>
      </c>
      <c r="S14" s="143">
        <f t="shared" si="33"/>
        <v>0</v>
      </c>
      <c r="T14" s="143">
        <f t="shared" si="34"/>
        <v>658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207</v>
      </c>
      <c r="Z14" t="s">
        <v>196</v>
      </c>
      <c r="AA14" t="s">
        <v>48</v>
      </c>
      <c r="AB14">
        <v>525</v>
      </c>
      <c r="AC14" s="1">
        <v>5363.1019999999999</v>
      </c>
      <c r="AD14" s="1">
        <v>2651.6849999999999</v>
      </c>
      <c r="AE14" s="29">
        <v>2.0230000000000001</v>
      </c>
      <c r="AF14">
        <v>2.2999999999999998</v>
      </c>
      <c r="AG14">
        <v>15.856999999999999</v>
      </c>
      <c r="AH14">
        <v>325.072428</v>
      </c>
      <c r="AI14">
        <v>5.6827059999999996</v>
      </c>
      <c r="AJ14">
        <v>124.477712</v>
      </c>
      <c r="AK14">
        <v>883</v>
      </c>
      <c r="AL14">
        <v>0</v>
      </c>
      <c r="AM14">
        <v>658</v>
      </c>
      <c r="AN14">
        <v>71</v>
      </c>
      <c r="AO14">
        <v>16.498175</v>
      </c>
      <c r="AP14">
        <v>546.1</v>
      </c>
      <c r="AQ14">
        <v>0</v>
      </c>
      <c r="AR14">
        <v>31</v>
      </c>
      <c r="AS14">
        <v>30786</v>
      </c>
      <c r="AT14">
        <v>0</v>
      </c>
      <c r="AU14">
        <v>12.269</v>
      </c>
      <c r="AV14">
        <v>49143</v>
      </c>
      <c r="AW14">
        <v>0</v>
      </c>
      <c r="AX14" s="30">
        <v>0.56000000000000005</v>
      </c>
      <c r="AY14">
        <v>0.87956521739130444</v>
      </c>
      <c r="AZ14" t="s">
        <v>69</v>
      </c>
      <c r="BA14" t="s">
        <v>197</v>
      </c>
      <c r="BB14">
        <v>2</v>
      </c>
      <c r="BC14" t="s">
        <v>423</v>
      </c>
      <c r="BD14">
        <v>9</v>
      </c>
      <c r="BE14">
        <v>39052.642</v>
      </c>
      <c r="BF14">
        <v>0.13733006847526474</v>
      </c>
      <c r="BG14">
        <v>0.12079075153280897</v>
      </c>
      <c r="BH14">
        <v>211766.41100000002</v>
      </c>
      <c r="BI14">
        <v>2.5325555524478332E-2</v>
      </c>
      <c r="BJ14">
        <v>2.2275477750443334E-2</v>
      </c>
      <c r="BK14">
        <v>1</v>
      </c>
      <c r="BL14" t="s">
        <v>68</v>
      </c>
      <c r="BM14">
        <v>-1</v>
      </c>
      <c r="BN14" t="s">
        <v>428</v>
      </c>
    </row>
    <row r="15" spans="1:66" x14ac:dyDescent="0.25">
      <c r="A15" s="144" t="str">
        <f t="shared" si="20"/>
        <v>신흥교통</v>
      </c>
      <c r="B15" s="144" t="str">
        <f t="shared" si="1"/>
        <v>13</v>
      </c>
      <c r="C15" s="145" t="str">
        <f t="shared" si="21"/>
        <v>74바1004</v>
      </c>
      <c r="D15" s="133" t="str">
        <f t="shared" si="22"/>
        <v>저상</v>
      </c>
      <c r="E15" s="129" t="str">
        <f t="shared" si="16"/>
        <v>F</v>
      </c>
      <c r="F15" s="152">
        <f t="shared" si="17"/>
        <v>0.71199999999999997</v>
      </c>
      <c r="G15" s="153">
        <f t="shared" si="18"/>
        <v>1.78</v>
      </c>
      <c r="H15" s="154">
        <f t="shared" si="19"/>
        <v>2.5</v>
      </c>
      <c r="I15" s="155">
        <f t="shared" si="23"/>
        <v>944.46</v>
      </c>
      <c r="J15" s="156">
        <f t="shared" si="24"/>
        <v>3.0056485185897798E-2</v>
      </c>
      <c r="K15" s="156">
        <f t="shared" si="25"/>
        <v>0.43872061384016836</v>
      </c>
      <c r="L15" s="156">
        <f t="shared" si="26"/>
        <v>0.13235076128157888</v>
      </c>
      <c r="M15" s="157">
        <f t="shared" si="27"/>
        <v>18.922000000000001</v>
      </c>
      <c r="N15" s="158">
        <f t="shared" si="28"/>
        <v>0</v>
      </c>
      <c r="O15" s="158">
        <f t="shared" si="29"/>
        <v>44.363999999999997</v>
      </c>
      <c r="P15" s="159">
        <f t="shared" si="30"/>
        <v>0</v>
      </c>
      <c r="Q15" s="160">
        <f t="shared" si="31"/>
        <v>72</v>
      </c>
      <c r="R15" s="161">
        <f t="shared" si="32"/>
        <v>28.48738947548317</v>
      </c>
      <c r="S15" s="146">
        <f t="shared" si="33"/>
        <v>0</v>
      </c>
      <c r="T15" s="146">
        <f t="shared" si="34"/>
        <v>419</v>
      </c>
      <c r="U15" t="s">
        <v>116</v>
      </c>
      <c r="V15" s="5" t="s">
        <v>117</v>
      </c>
      <c r="W15" t="s">
        <v>116</v>
      </c>
      <c r="X15" s="5" t="s">
        <v>117</v>
      </c>
      <c r="Y15" t="s">
        <v>239</v>
      </c>
      <c r="Z15" t="s">
        <v>192</v>
      </c>
      <c r="AA15" t="s">
        <v>474</v>
      </c>
      <c r="AB15">
        <v>525</v>
      </c>
      <c r="AC15" s="1">
        <v>944.46</v>
      </c>
      <c r="AD15" s="1">
        <v>530.5</v>
      </c>
      <c r="AE15" s="29">
        <v>1.78</v>
      </c>
      <c r="AF15">
        <v>2.5</v>
      </c>
      <c r="AG15">
        <v>18.922000000000001</v>
      </c>
      <c r="AH15">
        <v>62.409992000000003</v>
      </c>
      <c r="AI15">
        <v>1.8758250000000001</v>
      </c>
      <c r="AJ15">
        <v>27.380549999999999</v>
      </c>
      <c r="AK15">
        <v>125</v>
      </c>
      <c r="AL15">
        <v>0</v>
      </c>
      <c r="AM15">
        <v>419</v>
      </c>
      <c r="AN15">
        <v>72</v>
      </c>
      <c r="AO15">
        <v>15.133153</v>
      </c>
      <c r="AP15">
        <v>441.6</v>
      </c>
      <c r="AQ15">
        <v>0</v>
      </c>
      <c r="AR15">
        <v>24</v>
      </c>
      <c r="AS15">
        <v>13642</v>
      </c>
      <c r="AT15">
        <v>0</v>
      </c>
      <c r="AU15">
        <v>44.363999999999997</v>
      </c>
      <c r="AV15">
        <v>8481</v>
      </c>
      <c r="AW15">
        <v>0</v>
      </c>
      <c r="AX15" s="30">
        <v>0.54</v>
      </c>
      <c r="AY15">
        <v>0.71199999999999997</v>
      </c>
      <c r="AZ15" t="s">
        <v>70</v>
      </c>
      <c r="BA15" t="s">
        <v>197</v>
      </c>
      <c r="BB15">
        <v>3</v>
      </c>
      <c r="BC15" t="s">
        <v>480</v>
      </c>
      <c r="BD15">
        <v>4</v>
      </c>
      <c r="BE15">
        <v>39052.642</v>
      </c>
      <c r="BF15">
        <v>2.4184279260798795E-2</v>
      </c>
      <c r="BG15">
        <v>1.721920683368874E-2</v>
      </c>
      <c r="BH15">
        <v>211766.41100000002</v>
      </c>
      <c r="BI15">
        <v>4.4599140890195276E-3</v>
      </c>
      <c r="BJ15">
        <v>3.1754588313819034E-3</v>
      </c>
      <c r="BK15">
        <v>1</v>
      </c>
      <c r="BL15" t="s">
        <v>70</v>
      </c>
      <c r="BM15">
        <v>0</v>
      </c>
      <c r="BN15" t="s">
        <v>432</v>
      </c>
    </row>
    <row r="16" spans="1:66" x14ac:dyDescent="0.25">
      <c r="A16" s="141" t="str">
        <f t="shared" si="20"/>
        <v>신흥교통</v>
      </c>
      <c r="B16" s="141" t="str">
        <f t="shared" si="1"/>
        <v>13</v>
      </c>
      <c r="C16" s="142" t="str">
        <f t="shared" si="21"/>
        <v>74바1005</v>
      </c>
      <c r="D16" s="116" t="str">
        <f t="shared" si="22"/>
        <v>저상</v>
      </c>
      <c r="E16" s="112" t="str">
        <f t="shared" si="16"/>
        <v>F</v>
      </c>
      <c r="F16" s="162">
        <f t="shared" si="17"/>
        <v>0.79480000000000006</v>
      </c>
      <c r="G16" s="163">
        <f t="shared" si="18"/>
        <v>1.9870000000000001</v>
      </c>
      <c r="H16" s="164">
        <f t="shared" si="19"/>
        <v>2.5</v>
      </c>
      <c r="I16" s="165">
        <f t="shared" si="23"/>
        <v>1047.317</v>
      </c>
      <c r="J16" s="166">
        <f t="shared" si="24"/>
        <v>1.9555202496783681E-2</v>
      </c>
      <c r="K16" s="166">
        <f t="shared" si="25"/>
        <v>0.41663960286512858</v>
      </c>
      <c r="L16" s="166">
        <f t="shared" si="26"/>
        <v>0.15850024395670079</v>
      </c>
      <c r="M16" s="167">
        <f t="shared" si="27"/>
        <v>15.9</v>
      </c>
      <c r="N16" s="168">
        <f t="shared" si="28"/>
        <v>9.5000000000000001E-2</v>
      </c>
      <c r="O16" s="168">
        <f t="shared" si="29"/>
        <v>21.864999999999998</v>
      </c>
      <c r="P16" s="169">
        <f t="shared" si="30"/>
        <v>0</v>
      </c>
      <c r="Q16" s="170">
        <f t="shared" si="31"/>
        <v>65</v>
      </c>
      <c r="R16" s="171">
        <f t="shared" si="32"/>
        <v>28.08698149982154</v>
      </c>
      <c r="S16" s="143">
        <f t="shared" si="33"/>
        <v>1</v>
      </c>
      <c r="T16" s="143">
        <f t="shared" si="34"/>
        <v>229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240</v>
      </c>
      <c r="Z16" s="4" t="s">
        <v>192</v>
      </c>
      <c r="AA16" s="4" t="s">
        <v>474</v>
      </c>
      <c r="AB16" s="4">
        <v>525</v>
      </c>
      <c r="AC16" s="4">
        <v>1047.317</v>
      </c>
      <c r="AD16" s="4">
        <v>527.10599999999999</v>
      </c>
      <c r="AE16" s="4">
        <v>1.9870000000000001</v>
      </c>
      <c r="AF16" s="4">
        <v>2.5</v>
      </c>
      <c r="AG16" s="4">
        <v>15.9</v>
      </c>
      <c r="AH16" s="4">
        <v>66.136927</v>
      </c>
      <c r="AI16" s="4">
        <v>1.2933209999999999</v>
      </c>
      <c r="AJ16" s="4">
        <v>27.555263</v>
      </c>
      <c r="AK16" s="4">
        <v>166</v>
      </c>
      <c r="AL16" s="4">
        <v>1</v>
      </c>
      <c r="AM16" s="4">
        <v>229</v>
      </c>
      <c r="AN16" s="4">
        <v>65</v>
      </c>
      <c r="AO16" s="4">
        <v>15.835585999999999</v>
      </c>
      <c r="AP16" s="4">
        <v>188.1</v>
      </c>
      <c r="AQ16" s="4">
        <v>0</v>
      </c>
      <c r="AR16" s="4">
        <v>14</v>
      </c>
      <c r="AS16" s="4">
        <v>9202</v>
      </c>
      <c r="AT16" s="4">
        <v>9.5000000000000001E-2</v>
      </c>
      <c r="AU16" s="4">
        <v>21.864999999999998</v>
      </c>
      <c r="AV16" s="4">
        <v>9202</v>
      </c>
      <c r="AW16" s="4">
        <v>0</v>
      </c>
      <c r="AX16" s="31">
        <v>0.54</v>
      </c>
      <c r="AY16">
        <v>0.79480000000000006</v>
      </c>
      <c r="AZ16" t="s">
        <v>70</v>
      </c>
      <c r="BA16" t="s">
        <v>197</v>
      </c>
      <c r="BB16">
        <v>2</v>
      </c>
      <c r="BC16" t="s">
        <v>481</v>
      </c>
      <c r="BD16">
        <v>3</v>
      </c>
      <c r="BE16">
        <v>39052.642</v>
      </c>
      <c r="BF16">
        <v>2.6818083140188059E-2</v>
      </c>
      <c r="BG16">
        <v>2.1315012479821472E-2</v>
      </c>
      <c r="BH16">
        <v>211766.41100000002</v>
      </c>
      <c r="BI16">
        <v>4.9456237892231171E-3</v>
      </c>
      <c r="BJ16">
        <v>3.9307817876745336E-3</v>
      </c>
      <c r="BK16">
        <v>1</v>
      </c>
      <c r="BL16" t="s">
        <v>70</v>
      </c>
      <c r="BM16">
        <v>0</v>
      </c>
      <c r="BN16" t="s">
        <v>432</v>
      </c>
    </row>
    <row r="17" spans="1:66" x14ac:dyDescent="0.25">
      <c r="A17" s="144" t="str">
        <f t="shared" si="20"/>
        <v>신흥교통</v>
      </c>
      <c r="B17" s="144" t="str">
        <f t="shared" si="1"/>
        <v>13</v>
      </c>
      <c r="C17" s="145" t="str">
        <f t="shared" si="21"/>
        <v>74바1006</v>
      </c>
      <c r="D17" s="133" t="str">
        <f t="shared" si="22"/>
        <v>저상</v>
      </c>
      <c r="E17" s="129" t="str">
        <f t="shared" si="16"/>
        <v>A</v>
      </c>
      <c r="F17" s="152">
        <f t="shared" si="17"/>
        <v>0.96090909090909082</v>
      </c>
      <c r="G17" s="153">
        <f t="shared" si="18"/>
        <v>2.1139999999999999</v>
      </c>
      <c r="H17" s="154">
        <f t="shared" si="19"/>
        <v>2.2000000000000002</v>
      </c>
      <c r="I17" s="155">
        <f t="shared" si="23"/>
        <v>1050.501</v>
      </c>
      <c r="J17" s="156">
        <f t="shared" si="24"/>
        <v>3.391204287442659E-2</v>
      </c>
      <c r="K17" s="156">
        <f t="shared" si="25"/>
        <v>0.38788434258497584</v>
      </c>
      <c r="L17" s="156">
        <f t="shared" si="26"/>
        <v>0.16087562029926675</v>
      </c>
      <c r="M17" s="157">
        <f t="shared" si="27"/>
        <v>19.163</v>
      </c>
      <c r="N17" s="158">
        <f t="shared" si="28"/>
        <v>0.19</v>
      </c>
      <c r="O17" s="158">
        <f t="shared" si="29"/>
        <v>24.655000000000001</v>
      </c>
      <c r="P17" s="159">
        <f t="shared" si="30"/>
        <v>34.456666666666671</v>
      </c>
      <c r="Q17" s="160">
        <f t="shared" si="31"/>
        <v>108</v>
      </c>
      <c r="R17" s="161">
        <f t="shared" si="32"/>
        <v>32.913862920486736</v>
      </c>
      <c r="S17" s="146">
        <f t="shared" si="33"/>
        <v>2</v>
      </c>
      <c r="T17" s="146">
        <f t="shared" si="34"/>
        <v>259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232</v>
      </c>
      <c r="Z17" t="s">
        <v>192</v>
      </c>
      <c r="AA17" t="s">
        <v>474</v>
      </c>
      <c r="AB17">
        <v>525</v>
      </c>
      <c r="AC17" s="1">
        <v>1050.501</v>
      </c>
      <c r="AD17" s="1">
        <v>496.93099999999998</v>
      </c>
      <c r="AE17" s="29">
        <v>2.1139999999999999</v>
      </c>
      <c r="AF17">
        <v>2.2000000000000002</v>
      </c>
      <c r="AG17">
        <v>19.163</v>
      </c>
      <c r="AH17">
        <v>55.199711999999998</v>
      </c>
      <c r="AI17">
        <v>1.8719349999999999</v>
      </c>
      <c r="AJ17">
        <v>21.411104000000002</v>
      </c>
      <c r="AK17">
        <v>169</v>
      </c>
      <c r="AL17">
        <v>2</v>
      </c>
      <c r="AM17">
        <v>259</v>
      </c>
      <c r="AN17">
        <v>108</v>
      </c>
      <c r="AO17">
        <v>19.030913999999999</v>
      </c>
      <c r="AP17">
        <v>4735.8999999999996</v>
      </c>
      <c r="AQ17">
        <v>2067.4</v>
      </c>
      <c r="AR17">
        <v>18</v>
      </c>
      <c r="AS17">
        <v>7911</v>
      </c>
      <c r="AT17">
        <v>0.19</v>
      </c>
      <c r="AU17">
        <v>24.655000000000001</v>
      </c>
      <c r="AV17">
        <v>9346</v>
      </c>
      <c r="AW17">
        <v>0</v>
      </c>
      <c r="AX17" s="30">
        <v>0.56000000000000005</v>
      </c>
      <c r="AY17">
        <v>0.96090909090909082</v>
      </c>
      <c r="AZ17" t="s">
        <v>66</v>
      </c>
      <c r="BA17" t="s">
        <v>197</v>
      </c>
      <c r="BB17">
        <v>1</v>
      </c>
      <c r="BC17" t="s">
        <v>198</v>
      </c>
      <c r="BD17">
        <v>9</v>
      </c>
      <c r="BE17">
        <v>39052.642</v>
      </c>
      <c r="BF17">
        <v>2.6899614115736395E-2</v>
      </c>
      <c r="BG17">
        <v>2.5848083745757606E-2</v>
      </c>
      <c r="BH17">
        <v>211766.41100000002</v>
      </c>
      <c r="BI17">
        <v>4.9606592237141887E-3</v>
      </c>
      <c r="BJ17">
        <v>4.766742544968997E-3</v>
      </c>
      <c r="BK17">
        <v>1</v>
      </c>
      <c r="BL17" t="s">
        <v>71</v>
      </c>
      <c r="BM17">
        <v>-1</v>
      </c>
      <c r="BN17" t="s">
        <v>428</v>
      </c>
    </row>
    <row r="18" spans="1:66" x14ac:dyDescent="0.25">
      <c r="A18" s="141" t="str">
        <f t="shared" si="20"/>
        <v>신흥교통</v>
      </c>
      <c r="B18" s="141" t="str">
        <f t="shared" si="1"/>
        <v>330</v>
      </c>
      <c r="C18" s="142" t="str">
        <f t="shared" si="21"/>
        <v>70바4003</v>
      </c>
      <c r="D18" s="116" t="str">
        <f t="shared" si="22"/>
        <v>대형</v>
      </c>
      <c r="E18" s="112" t="str">
        <f t="shared" si="16"/>
        <v>B</v>
      </c>
      <c r="F18" s="162">
        <f t="shared" si="17"/>
        <v>0.92387096774193544</v>
      </c>
      <c r="G18" s="163">
        <f t="shared" si="18"/>
        <v>2.8639999999999999</v>
      </c>
      <c r="H18" s="164">
        <f t="shared" si="19"/>
        <v>3.1</v>
      </c>
      <c r="I18" s="165">
        <f t="shared" si="23"/>
        <v>12420.653</v>
      </c>
      <c r="J18" s="166">
        <f t="shared" si="24"/>
        <v>1.1140351704047164E-2</v>
      </c>
      <c r="K18" s="166">
        <f t="shared" si="25"/>
        <v>0.25030362932407729</v>
      </c>
      <c r="L18" s="166">
        <f t="shared" si="26"/>
        <v>8.7193483305587877E-2</v>
      </c>
      <c r="M18" s="167">
        <f t="shared" si="27"/>
        <v>20.484999999999999</v>
      </c>
      <c r="N18" s="168">
        <f t="shared" si="28"/>
        <v>0.29799999999999999</v>
      </c>
      <c r="O18" s="168">
        <f t="shared" si="29"/>
        <v>4.468</v>
      </c>
      <c r="P18" s="169">
        <f t="shared" si="30"/>
        <v>466.13666666666666</v>
      </c>
      <c r="Q18" s="170">
        <f t="shared" si="31"/>
        <v>120</v>
      </c>
      <c r="R18" s="171">
        <f t="shared" si="32"/>
        <v>46.858973126086511</v>
      </c>
      <c r="S18" s="143">
        <f t="shared" si="33"/>
        <v>37</v>
      </c>
      <c r="T18" s="143">
        <f t="shared" si="34"/>
        <v>555</v>
      </c>
      <c r="U18" t="s">
        <v>116</v>
      </c>
      <c r="V18" s="5" t="s">
        <v>118</v>
      </c>
      <c r="W18" t="s">
        <v>116</v>
      </c>
      <c r="X18" s="5" t="s">
        <v>118</v>
      </c>
      <c r="Y18" t="s">
        <v>208</v>
      </c>
      <c r="Z18" t="s">
        <v>196</v>
      </c>
      <c r="AA18" t="s">
        <v>48</v>
      </c>
      <c r="AB18">
        <v>525</v>
      </c>
      <c r="AC18" s="1">
        <v>12420.653</v>
      </c>
      <c r="AD18" s="1">
        <v>4336.3329999999996</v>
      </c>
      <c r="AE18" s="29">
        <v>2.8639999999999999</v>
      </c>
      <c r="AF18">
        <v>3.1</v>
      </c>
      <c r="AG18">
        <v>20.484999999999999</v>
      </c>
      <c r="AH18">
        <v>358.89567099999999</v>
      </c>
      <c r="AI18">
        <v>3.998224</v>
      </c>
      <c r="AJ18">
        <v>89.832888999999994</v>
      </c>
      <c r="AK18">
        <v>1083</v>
      </c>
      <c r="AL18">
        <v>37</v>
      </c>
      <c r="AM18">
        <v>555</v>
      </c>
      <c r="AN18">
        <v>120</v>
      </c>
      <c r="AO18">
        <v>34.607976000000001</v>
      </c>
      <c r="AP18">
        <v>82414.2</v>
      </c>
      <c r="AQ18">
        <v>27968.2</v>
      </c>
      <c r="AR18">
        <v>29</v>
      </c>
      <c r="AS18">
        <v>13624</v>
      </c>
      <c r="AT18">
        <v>0.29799999999999999</v>
      </c>
      <c r="AU18">
        <v>4.468</v>
      </c>
      <c r="AV18">
        <v>113773</v>
      </c>
      <c r="AW18">
        <v>0</v>
      </c>
      <c r="AX18" s="30">
        <v>0.56000000000000005</v>
      </c>
      <c r="AY18">
        <v>0.92387096774193544</v>
      </c>
      <c r="AZ18" t="s">
        <v>68</v>
      </c>
      <c r="BA18" t="s">
        <v>209</v>
      </c>
      <c r="BB18">
        <v>1</v>
      </c>
      <c r="BC18" t="s">
        <v>214</v>
      </c>
      <c r="BD18">
        <v>8</v>
      </c>
      <c r="BE18">
        <v>108874.38100000001</v>
      </c>
      <c r="BF18">
        <v>0.1140824212814583</v>
      </c>
      <c r="BG18">
        <v>0.10539743695164405</v>
      </c>
      <c r="BH18">
        <v>211766.41100000002</v>
      </c>
      <c r="BI18">
        <v>5.8652611343543049E-2</v>
      </c>
      <c r="BJ18">
        <v>5.4187444802550735E-2</v>
      </c>
      <c r="BK18">
        <v>1</v>
      </c>
      <c r="BL18" t="s">
        <v>66</v>
      </c>
      <c r="BM18">
        <v>-1</v>
      </c>
      <c r="BN18" t="s">
        <v>428</v>
      </c>
    </row>
    <row r="19" spans="1:66" x14ac:dyDescent="0.25">
      <c r="A19" s="144" t="str">
        <f t="shared" si="20"/>
        <v>신흥교통</v>
      </c>
      <c r="B19" s="144" t="str">
        <f t="shared" si="1"/>
        <v>330</v>
      </c>
      <c r="C19" s="145" t="str">
        <f t="shared" si="21"/>
        <v>70바4011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0.87499999999999989</v>
      </c>
      <c r="G19" s="153">
        <f t="shared" si="18"/>
        <v>2.8</v>
      </c>
      <c r="H19" s="154">
        <f t="shared" si="19"/>
        <v>3.2</v>
      </c>
      <c r="I19" s="155">
        <f t="shared" si="23"/>
        <v>12522.861000000001</v>
      </c>
      <c r="J19" s="156">
        <f t="shared" si="24"/>
        <v>1.5925016803138646E-2</v>
      </c>
      <c r="K19" s="156">
        <f t="shared" si="25"/>
        <v>0.31972134357689996</v>
      </c>
      <c r="L19" s="156">
        <f t="shared" si="26"/>
        <v>0.12473188035864967</v>
      </c>
      <c r="M19" s="157">
        <f t="shared" si="27"/>
        <v>21.536999999999999</v>
      </c>
      <c r="N19" s="158">
        <f t="shared" si="28"/>
        <v>0.17599999999999999</v>
      </c>
      <c r="O19" s="158">
        <f t="shared" si="29"/>
        <v>8.0489999999999995</v>
      </c>
      <c r="P19" s="159">
        <f t="shared" si="30"/>
        <v>1316.77</v>
      </c>
      <c r="Q19" s="160">
        <f t="shared" si="31"/>
        <v>116</v>
      </c>
      <c r="R19" s="161">
        <f t="shared" si="32"/>
        <v>47.553905406975517</v>
      </c>
      <c r="S19" s="146">
        <f t="shared" si="33"/>
        <v>22</v>
      </c>
      <c r="T19" s="146">
        <f t="shared" si="34"/>
        <v>1008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210</v>
      </c>
      <c r="Z19" s="4" t="s">
        <v>196</v>
      </c>
      <c r="AA19" s="4" t="s">
        <v>48</v>
      </c>
      <c r="AB19" s="4">
        <v>525</v>
      </c>
      <c r="AC19" s="4">
        <v>12522.861000000001</v>
      </c>
      <c r="AD19" s="4">
        <v>4472.9129999999996</v>
      </c>
      <c r="AE19" s="4">
        <v>2.8</v>
      </c>
      <c r="AF19" s="4">
        <v>3.2</v>
      </c>
      <c r="AG19" s="4">
        <v>21.536999999999999</v>
      </c>
      <c r="AH19" s="4">
        <v>396.38576699999999</v>
      </c>
      <c r="AI19" s="4">
        <v>6.3124500000000001</v>
      </c>
      <c r="AJ19" s="4">
        <v>126.73299</v>
      </c>
      <c r="AK19" s="4">
        <v>1562</v>
      </c>
      <c r="AL19" s="4">
        <v>22</v>
      </c>
      <c r="AM19" s="4">
        <v>1008</v>
      </c>
      <c r="AN19" s="4">
        <v>116</v>
      </c>
      <c r="AO19" s="4">
        <v>31.592610000000001</v>
      </c>
      <c r="AP19" s="4">
        <v>198348.2</v>
      </c>
      <c r="AQ19" s="4">
        <v>79006.2</v>
      </c>
      <c r="AR19" s="4">
        <v>155</v>
      </c>
      <c r="AS19" s="4">
        <v>82818</v>
      </c>
      <c r="AT19" s="4">
        <v>0.17599999999999999</v>
      </c>
      <c r="AU19" s="4">
        <v>8.0489999999999995</v>
      </c>
      <c r="AV19" s="4">
        <v>41133</v>
      </c>
      <c r="AW19" s="4">
        <v>0</v>
      </c>
      <c r="AX19" s="31">
        <v>0.56000000000000005</v>
      </c>
      <c r="AY19">
        <v>0.87499999999999989</v>
      </c>
      <c r="AZ19" t="s">
        <v>69</v>
      </c>
      <c r="BA19" t="s">
        <v>209</v>
      </c>
      <c r="BB19">
        <v>1</v>
      </c>
      <c r="BC19" t="s">
        <v>216</v>
      </c>
      <c r="BD19">
        <v>10</v>
      </c>
      <c r="BE19">
        <v>108874.38100000001</v>
      </c>
      <c r="BF19">
        <v>0.11502119125710575</v>
      </c>
      <c r="BG19">
        <v>0.10064354234996752</v>
      </c>
      <c r="BH19">
        <v>211766.41100000002</v>
      </c>
      <c r="BI19">
        <v>5.913525634620119E-2</v>
      </c>
      <c r="BJ19">
        <v>5.1743349302926032E-2</v>
      </c>
      <c r="BK19">
        <v>1</v>
      </c>
      <c r="BL19" t="s">
        <v>66</v>
      </c>
      <c r="BM19">
        <v>-2</v>
      </c>
      <c r="BN19" t="s">
        <v>428</v>
      </c>
    </row>
    <row r="20" spans="1:66" x14ac:dyDescent="0.25">
      <c r="A20" s="141" t="str">
        <f t="shared" si="20"/>
        <v>신흥교통</v>
      </c>
      <c r="B20" s="141" t="str">
        <f t="shared" si="1"/>
        <v>330</v>
      </c>
      <c r="C20" s="142" t="str">
        <f t="shared" si="21"/>
        <v>70바4013</v>
      </c>
      <c r="D20" s="116" t="str">
        <f t="shared" si="22"/>
        <v>대형</v>
      </c>
      <c r="E20" s="112" t="str">
        <f t="shared" si="16"/>
        <v>F</v>
      </c>
      <c r="F20" s="162">
        <f t="shared" si="17"/>
        <v>0.78909090909090918</v>
      </c>
      <c r="G20" s="163">
        <f t="shared" si="18"/>
        <v>2.6040000000000001</v>
      </c>
      <c r="H20" s="164">
        <f t="shared" si="19"/>
        <v>3.3</v>
      </c>
      <c r="I20" s="165">
        <f t="shared" si="23"/>
        <v>12613.406000000001</v>
      </c>
      <c r="J20" s="166">
        <f t="shared" si="24"/>
        <v>1.1441003611853835E-2</v>
      </c>
      <c r="K20" s="166">
        <f t="shared" si="25"/>
        <v>0.27994654079094317</v>
      </c>
      <c r="L20" s="166">
        <f t="shared" si="26"/>
        <v>0.12629419841080197</v>
      </c>
      <c r="M20" s="167">
        <f t="shared" si="27"/>
        <v>22.943000000000001</v>
      </c>
      <c r="N20" s="168">
        <f t="shared" si="28"/>
        <v>0</v>
      </c>
      <c r="O20" s="168">
        <f t="shared" si="29"/>
        <v>3.52</v>
      </c>
      <c r="P20" s="169">
        <f t="shared" si="30"/>
        <v>917.91666666666663</v>
      </c>
      <c r="Q20" s="170">
        <f t="shared" si="31"/>
        <v>107</v>
      </c>
      <c r="R20" s="171">
        <f t="shared" si="32"/>
        <v>46.411198066642307</v>
      </c>
      <c r="S20" s="143">
        <f t="shared" si="33"/>
        <v>0</v>
      </c>
      <c r="T20" s="143">
        <f t="shared" si="34"/>
        <v>444</v>
      </c>
      <c r="U20" t="s">
        <v>116</v>
      </c>
      <c r="V20" s="5" t="s">
        <v>118</v>
      </c>
      <c r="W20" t="s">
        <v>116</v>
      </c>
      <c r="X20" s="5" t="s">
        <v>118</v>
      </c>
      <c r="Y20" t="s">
        <v>211</v>
      </c>
      <c r="Z20" t="s">
        <v>196</v>
      </c>
      <c r="AA20" t="s">
        <v>48</v>
      </c>
      <c r="AB20">
        <v>525</v>
      </c>
      <c r="AC20" s="1">
        <v>12613.406000000001</v>
      </c>
      <c r="AD20" s="1">
        <v>4843.9849999999997</v>
      </c>
      <c r="AE20" s="29">
        <v>2.6040000000000001</v>
      </c>
      <c r="AF20">
        <v>3.3</v>
      </c>
      <c r="AG20">
        <v>22.943000000000001</v>
      </c>
      <c r="AH20">
        <v>383.53130099999998</v>
      </c>
      <c r="AI20">
        <v>4.3879830000000002</v>
      </c>
      <c r="AJ20">
        <v>107.368261</v>
      </c>
      <c r="AK20">
        <v>1593</v>
      </c>
      <c r="AL20">
        <v>0</v>
      </c>
      <c r="AM20">
        <v>444</v>
      </c>
      <c r="AN20">
        <v>107</v>
      </c>
      <c r="AO20">
        <v>32.887552999999997</v>
      </c>
      <c r="AP20">
        <v>133133.20000000001</v>
      </c>
      <c r="AQ20">
        <v>55075</v>
      </c>
      <c r="AR20">
        <v>74</v>
      </c>
      <c r="AS20">
        <v>25549</v>
      </c>
      <c r="AT20">
        <v>0</v>
      </c>
      <c r="AU20">
        <v>3.52</v>
      </c>
      <c r="AV20">
        <v>120739</v>
      </c>
      <c r="AW20">
        <v>0</v>
      </c>
      <c r="AX20" s="30">
        <v>0.56000000000000005</v>
      </c>
      <c r="AY20">
        <v>0.78909090909090918</v>
      </c>
      <c r="AZ20" t="s">
        <v>70</v>
      </c>
      <c r="BA20" t="s">
        <v>209</v>
      </c>
      <c r="BB20">
        <v>1</v>
      </c>
      <c r="BC20" t="s">
        <v>482</v>
      </c>
      <c r="BD20">
        <v>12</v>
      </c>
      <c r="BE20">
        <v>108874.38100000001</v>
      </c>
      <c r="BF20">
        <v>0.11585283777640949</v>
      </c>
      <c r="BG20">
        <v>9.1418421081748594E-2</v>
      </c>
      <c r="BH20">
        <v>211766.41100000002</v>
      </c>
      <c r="BI20">
        <v>5.9562826514541062E-2</v>
      </c>
      <c r="BJ20">
        <v>4.7000484922383318E-2</v>
      </c>
      <c r="BK20">
        <v>1</v>
      </c>
      <c r="BL20" t="s">
        <v>67</v>
      </c>
      <c r="BM20">
        <v>-1</v>
      </c>
      <c r="BN20" t="s">
        <v>428</v>
      </c>
    </row>
    <row r="21" spans="1:66" x14ac:dyDescent="0.25">
      <c r="A21" s="144" t="str">
        <f t="shared" si="20"/>
        <v>신흥교통</v>
      </c>
      <c r="B21" s="144" t="str">
        <f t="shared" si="1"/>
        <v>330</v>
      </c>
      <c r="C21" s="145" t="str">
        <f t="shared" si="21"/>
        <v>70바4014</v>
      </c>
      <c r="D21" s="133" t="str">
        <f t="shared" si="22"/>
        <v>대형</v>
      </c>
      <c r="E21" s="129" t="str">
        <f t="shared" si="16"/>
        <v>D</v>
      </c>
      <c r="F21" s="152">
        <f t="shared" si="17"/>
        <v>0.83451612903225814</v>
      </c>
      <c r="G21" s="153">
        <f t="shared" si="18"/>
        <v>2.5870000000000002</v>
      </c>
      <c r="H21" s="154">
        <f t="shared" si="19"/>
        <v>3.1</v>
      </c>
      <c r="I21" s="155">
        <f t="shared" si="23"/>
        <v>12230.359</v>
      </c>
      <c r="J21" s="156">
        <f t="shared" si="24"/>
        <v>1.666332793342189E-2</v>
      </c>
      <c r="K21" s="156">
        <f t="shared" si="25"/>
        <v>0.25353564769689751</v>
      </c>
      <c r="L21" s="156">
        <f t="shared" si="26"/>
        <v>9.2638327296852035E-2</v>
      </c>
      <c r="M21" s="157">
        <f t="shared" si="27"/>
        <v>23.102</v>
      </c>
      <c r="N21" s="158">
        <f t="shared" si="28"/>
        <v>6.5000000000000002E-2</v>
      </c>
      <c r="O21" s="158">
        <f t="shared" si="29"/>
        <v>3.54</v>
      </c>
      <c r="P21" s="159">
        <f t="shared" si="30"/>
        <v>482.12166666666667</v>
      </c>
      <c r="Q21" s="160">
        <f t="shared" si="31"/>
        <v>112</v>
      </c>
      <c r="R21" s="161">
        <f t="shared" si="32"/>
        <v>46.35378489715977</v>
      </c>
      <c r="S21" s="146">
        <f t="shared" si="33"/>
        <v>8</v>
      </c>
      <c r="T21" s="146">
        <f t="shared" si="34"/>
        <v>433</v>
      </c>
      <c r="U21" t="s">
        <v>116</v>
      </c>
      <c r="V21" s="5" t="s">
        <v>118</v>
      </c>
      <c r="W21" t="s">
        <v>116</v>
      </c>
      <c r="X21" s="5" t="s">
        <v>118</v>
      </c>
      <c r="Y21" t="s">
        <v>212</v>
      </c>
      <c r="Z21" t="s">
        <v>196</v>
      </c>
      <c r="AA21" t="s">
        <v>48</v>
      </c>
      <c r="AB21">
        <v>525</v>
      </c>
      <c r="AC21" s="1">
        <v>12230.359</v>
      </c>
      <c r="AD21" s="1">
        <v>4727.4040000000005</v>
      </c>
      <c r="AE21" s="29">
        <v>2.5870000000000002</v>
      </c>
      <c r="AF21">
        <v>3.1</v>
      </c>
      <c r="AG21">
        <v>23.102</v>
      </c>
      <c r="AH21">
        <v>361.53432400000003</v>
      </c>
      <c r="AI21">
        <v>6.0243650000000004</v>
      </c>
      <c r="AJ21">
        <v>91.661839000000001</v>
      </c>
      <c r="AK21">
        <v>1133</v>
      </c>
      <c r="AL21">
        <v>8</v>
      </c>
      <c r="AM21">
        <v>433</v>
      </c>
      <c r="AN21">
        <v>112</v>
      </c>
      <c r="AO21">
        <v>33.829039000000002</v>
      </c>
      <c r="AP21">
        <v>94258.3</v>
      </c>
      <c r="AQ21">
        <v>28927.3</v>
      </c>
      <c r="AR21">
        <v>20</v>
      </c>
      <c r="AS21">
        <v>5931</v>
      </c>
      <c r="AT21">
        <v>6.5000000000000002E-2</v>
      </c>
      <c r="AU21">
        <v>3.54</v>
      </c>
      <c r="AV21">
        <v>117913</v>
      </c>
      <c r="AW21">
        <v>0</v>
      </c>
      <c r="AX21" s="30">
        <v>0.56000000000000005</v>
      </c>
      <c r="AY21">
        <v>0.83451612903225814</v>
      </c>
      <c r="AZ21" t="s">
        <v>67</v>
      </c>
      <c r="BA21" t="s">
        <v>209</v>
      </c>
      <c r="BB21">
        <v>2</v>
      </c>
      <c r="BC21" t="s">
        <v>483</v>
      </c>
      <c r="BD21">
        <v>9</v>
      </c>
      <c r="BE21">
        <v>108874.38100000001</v>
      </c>
      <c r="BF21">
        <v>0.11233459044878519</v>
      </c>
      <c r="BG21">
        <v>9.3745027577744292E-2</v>
      </c>
      <c r="BH21">
        <v>211766.41100000002</v>
      </c>
      <c r="BI21">
        <v>5.7754008023491503E-2</v>
      </c>
      <c r="BJ21">
        <v>4.8196651211862104E-2</v>
      </c>
      <c r="BK21">
        <v>1</v>
      </c>
      <c r="BL21" t="s">
        <v>69</v>
      </c>
      <c r="BM21">
        <v>-1</v>
      </c>
      <c r="BN21" t="s">
        <v>428</v>
      </c>
    </row>
    <row r="22" spans="1:66" x14ac:dyDescent="0.25">
      <c r="A22" s="141" t="str">
        <f t="shared" si="20"/>
        <v>신흥교통</v>
      </c>
      <c r="B22" s="141" t="str">
        <f t="shared" si="1"/>
        <v>330</v>
      </c>
      <c r="C22" s="142" t="str">
        <f t="shared" si="21"/>
        <v>71바6253</v>
      </c>
      <c r="D22" s="116" t="str">
        <f t="shared" si="22"/>
        <v>대형</v>
      </c>
      <c r="E22" s="112" t="str">
        <f t="shared" si="16"/>
        <v>A</v>
      </c>
      <c r="F22" s="162">
        <f t="shared" si="17"/>
        <v>0.97393939393939399</v>
      </c>
      <c r="G22" s="163">
        <f t="shared" si="18"/>
        <v>3.214</v>
      </c>
      <c r="H22" s="164">
        <f t="shared" si="19"/>
        <v>3.3</v>
      </c>
      <c r="I22" s="165">
        <f t="shared" si="23"/>
        <v>11616.450999999999</v>
      </c>
      <c r="J22" s="166">
        <f t="shared" si="24"/>
        <v>1.0284049447315502E-2</v>
      </c>
      <c r="K22" s="166">
        <f t="shared" si="25"/>
        <v>0.24664360001867103</v>
      </c>
      <c r="L22" s="166">
        <f t="shared" si="26"/>
        <v>0.12172392411417222</v>
      </c>
      <c r="M22" s="167">
        <f t="shared" si="27"/>
        <v>16.806000000000001</v>
      </c>
      <c r="N22" s="168">
        <f t="shared" si="28"/>
        <v>2.5999999999999999E-2</v>
      </c>
      <c r="O22" s="168">
        <f t="shared" si="29"/>
        <v>1.756</v>
      </c>
      <c r="P22" s="169">
        <f t="shared" si="30"/>
        <v>333.31833333333333</v>
      </c>
      <c r="Q22" s="170">
        <f t="shared" si="31"/>
        <v>111</v>
      </c>
      <c r="R22" s="171">
        <f t="shared" si="32"/>
        <v>45.541500089983693</v>
      </c>
      <c r="S22" s="143">
        <f t="shared" si="33"/>
        <v>3</v>
      </c>
      <c r="T22" s="143">
        <f t="shared" si="34"/>
        <v>204</v>
      </c>
      <c r="U22" t="s">
        <v>116</v>
      </c>
      <c r="V22" t="s">
        <v>118</v>
      </c>
      <c r="W22" s="4" t="s">
        <v>116</v>
      </c>
      <c r="X22" s="4" t="s">
        <v>118</v>
      </c>
      <c r="Y22" s="4" t="s">
        <v>213</v>
      </c>
      <c r="Z22" s="4" t="s">
        <v>196</v>
      </c>
      <c r="AA22" s="4" t="s">
        <v>48</v>
      </c>
      <c r="AB22" s="4">
        <v>525</v>
      </c>
      <c r="AC22" s="4">
        <v>11616.450999999999</v>
      </c>
      <c r="AD22" s="4">
        <v>3614.4279999999999</v>
      </c>
      <c r="AE22" s="4">
        <v>3.214</v>
      </c>
      <c r="AF22" s="4">
        <v>3.3</v>
      </c>
      <c r="AG22" s="4">
        <v>16.806000000000001</v>
      </c>
      <c r="AH22" s="4">
        <v>343.26935300000002</v>
      </c>
      <c r="AI22" s="4">
        <v>3.5301990000000001</v>
      </c>
      <c r="AJ22" s="4">
        <v>84.665188999999998</v>
      </c>
      <c r="AK22" s="4">
        <v>1414</v>
      </c>
      <c r="AL22" s="4">
        <v>3</v>
      </c>
      <c r="AM22" s="4">
        <v>204</v>
      </c>
      <c r="AN22" s="4">
        <v>111</v>
      </c>
      <c r="AO22" s="4">
        <v>33.840629</v>
      </c>
      <c r="AP22" s="4">
        <v>101129.3</v>
      </c>
      <c r="AQ22" s="4">
        <v>19999.099999999999</v>
      </c>
      <c r="AR22" s="4">
        <v>35</v>
      </c>
      <c r="AS22" s="4">
        <v>10408</v>
      </c>
      <c r="AT22" s="4">
        <v>2.5999999999999999E-2</v>
      </c>
      <c r="AU22" s="4">
        <v>1.756</v>
      </c>
      <c r="AV22" s="4">
        <v>110874</v>
      </c>
      <c r="AW22" s="4">
        <v>0</v>
      </c>
      <c r="AX22" s="31">
        <v>0.56000000000000005</v>
      </c>
      <c r="AY22">
        <v>0.97393939393939399</v>
      </c>
      <c r="AZ22" t="s">
        <v>66</v>
      </c>
      <c r="BA22" t="s">
        <v>209</v>
      </c>
      <c r="BB22">
        <v>1</v>
      </c>
      <c r="BC22" t="s">
        <v>426</v>
      </c>
      <c r="BD22">
        <v>8</v>
      </c>
      <c r="BE22">
        <v>108874.38100000001</v>
      </c>
      <c r="BF22">
        <v>0.10669590856273156</v>
      </c>
      <c r="BG22">
        <v>0.10391534852139978</v>
      </c>
      <c r="BH22">
        <v>211766.41100000002</v>
      </c>
      <c r="BI22">
        <v>5.4855021365971007E-2</v>
      </c>
      <c r="BJ22">
        <v>5.3425466263706312E-2</v>
      </c>
      <c r="BK22">
        <v>1</v>
      </c>
      <c r="BL22" t="s">
        <v>71</v>
      </c>
      <c r="BM22">
        <v>-1</v>
      </c>
      <c r="BN22" t="s">
        <v>428</v>
      </c>
    </row>
    <row r="23" spans="1:66" x14ac:dyDescent="0.25">
      <c r="A23" s="144" t="str">
        <f t="shared" si="20"/>
        <v>신흥교통</v>
      </c>
      <c r="B23" s="144" t="str">
        <f t="shared" si="1"/>
        <v>330</v>
      </c>
      <c r="C23" s="145" t="str">
        <f t="shared" si="21"/>
        <v>71바6255</v>
      </c>
      <c r="D23" s="133" t="str">
        <f t="shared" si="22"/>
        <v>대형</v>
      </c>
      <c r="E23" s="129" t="str">
        <f t="shared" si="16"/>
        <v>D</v>
      </c>
      <c r="F23" s="152">
        <f t="shared" si="17"/>
        <v>0.82787878787878799</v>
      </c>
      <c r="G23" s="153">
        <f t="shared" si="18"/>
        <v>2.7320000000000002</v>
      </c>
      <c r="H23" s="154">
        <f t="shared" si="19"/>
        <v>3.3</v>
      </c>
      <c r="I23" s="155">
        <f t="shared" si="23"/>
        <v>11818.92</v>
      </c>
      <c r="J23" s="156">
        <f t="shared" si="24"/>
        <v>1.3710403669737562E-2</v>
      </c>
      <c r="K23" s="156">
        <f t="shared" si="25"/>
        <v>0.28816660293970386</v>
      </c>
      <c r="L23" s="156">
        <f t="shared" si="26"/>
        <v>0.11244682255231442</v>
      </c>
      <c r="M23" s="157">
        <f t="shared" si="27"/>
        <v>20.175999999999998</v>
      </c>
      <c r="N23" s="158">
        <f t="shared" si="28"/>
        <v>3.4000000000000002E-2</v>
      </c>
      <c r="O23" s="158">
        <f t="shared" si="29"/>
        <v>5.2969999999999997</v>
      </c>
      <c r="P23" s="159">
        <f t="shared" si="30"/>
        <v>825.23666666666657</v>
      </c>
      <c r="Q23" s="160">
        <f t="shared" si="31"/>
        <v>119</v>
      </c>
      <c r="R23" s="161">
        <f t="shared" si="32"/>
        <v>47.58880290178103</v>
      </c>
      <c r="S23" s="146">
        <f t="shared" si="33"/>
        <v>4</v>
      </c>
      <c r="T23" s="146">
        <f t="shared" si="34"/>
        <v>626</v>
      </c>
      <c r="U23" t="s">
        <v>116</v>
      </c>
      <c r="V23" s="5" t="s">
        <v>118</v>
      </c>
      <c r="W23" t="s">
        <v>116</v>
      </c>
      <c r="X23" s="5" t="s">
        <v>118</v>
      </c>
      <c r="Y23" t="s">
        <v>215</v>
      </c>
      <c r="Z23" t="s">
        <v>196</v>
      </c>
      <c r="AA23" t="s">
        <v>48</v>
      </c>
      <c r="AB23">
        <v>525</v>
      </c>
      <c r="AC23" s="1">
        <v>11818.92</v>
      </c>
      <c r="AD23" s="1">
        <v>4326.4769999999999</v>
      </c>
      <c r="AE23" s="29">
        <v>2.7320000000000002</v>
      </c>
      <c r="AF23">
        <v>3.3</v>
      </c>
      <c r="AG23">
        <v>20.175999999999998</v>
      </c>
      <c r="AH23">
        <v>355.74685599999998</v>
      </c>
      <c r="AI23">
        <v>4.8774329999999999</v>
      </c>
      <c r="AJ23">
        <v>102.514363</v>
      </c>
      <c r="AK23">
        <v>1329</v>
      </c>
      <c r="AL23">
        <v>4</v>
      </c>
      <c r="AM23">
        <v>626</v>
      </c>
      <c r="AN23">
        <v>119</v>
      </c>
      <c r="AO23">
        <v>33.222836999999998</v>
      </c>
      <c r="AP23">
        <v>124175.9</v>
      </c>
      <c r="AQ23">
        <v>49514.2</v>
      </c>
      <c r="AR23">
        <v>77</v>
      </c>
      <c r="AS23">
        <v>39015</v>
      </c>
      <c r="AT23">
        <v>3.4000000000000002E-2</v>
      </c>
      <c r="AU23">
        <v>5.2969999999999997</v>
      </c>
      <c r="AV23">
        <v>111179</v>
      </c>
      <c r="AW23">
        <v>0</v>
      </c>
      <c r="AX23" s="30">
        <v>0.52</v>
      </c>
      <c r="AY23">
        <v>0.82787878787878799</v>
      </c>
      <c r="AZ23" t="s">
        <v>67</v>
      </c>
      <c r="BA23" t="s">
        <v>209</v>
      </c>
      <c r="BB23">
        <v>3</v>
      </c>
      <c r="BC23" t="s">
        <v>484</v>
      </c>
      <c r="BD23">
        <v>10</v>
      </c>
      <c r="BE23">
        <v>108874.38100000001</v>
      </c>
      <c r="BF23">
        <v>0.10855556551912796</v>
      </c>
      <c r="BG23">
        <v>8.9870849999472008E-2</v>
      </c>
      <c r="BH23">
        <v>211766.41100000002</v>
      </c>
      <c r="BI23">
        <v>5.581111727865095E-2</v>
      </c>
      <c r="BJ23">
        <v>4.6204840122810432E-2</v>
      </c>
      <c r="BK23">
        <v>1</v>
      </c>
      <c r="BL23" t="s">
        <v>69</v>
      </c>
      <c r="BM23">
        <v>-1</v>
      </c>
      <c r="BN23" t="s">
        <v>428</v>
      </c>
    </row>
    <row r="24" spans="1:66" x14ac:dyDescent="0.25">
      <c r="A24" s="141" t="str">
        <f t="shared" si="20"/>
        <v>신흥교통</v>
      </c>
      <c r="B24" s="141" t="str">
        <f t="shared" si="1"/>
        <v>330</v>
      </c>
      <c r="C24" s="142" t="str">
        <f t="shared" si="21"/>
        <v>71바6295</v>
      </c>
      <c r="D24" s="116" t="str">
        <f t="shared" si="22"/>
        <v>대형</v>
      </c>
      <c r="E24" s="112" t="str">
        <f t="shared" si="16"/>
        <v>D</v>
      </c>
      <c r="F24" s="162">
        <f t="shared" si="17"/>
        <v>0.84193548387096773</v>
      </c>
      <c r="G24" s="163">
        <f t="shared" si="18"/>
        <v>2.61</v>
      </c>
      <c r="H24" s="164">
        <f t="shared" si="19"/>
        <v>3.1</v>
      </c>
      <c r="I24" s="165">
        <f t="shared" si="23"/>
        <v>12145.47</v>
      </c>
      <c r="J24" s="166">
        <f t="shared" si="24"/>
        <v>1.1330743349799891E-2</v>
      </c>
      <c r="K24" s="166">
        <f t="shared" si="25"/>
        <v>0.26171833398483801</v>
      </c>
      <c r="L24" s="166">
        <f t="shared" si="26"/>
        <v>5.4999930015059116E-2</v>
      </c>
      <c r="M24" s="167">
        <f t="shared" si="27"/>
        <v>22.978999999999999</v>
      </c>
      <c r="N24" s="168">
        <f t="shared" si="28"/>
        <v>8.2000000000000003E-2</v>
      </c>
      <c r="O24" s="168">
        <f t="shared" si="29"/>
        <v>3.153</v>
      </c>
      <c r="P24" s="169">
        <f t="shared" si="30"/>
        <v>768.76</v>
      </c>
      <c r="Q24" s="170">
        <f t="shared" si="31"/>
        <v>108</v>
      </c>
      <c r="R24" s="171">
        <f t="shared" si="32"/>
        <v>46.570984564963716</v>
      </c>
      <c r="S24" s="143">
        <f t="shared" si="33"/>
        <v>10</v>
      </c>
      <c r="T24" s="143">
        <f t="shared" si="34"/>
        <v>383</v>
      </c>
      <c r="U24" t="s">
        <v>116</v>
      </c>
      <c r="V24" s="5" t="s">
        <v>118</v>
      </c>
      <c r="W24" t="s">
        <v>116</v>
      </c>
      <c r="X24" s="5" t="s">
        <v>118</v>
      </c>
      <c r="Y24" t="s">
        <v>217</v>
      </c>
      <c r="Z24" t="s">
        <v>196</v>
      </c>
      <c r="AA24" t="s">
        <v>48</v>
      </c>
      <c r="AB24">
        <v>525</v>
      </c>
      <c r="AC24" s="1">
        <v>12145.47</v>
      </c>
      <c r="AD24" s="1">
        <v>4653.8239999999996</v>
      </c>
      <c r="AE24" s="29">
        <v>2.61</v>
      </c>
      <c r="AF24">
        <v>3.1</v>
      </c>
      <c r="AG24">
        <v>22.978999999999999</v>
      </c>
      <c r="AH24">
        <v>358.75157300000001</v>
      </c>
      <c r="AI24">
        <v>4.0649220000000001</v>
      </c>
      <c r="AJ24">
        <v>93.891863999999998</v>
      </c>
      <c r="AK24">
        <v>668</v>
      </c>
      <c r="AL24">
        <v>10</v>
      </c>
      <c r="AM24">
        <v>383</v>
      </c>
      <c r="AN24">
        <v>108</v>
      </c>
      <c r="AO24">
        <v>33.854819999999997</v>
      </c>
      <c r="AP24">
        <v>107312.6</v>
      </c>
      <c r="AQ24">
        <v>46125.599999999999</v>
      </c>
      <c r="AR24">
        <v>48</v>
      </c>
      <c r="AS24">
        <v>17014</v>
      </c>
      <c r="AT24">
        <v>8.2000000000000003E-2</v>
      </c>
      <c r="AU24">
        <v>3.153</v>
      </c>
      <c r="AV24">
        <v>115883</v>
      </c>
      <c r="AW24">
        <v>0</v>
      </c>
      <c r="AX24" s="30">
        <v>0.56000000000000005</v>
      </c>
      <c r="AY24">
        <v>0.84193548387096773</v>
      </c>
      <c r="AZ24" t="s">
        <v>67</v>
      </c>
      <c r="BA24" t="s">
        <v>209</v>
      </c>
      <c r="BB24">
        <v>1</v>
      </c>
      <c r="BC24" t="s">
        <v>485</v>
      </c>
      <c r="BD24">
        <v>10</v>
      </c>
      <c r="BE24">
        <v>108874.38100000001</v>
      </c>
      <c r="BF24">
        <v>0.11155489370819016</v>
      </c>
      <c r="BG24">
        <v>9.3922023412379457E-2</v>
      </c>
      <c r="BH24">
        <v>211766.41100000002</v>
      </c>
      <c r="BI24">
        <v>5.735314652898376E-2</v>
      </c>
      <c r="BJ24">
        <v>4.8287649174402453E-2</v>
      </c>
      <c r="BK24">
        <v>1</v>
      </c>
      <c r="BL24" t="s">
        <v>69</v>
      </c>
      <c r="BM24">
        <v>-1</v>
      </c>
      <c r="BN24" t="s">
        <v>428</v>
      </c>
    </row>
    <row r="25" spans="1:66" x14ac:dyDescent="0.25">
      <c r="A25" s="144" t="str">
        <f t="shared" si="20"/>
        <v>신흥교통</v>
      </c>
      <c r="B25" s="144" t="str">
        <f t="shared" si="1"/>
        <v>330</v>
      </c>
      <c r="C25" s="145" t="str">
        <f t="shared" si="21"/>
        <v>71바6297</v>
      </c>
      <c r="D25" s="133" t="str">
        <f t="shared" si="22"/>
        <v>대형</v>
      </c>
      <c r="E25" s="129" t="str">
        <f t="shared" si="16"/>
        <v>C</v>
      </c>
      <c r="F25" s="152">
        <f t="shared" si="17"/>
        <v>0.86515151515151523</v>
      </c>
      <c r="G25" s="153">
        <f t="shared" si="18"/>
        <v>2.855</v>
      </c>
      <c r="H25" s="154">
        <f t="shared" si="19"/>
        <v>3.3</v>
      </c>
      <c r="I25" s="155">
        <f t="shared" si="23"/>
        <v>12364.894</v>
      </c>
      <c r="J25" s="156">
        <f t="shared" si="24"/>
        <v>2.2207812444050522E-2</v>
      </c>
      <c r="K25" s="156">
        <f t="shared" si="25"/>
        <v>0.25913537185351165</v>
      </c>
      <c r="L25" s="156">
        <f t="shared" si="26"/>
        <v>8.613094459200378E-2</v>
      </c>
      <c r="M25" s="157">
        <f t="shared" si="27"/>
        <v>20.917000000000002</v>
      </c>
      <c r="N25" s="158">
        <f t="shared" si="28"/>
        <v>3.2000000000000001E-2</v>
      </c>
      <c r="O25" s="158">
        <f t="shared" si="29"/>
        <v>4.0599999999999996</v>
      </c>
      <c r="P25" s="159">
        <f t="shared" si="30"/>
        <v>986.29666666666674</v>
      </c>
      <c r="Q25" s="160">
        <f t="shared" si="31"/>
        <v>119</v>
      </c>
      <c r="R25" s="161">
        <f t="shared" si="32"/>
        <v>47.446361045298843</v>
      </c>
      <c r="S25" s="146">
        <f t="shared" si="33"/>
        <v>4</v>
      </c>
      <c r="T25" s="146">
        <f t="shared" si="34"/>
        <v>502</v>
      </c>
      <c r="U25" t="s">
        <v>116</v>
      </c>
      <c r="V25" t="s">
        <v>118</v>
      </c>
      <c r="W25" s="4" t="s">
        <v>116</v>
      </c>
      <c r="X25" s="4" t="s">
        <v>118</v>
      </c>
      <c r="Y25" s="4" t="s">
        <v>218</v>
      </c>
      <c r="Z25" s="4" t="s">
        <v>196</v>
      </c>
      <c r="AA25" s="4" t="s">
        <v>48</v>
      </c>
      <c r="AB25" s="4">
        <v>525</v>
      </c>
      <c r="AC25" s="4">
        <v>12364.894</v>
      </c>
      <c r="AD25" s="4">
        <v>4330.4260000000004</v>
      </c>
      <c r="AE25" s="4">
        <v>2.855</v>
      </c>
      <c r="AF25" s="4">
        <v>3.3</v>
      </c>
      <c r="AG25" s="4">
        <v>20.917000000000002</v>
      </c>
      <c r="AH25" s="4">
        <v>362.631845</v>
      </c>
      <c r="AI25" s="4">
        <v>8.0532599999999999</v>
      </c>
      <c r="AJ25" s="4">
        <v>93.970737999999997</v>
      </c>
      <c r="AK25" s="4">
        <v>1065</v>
      </c>
      <c r="AL25" s="4">
        <v>4</v>
      </c>
      <c r="AM25" s="4">
        <v>502</v>
      </c>
      <c r="AN25" s="4">
        <v>119</v>
      </c>
      <c r="AO25" s="4">
        <v>34.097650000000002</v>
      </c>
      <c r="AP25" s="4">
        <v>112143.7</v>
      </c>
      <c r="AQ25" s="4">
        <v>59177.8</v>
      </c>
      <c r="AR25" s="4">
        <v>33</v>
      </c>
      <c r="AS25" s="4">
        <v>17060</v>
      </c>
      <c r="AT25" s="4">
        <v>3.2000000000000001E-2</v>
      </c>
      <c r="AU25" s="4">
        <v>4.0599999999999996</v>
      </c>
      <c r="AV25" s="4">
        <v>117709</v>
      </c>
      <c r="AW25" s="4">
        <v>0</v>
      </c>
      <c r="AX25" s="31">
        <v>0.56000000000000005</v>
      </c>
      <c r="AY25">
        <v>0.86515151515151523</v>
      </c>
      <c r="AZ25" t="s">
        <v>69</v>
      </c>
      <c r="BA25" t="s">
        <v>209</v>
      </c>
      <c r="BB25">
        <v>2</v>
      </c>
      <c r="BC25" t="s">
        <v>427</v>
      </c>
      <c r="BD25">
        <v>10</v>
      </c>
      <c r="BE25">
        <v>108874.38100000001</v>
      </c>
      <c r="BF25">
        <v>0.11357028059704881</v>
      </c>
      <c r="BG25">
        <v>9.8255500334719512E-2</v>
      </c>
      <c r="BH25">
        <v>211766.41100000002</v>
      </c>
      <c r="BI25">
        <v>5.8389307074765501E-2</v>
      </c>
      <c r="BJ25">
        <v>5.0515597484380462E-2</v>
      </c>
      <c r="BK25">
        <v>1</v>
      </c>
      <c r="BL25" t="s">
        <v>68</v>
      </c>
      <c r="BM25">
        <v>-1</v>
      </c>
      <c r="BN25" t="s">
        <v>428</v>
      </c>
    </row>
    <row r="26" spans="1:66" x14ac:dyDescent="0.25">
      <c r="A26" s="141" t="str">
        <f t="shared" si="20"/>
        <v>신흥교통</v>
      </c>
      <c r="B26" s="141" t="str">
        <f t="shared" si="1"/>
        <v>330</v>
      </c>
      <c r="C26" s="142" t="str">
        <f t="shared" si="21"/>
        <v>71바6298</v>
      </c>
      <c r="D26" s="116" t="str">
        <f t="shared" si="22"/>
        <v>대형</v>
      </c>
      <c r="E26" s="112" t="str">
        <f t="shared" si="16"/>
        <v>D</v>
      </c>
      <c r="F26" s="162">
        <f t="shared" si="17"/>
        <v>0.80147058823529416</v>
      </c>
      <c r="G26" s="163">
        <f t="shared" si="18"/>
        <v>2.7250000000000001</v>
      </c>
      <c r="H26" s="164">
        <f t="shared" si="19"/>
        <v>3.4</v>
      </c>
      <c r="I26" s="165">
        <f t="shared" si="23"/>
        <v>11141.367</v>
      </c>
      <c r="J26" s="166">
        <f t="shared" si="24"/>
        <v>2.4492967050466812E-2</v>
      </c>
      <c r="K26" s="166">
        <f t="shared" si="25"/>
        <v>0.28900508723164375</v>
      </c>
      <c r="L26" s="166">
        <f t="shared" si="26"/>
        <v>0.10196235345267775</v>
      </c>
      <c r="M26" s="167">
        <f t="shared" si="27"/>
        <v>22.317</v>
      </c>
      <c r="N26" s="168">
        <f t="shared" si="28"/>
        <v>8.9999999999999993E-3</v>
      </c>
      <c r="O26" s="168">
        <f t="shared" si="29"/>
        <v>6.8570000000000002</v>
      </c>
      <c r="P26" s="169">
        <f t="shared" si="30"/>
        <v>907.005</v>
      </c>
      <c r="Q26" s="170">
        <f t="shared" si="31"/>
        <v>121</v>
      </c>
      <c r="R26" s="171">
        <f t="shared" si="32"/>
        <v>47.561004252806654</v>
      </c>
      <c r="S26" s="143">
        <f t="shared" si="33"/>
        <v>1</v>
      </c>
      <c r="T26" s="143">
        <f t="shared" si="34"/>
        <v>764</v>
      </c>
      <c r="U26" t="s">
        <v>116</v>
      </c>
      <c r="V26" s="5" t="s">
        <v>118</v>
      </c>
      <c r="W26" t="s">
        <v>116</v>
      </c>
      <c r="X26" s="5" t="s">
        <v>118</v>
      </c>
      <c r="Y26" t="s">
        <v>219</v>
      </c>
      <c r="Z26" t="s">
        <v>196</v>
      </c>
      <c r="AA26" t="s">
        <v>48</v>
      </c>
      <c r="AB26">
        <v>525</v>
      </c>
      <c r="AC26" s="1">
        <v>11141.367</v>
      </c>
      <c r="AD26" s="1">
        <v>4087.982</v>
      </c>
      <c r="AE26" s="29">
        <v>2.7250000000000001</v>
      </c>
      <c r="AF26">
        <v>3.4</v>
      </c>
      <c r="AG26">
        <v>22.317</v>
      </c>
      <c r="AH26">
        <v>341.22881000000001</v>
      </c>
      <c r="AI26">
        <v>8.3577060000000003</v>
      </c>
      <c r="AJ26">
        <v>98.616861999999998</v>
      </c>
      <c r="AK26">
        <v>1136</v>
      </c>
      <c r="AL26">
        <v>1</v>
      </c>
      <c r="AM26">
        <v>764</v>
      </c>
      <c r="AN26">
        <v>121</v>
      </c>
      <c r="AO26">
        <v>32.650720999999997</v>
      </c>
      <c r="AP26">
        <v>109322.7</v>
      </c>
      <c r="AQ26">
        <v>54420.3</v>
      </c>
      <c r="AR26">
        <v>82</v>
      </c>
      <c r="AS26">
        <v>43781</v>
      </c>
      <c r="AT26">
        <v>8.9999999999999993E-3</v>
      </c>
      <c r="AU26">
        <v>6.8570000000000002</v>
      </c>
      <c r="AV26">
        <v>106498</v>
      </c>
      <c r="AW26">
        <v>0</v>
      </c>
      <c r="AX26" s="30">
        <v>0.56000000000000005</v>
      </c>
      <c r="AY26">
        <v>0.80147058823529416</v>
      </c>
      <c r="AZ26" t="s">
        <v>67</v>
      </c>
      <c r="BA26" t="s">
        <v>209</v>
      </c>
      <c r="BB26">
        <v>4</v>
      </c>
      <c r="BC26" t="s">
        <v>486</v>
      </c>
      <c r="BD26">
        <v>15</v>
      </c>
      <c r="BE26">
        <v>108874.38100000001</v>
      </c>
      <c r="BF26">
        <v>0.10233231084914274</v>
      </c>
      <c r="BG26">
        <v>8.2016337371739398E-2</v>
      </c>
      <c r="BH26">
        <v>211766.41100000002</v>
      </c>
      <c r="BI26">
        <v>5.2611587207756001E-2</v>
      </c>
      <c r="BJ26">
        <v>4.2166639747392681E-2</v>
      </c>
      <c r="BK26">
        <v>1</v>
      </c>
      <c r="BL26" t="s">
        <v>69</v>
      </c>
      <c r="BM26">
        <v>-1</v>
      </c>
      <c r="BN26" t="s">
        <v>428</v>
      </c>
    </row>
    <row r="27" spans="1:66" x14ac:dyDescent="0.25">
      <c r="A27" s="144" t="str">
        <f t="shared" si="20"/>
        <v>신흥교통</v>
      </c>
      <c r="B27" s="144" t="str">
        <f t="shared" si="1"/>
        <v>46</v>
      </c>
      <c r="C27" s="145" t="str">
        <f t="shared" si="21"/>
        <v>71바6276</v>
      </c>
      <c r="D27" s="133" t="str">
        <f t="shared" si="22"/>
        <v>대형</v>
      </c>
      <c r="E27" s="129" t="str">
        <f t="shared" si="16"/>
        <v>C</v>
      </c>
      <c r="F27" s="152">
        <f t="shared" si="17"/>
        <v>0.878</v>
      </c>
      <c r="G27" s="153">
        <f t="shared" si="18"/>
        <v>1.756</v>
      </c>
      <c r="H27" s="154">
        <f t="shared" si="19"/>
        <v>2</v>
      </c>
      <c r="I27" s="155">
        <f t="shared" si="23"/>
        <v>2290.0340000000001</v>
      </c>
      <c r="J27" s="156">
        <f t="shared" si="24"/>
        <v>2.2949695412968797E-2</v>
      </c>
      <c r="K27" s="156">
        <f t="shared" si="25"/>
        <v>0.44647632899415568</v>
      </c>
      <c r="L27" s="156">
        <f t="shared" si="26"/>
        <v>0.13493249445204744</v>
      </c>
      <c r="M27" s="157">
        <f t="shared" si="27"/>
        <v>20.079000000000001</v>
      </c>
      <c r="N27" s="158">
        <f t="shared" si="28"/>
        <v>8.6999999999999994E-2</v>
      </c>
      <c r="O27" s="158">
        <f t="shared" si="29"/>
        <v>46.55</v>
      </c>
      <c r="P27" s="159">
        <f t="shared" si="30"/>
        <v>0.59833333333333327</v>
      </c>
      <c r="Q27" s="160">
        <f t="shared" si="31"/>
        <v>91</v>
      </c>
      <c r="R27" s="161">
        <f t="shared" si="32"/>
        <v>28.305891817278752</v>
      </c>
      <c r="S27" s="146">
        <f t="shared" si="33"/>
        <v>2</v>
      </c>
      <c r="T27" s="146">
        <f t="shared" si="34"/>
        <v>1066</v>
      </c>
      <c r="U27" t="s">
        <v>116</v>
      </c>
      <c r="V27" t="s">
        <v>119</v>
      </c>
      <c r="W27" t="s">
        <v>116</v>
      </c>
      <c r="X27" s="4" t="s">
        <v>119</v>
      </c>
      <c r="Y27" s="4" t="s">
        <v>221</v>
      </c>
      <c r="Z27" s="4" t="s">
        <v>196</v>
      </c>
      <c r="AA27" s="4" t="s">
        <v>48</v>
      </c>
      <c r="AB27" s="4">
        <v>525</v>
      </c>
      <c r="AC27" s="4">
        <v>2290.0340000000001</v>
      </c>
      <c r="AD27" s="4">
        <v>1304.3599999999999</v>
      </c>
      <c r="AE27" s="4">
        <v>1.756</v>
      </c>
      <c r="AF27" s="4">
        <v>2</v>
      </c>
      <c r="AG27" s="4">
        <v>20.079000000000001</v>
      </c>
      <c r="AH27" s="4">
        <v>152.48219800000001</v>
      </c>
      <c r="AI27" s="4">
        <v>3.4994200000000002</v>
      </c>
      <c r="AJ27" s="4">
        <v>68.079691999999994</v>
      </c>
      <c r="AK27" s="4">
        <v>309</v>
      </c>
      <c r="AL27" s="4">
        <v>2</v>
      </c>
      <c r="AM27" s="4">
        <v>1066</v>
      </c>
      <c r="AN27" s="4">
        <v>91</v>
      </c>
      <c r="AO27" s="4">
        <v>15.018369</v>
      </c>
      <c r="AP27" s="4">
        <v>2250.3000000000002</v>
      </c>
      <c r="AQ27" s="4">
        <v>35.9</v>
      </c>
      <c r="AR27" s="4">
        <v>86</v>
      </c>
      <c r="AS27" s="4">
        <v>49085</v>
      </c>
      <c r="AT27" s="4">
        <v>8.6999999999999994E-2</v>
      </c>
      <c r="AU27" s="4">
        <v>46.55</v>
      </c>
      <c r="AV27" s="4">
        <v>16280</v>
      </c>
      <c r="AW27" s="4">
        <v>0</v>
      </c>
      <c r="AX27" s="31">
        <v>0.56000000000000005</v>
      </c>
      <c r="AY27">
        <v>0.878</v>
      </c>
      <c r="AZ27" t="s">
        <v>69</v>
      </c>
      <c r="BA27" t="s">
        <v>220</v>
      </c>
      <c r="BB27">
        <v>1</v>
      </c>
      <c r="BC27" t="s">
        <v>226</v>
      </c>
      <c r="BD27">
        <v>4</v>
      </c>
      <c r="BE27">
        <v>19327.088</v>
      </c>
      <c r="BF27">
        <v>0.118488310292787</v>
      </c>
      <c r="BG27">
        <v>0.10403273643706699</v>
      </c>
      <c r="BH27">
        <v>211766.41100000002</v>
      </c>
      <c r="BI27">
        <v>1.0813962371020207E-2</v>
      </c>
      <c r="BJ27">
        <v>9.4946589617557423E-3</v>
      </c>
      <c r="BK27">
        <v>1</v>
      </c>
      <c r="BL27" t="s">
        <v>69</v>
      </c>
      <c r="BM27">
        <v>0</v>
      </c>
      <c r="BN27" t="s">
        <v>432</v>
      </c>
    </row>
    <row r="28" spans="1:66" x14ac:dyDescent="0.25">
      <c r="A28" s="141" t="str">
        <f t="shared" si="20"/>
        <v>신흥교통</v>
      </c>
      <c r="B28" s="141" t="str">
        <f t="shared" si="1"/>
        <v>46</v>
      </c>
      <c r="C28" s="142" t="str">
        <f t="shared" si="21"/>
        <v>71바6284</v>
      </c>
      <c r="D28" s="116" t="str">
        <f t="shared" si="22"/>
        <v>대형</v>
      </c>
      <c r="E28" s="112" t="str">
        <f t="shared" si="16"/>
        <v>B</v>
      </c>
      <c r="F28" s="162">
        <f t="shared" si="17"/>
        <v>0.93944444444444442</v>
      </c>
      <c r="G28" s="163">
        <f t="shared" si="18"/>
        <v>1.6910000000000001</v>
      </c>
      <c r="H28" s="164">
        <f t="shared" si="19"/>
        <v>1.8</v>
      </c>
      <c r="I28" s="165">
        <f t="shared" si="23"/>
        <v>2071.9589999999998</v>
      </c>
      <c r="J28" s="166">
        <f t="shared" si="24"/>
        <v>1.5140957322001609E-2</v>
      </c>
      <c r="K28" s="166">
        <f t="shared" si="25"/>
        <v>0.46463333549638924</v>
      </c>
      <c r="L28" s="166">
        <f t="shared" si="26"/>
        <v>0.16313064109859318</v>
      </c>
      <c r="M28" s="167">
        <f t="shared" si="27"/>
        <v>21.303999999999998</v>
      </c>
      <c r="N28" s="168">
        <f t="shared" si="28"/>
        <v>0.48299999999999998</v>
      </c>
      <c r="O28" s="168">
        <f t="shared" si="29"/>
        <v>46.381</v>
      </c>
      <c r="P28" s="169">
        <f t="shared" si="30"/>
        <v>0</v>
      </c>
      <c r="Q28" s="170">
        <f t="shared" si="31"/>
        <v>81</v>
      </c>
      <c r="R28" s="171">
        <f t="shared" si="32"/>
        <v>28.482595834181222</v>
      </c>
      <c r="S28" s="143">
        <f t="shared" si="33"/>
        <v>10</v>
      </c>
      <c r="T28" s="143">
        <f t="shared" si="34"/>
        <v>961</v>
      </c>
      <c r="U28" t="s">
        <v>116</v>
      </c>
      <c r="V28" t="s">
        <v>119</v>
      </c>
      <c r="W28" s="4" t="s">
        <v>116</v>
      </c>
      <c r="X28" s="4" t="s">
        <v>119</v>
      </c>
      <c r="Y28" s="4" t="s">
        <v>227</v>
      </c>
      <c r="Z28" s="4" t="s">
        <v>196</v>
      </c>
      <c r="AA28" s="4" t="s">
        <v>48</v>
      </c>
      <c r="AB28" s="4">
        <v>525</v>
      </c>
      <c r="AC28" s="4">
        <v>2071.9589999999998</v>
      </c>
      <c r="AD28" s="4">
        <v>1225.5150000000001</v>
      </c>
      <c r="AE28" s="4">
        <v>1.6910000000000001</v>
      </c>
      <c r="AF28" s="4">
        <v>1.8</v>
      </c>
      <c r="AG28" s="4">
        <v>21.303999999999998</v>
      </c>
      <c r="AH28" s="4">
        <v>139.833034</v>
      </c>
      <c r="AI28" s="4">
        <v>2.1172059999999999</v>
      </c>
      <c r="AJ28" s="4">
        <v>64.971089000000006</v>
      </c>
      <c r="AK28" s="4">
        <v>338</v>
      </c>
      <c r="AL28" s="4">
        <v>10</v>
      </c>
      <c r="AM28" s="4">
        <v>961</v>
      </c>
      <c r="AN28" s="4">
        <v>81</v>
      </c>
      <c r="AO28" s="4">
        <v>14.817378</v>
      </c>
      <c r="AP28" s="4">
        <v>545</v>
      </c>
      <c r="AQ28" s="4">
        <v>0</v>
      </c>
      <c r="AR28" s="4">
        <v>99</v>
      </c>
      <c r="AS28" s="4">
        <v>59181</v>
      </c>
      <c r="AT28" s="4">
        <v>0.48299999999999998</v>
      </c>
      <c r="AU28" s="4">
        <v>46.381</v>
      </c>
      <c r="AV28" s="4">
        <v>0</v>
      </c>
      <c r="AW28" s="4">
        <v>0</v>
      </c>
      <c r="AX28" s="31">
        <v>0.56000000000000005</v>
      </c>
      <c r="AY28">
        <v>0.93944444444444442</v>
      </c>
      <c r="AZ28" t="s">
        <v>68</v>
      </c>
      <c r="BA28" t="s">
        <v>220</v>
      </c>
      <c r="BB28">
        <v>1</v>
      </c>
      <c r="BC28" t="s">
        <v>224</v>
      </c>
      <c r="BD28">
        <v>1</v>
      </c>
      <c r="BE28">
        <v>19327.088</v>
      </c>
      <c r="BF28">
        <v>0.10720492399061876</v>
      </c>
      <c r="BG28">
        <v>0.10071307026007573</v>
      </c>
      <c r="BH28">
        <v>211766.41100000002</v>
      </c>
      <c r="BI28">
        <v>9.7841720517235359E-3</v>
      </c>
      <c r="BJ28">
        <v>9.1916860774802767E-3</v>
      </c>
      <c r="BK28">
        <v>1</v>
      </c>
      <c r="BL28" t="s">
        <v>66</v>
      </c>
      <c r="BM28">
        <v>-1</v>
      </c>
      <c r="BN28" t="s">
        <v>428</v>
      </c>
    </row>
    <row r="29" spans="1:66" x14ac:dyDescent="0.25">
      <c r="A29" s="144" t="str">
        <f t="shared" si="20"/>
        <v>신흥교통</v>
      </c>
      <c r="B29" s="144" t="str">
        <f t="shared" si="1"/>
        <v>46</v>
      </c>
      <c r="C29" s="145" t="str">
        <f t="shared" si="21"/>
        <v>71바6287</v>
      </c>
      <c r="D29" s="133" t="str">
        <f t="shared" si="22"/>
        <v>대형</v>
      </c>
      <c r="E29" s="129" t="str">
        <f t="shared" si="16"/>
        <v>A</v>
      </c>
      <c r="F29" s="152">
        <f t="shared" si="17"/>
        <v>0.96777777777777774</v>
      </c>
      <c r="G29" s="153">
        <f t="shared" si="18"/>
        <v>1.742</v>
      </c>
      <c r="H29" s="154">
        <f t="shared" si="19"/>
        <v>1.8</v>
      </c>
      <c r="I29" s="155">
        <f t="shared" si="23"/>
        <v>2115.2330000000002</v>
      </c>
      <c r="J29" s="156">
        <f t="shared" si="24"/>
        <v>3.5112958911131115E-2</v>
      </c>
      <c r="K29" s="156">
        <f t="shared" si="25"/>
        <v>0.36534014293012051</v>
      </c>
      <c r="L29" s="156">
        <f t="shared" si="26"/>
        <v>0.19714140238924033</v>
      </c>
      <c r="M29" s="157">
        <f t="shared" si="27"/>
        <v>19.713000000000001</v>
      </c>
      <c r="N29" s="158">
        <f t="shared" si="28"/>
        <v>4.7E-2</v>
      </c>
      <c r="O29" s="158">
        <f t="shared" si="29"/>
        <v>12.622999999999999</v>
      </c>
      <c r="P29" s="159">
        <f t="shared" si="30"/>
        <v>0</v>
      </c>
      <c r="Q29" s="160">
        <f t="shared" si="31"/>
        <v>77</v>
      </c>
      <c r="R29" s="161">
        <f t="shared" si="32"/>
        <v>27.698466459673451</v>
      </c>
      <c r="S29" s="146">
        <f t="shared" si="33"/>
        <v>1</v>
      </c>
      <c r="T29" s="146">
        <f t="shared" si="34"/>
        <v>267</v>
      </c>
      <c r="U29" t="s">
        <v>116</v>
      </c>
      <c r="V29" s="5" t="s">
        <v>119</v>
      </c>
      <c r="W29" t="s">
        <v>116</v>
      </c>
      <c r="X29" s="5" t="s">
        <v>119</v>
      </c>
      <c r="Y29" t="s">
        <v>228</v>
      </c>
      <c r="Z29" t="s">
        <v>196</v>
      </c>
      <c r="AA29" t="s">
        <v>48</v>
      </c>
      <c r="AB29">
        <v>525</v>
      </c>
      <c r="AC29" s="1">
        <v>2115.2330000000002</v>
      </c>
      <c r="AD29" s="1">
        <v>1214.309</v>
      </c>
      <c r="AE29" s="29">
        <v>1.742</v>
      </c>
      <c r="AF29">
        <v>1.8</v>
      </c>
      <c r="AG29">
        <v>19.713000000000001</v>
      </c>
      <c r="AH29">
        <v>127.373572</v>
      </c>
      <c r="AI29">
        <v>4.4724630000000003</v>
      </c>
      <c r="AJ29">
        <v>46.534678999999997</v>
      </c>
      <c r="AK29">
        <v>417</v>
      </c>
      <c r="AL29">
        <v>1</v>
      </c>
      <c r="AM29">
        <v>267</v>
      </c>
      <c r="AN29">
        <v>77</v>
      </c>
      <c r="AO29">
        <v>16.606528999999998</v>
      </c>
      <c r="AP29">
        <v>660</v>
      </c>
      <c r="AQ29">
        <v>0</v>
      </c>
      <c r="AR29">
        <v>22</v>
      </c>
      <c r="AS29">
        <v>6827</v>
      </c>
      <c r="AT29">
        <v>4.7E-2</v>
      </c>
      <c r="AU29">
        <v>12.622999999999999</v>
      </c>
      <c r="AV29">
        <v>18859</v>
      </c>
      <c r="AW29">
        <v>0</v>
      </c>
      <c r="AX29" s="30">
        <v>0.56000000000000005</v>
      </c>
      <c r="AY29">
        <v>0.96777777777777774</v>
      </c>
      <c r="AZ29" t="s">
        <v>66</v>
      </c>
      <c r="BA29" t="s">
        <v>220</v>
      </c>
      <c r="BB29">
        <v>1</v>
      </c>
      <c r="BC29" t="s">
        <v>487</v>
      </c>
      <c r="BD29">
        <v>7</v>
      </c>
      <c r="BE29">
        <v>19327.088</v>
      </c>
      <c r="BF29">
        <v>0.10944395762051687</v>
      </c>
      <c r="BG29">
        <v>0.1059174300971891</v>
      </c>
      <c r="BH29">
        <v>211766.41100000002</v>
      </c>
      <c r="BI29">
        <v>9.9885198507708578E-3</v>
      </c>
      <c r="BJ29">
        <v>9.6666675444682416E-3</v>
      </c>
      <c r="BK29">
        <v>1</v>
      </c>
      <c r="BL29" t="s">
        <v>66</v>
      </c>
      <c r="BM29">
        <v>0</v>
      </c>
      <c r="BN29" t="s">
        <v>432</v>
      </c>
    </row>
    <row r="30" spans="1:66" x14ac:dyDescent="0.25">
      <c r="A30" s="141" t="str">
        <f t="shared" si="20"/>
        <v>신흥교통</v>
      </c>
      <c r="B30" s="141" t="str">
        <f t="shared" si="1"/>
        <v>46</v>
      </c>
      <c r="C30" s="142" t="str">
        <f t="shared" si="21"/>
        <v>71바6288</v>
      </c>
      <c r="D30" s="116" t="str">
        <f t="shared" si="22"/>
        <v>저상</v>
      </c>
      <c r="E30" s="112" t="str">
        <f t="shared" si="16"/>
        <v>B</v>
      </c>
      <c r="F30" s="162">
        <f t="shared" si="17"/>
        <v>0.92789473684210522</v>
      </c>
      <c r="G30" s="163">
        <f t="shared" si="18"/>
        <v>1.7629999999999999</v>
      </c>
      <c r="H30" s="164">
        <f t="shared" si="19"/>
        <v>1.9</v>
      </c>
      <c r="I30" s="165">
        <f t="shared" si="23"/>
        <v>2290.2950000000001</v>
      </c>
      <c r="J30" s="166">
        <f t="shared" si="24"/>
        <v>2.3280889238309229E-2</v>
      </c>
      <c r="K30" s="166">
        <f t="shared" si="25"/>
        <v>0.3783687259576341</v>
      </c>
      <c r="L30" s="166">
        <f t="shared" si="26"/>
        <v>0.14932574188041278</v>
      </c>
      <c r="M30" s="167">
        <f t="shared" si="27"/>
        <v>19.209</v>
      </c>
      <c r="N30" s="168">
        <f t="shared" si="28"/>
        <v>0.30599999999999999</v>
      </c>
      <c r="O30" s="168">
        <f t="shared" si="29"/>
        <v>17.420999999999999</v>
      </c>
      <c r="P30" s="169">
        <f t="shared" si="30"/>
        <v>5.8066666666666666</v>
      </c>
      <c r="Q30" s="170">
        <f t="shared" si="31"/>
        <v>96</v>
      </c>
      <c r="R30" s="171">
        <f t="shared" si="32"/>
        <v>28.003455743781384</v>
      </c>
      <c r="S30" s="143">
        <f t="shared" si="33"/>
        <v>7</v>
      </c>
      <c r="T30" s="143">
        <f t="shared" si="34"/>
        <v>399</v>
      </c>
      <c r="U30" t="s">
        <v>116</v>
      </c>
      <c r="V30" t="s">
        <v>119</v>
      </c>
      <c r="W30" t="s">
        <v>116</v>
      </c>
      <c r="X30" s="4" t="s">
        <v>119</v>
      </c>
      <c r="Y30" s="4" t="s">
        <v>229</v>
      </c>
      <c r="Z30" s="4" t="s">
        <v>192</v>
      </c>
      <c r="AA30" s="4" t="s">
        <v>193</v>
      </c>
      <c r="AB30" s="4">
        <v>525</v>
      </c>
      <c r="AC30" s="4">
        <v>2290.2950000000001</v>
      </c>
      <c r="AD30" s="4">
        <v>1299.011</v>
      </c>
      <c r="AE30" s="4">
        <v>1.7629999999999999</v>
      </c>
      <c r="AF30" s="4">
        <v>1.9</v>
      </c>
      <c r="AG30" s="4">
        <v>19.209</v>
      </c>
      <c r="AH30" s="4">
        <v>136.686059</v>
      </c>
      <c r="AI30" s="4">
        <v>3.1821730000000001</v>
      </c>
      <c r="AJ30" s="4">
        <v>51.717730000000003</v>
      </c>
      <c r="AK30" s="4">
        <v>342</v>
      </c>
      <c r="AL30" s="4">
        <v>7</v>
      </c>
      <c r="AM30" s="4">
        <v>399</v>
      </c>
      <c r="AN30" s="4">
        <v>96</v>
      </c>
      <c r="AO30" s="4">
        <v>16.755877999999999</v>
      </c>
      <c r="AP30" s="4">
        <v>2999.3</v>
      </c>
      <c r="AQ30" s="4">
        <v>348.4</v>
      </c>
      <c r="AR30" s="4">
        <v>27</v>
      </c>
      <c r="AS30" s="4">
        <v>13178</v>
      </c>
      <c r="AT30" s="4">
        <v>0.30599999999999999</v>
      </c>
      <c r="AU30" s="4">
        <v>17.420999999999999</v>
      </c>
      <c r="AV30" s="4">
        <v>20734</v>
      </c>
      <c r="AW30" s="4">
        <v>0</v>
      </c>
      <c r="AX30" s="31">
        <v>0.55000000000000004</v>
      </c>
      <c r="AY30">
        <v>0.92789473684210522</v>
      </c>
      <c r="AZ30" t="s">
        <v>68</v>
      </c>
      <c r="BA30" t="s">
        <v>220</v>
      </c>
      <c r="BB30">
        <v>2</v>
      </c>
      <c r="BC30" t="s">
        <v>488</v>
      </c>
      <c r="BD30">
        <v>6</v>
      </c>
      <c r="BE30">
        <v>19327.088</v>
      </c>
      <c r="BF30">
        <v>0.11850181465516171</v>
      </c>
      <c r="BG30">
        <v>0.1099572101247632</v>
      </c>
      <c r="BH30">
        <v>211766.41100000002</v>
      </c>
      <c r="BI30">
        <v>1.0815194861096266E-2</v>
      </c>
      <c r="BJ30">
        <v>1.0035362389533007E-2</v>
      </c>
      <c r="BK30">
        <v>1</v>
      </c>
      <c r="BL30" t="s">
        <v>66</v>
      </c>
      <c r="BM30">
        <v>-1</v>
      </c>
      <c r="BN30" t="s">
        <v>428</v>
      </c>
    </row>
    <row r="31" spans="1:66" x14ac:dyDescent="0.25">
      <c r="A31" s="144" t="str">
        <f t="shared" si="20"/>
        <v>신흥교통</v>
      </c>
      <c r="B31" s="144" t="str">
        <f t="shared" si="1"/>
        <v>46</v>
      </c>
      <c r="C31" s="145" t="str">
        <f t="shared" si="21"/>
        <v>71바6289</v>
      </c>
      <c r="D31" s="133" t="str">
        <f t="shared" si="22"/>
        <v>대형</v>
      </c>
      <c r="E31" s="129" t="str">
        <f t="shared" si="16"/>
        <v>B</v>
      </c>
      <c r="F31" s="152">
        <f t="shared" si="17"/>
        <v>0.90428571428571425</v>
      </c>
      <c r="G31" s="153">
        <f t="shared" si="18"/>
        <v>1.899</v>
      </c>
      <c r="H31" s="154">
        <f t="shared" si="19"/>
        <v>2.1</v>
      </c>
      <c r="I31" s="155">
        <f t="shared" si="23"/>
        <v>4415.9660000000003</v>
      </c>
      <c r="J31" s="156">
        <f t="shared" si="24"/>
        <v>1.7201696170636691E-2</v>
      </c>
      <c r="K31" s="156">
        <f t="shared" si="25"/>
        <v>0.39057583059894901</v>
      </c>
      <c r="L31" s="156">
        <f t="shared" si="26"/>
        <v>0.15557184996442452</v>
      </c>
      <c r="M31" s="157">
        <f t="shared" si="27"/>
        <v>15.573</v>
      </c>
      <c r="N31" s="158">
        <f t="shared" si="28"/>
        <v>0</v>
      </c>
      <c r="O31" s="158">
        <f t="shared" si="29"/>
        <v>5.7750000000000004</v>
      </c>
      <c r="P31" s="159">
        <f t="shared" si="30"/>
        <v>0</v>
      </c>
      <c r="Q31" s="160">
        <f t="shared" si="31"/>
        <v>76</v>
      </c>
      <c r="R31" s="161">
        <f t="shared" si="32"/>
        <v>25.511917375044746</v>
      </c>
      <c r="S31" s="146">
        <f t="shared" si="33"/>
        <v>0</v>
      </c>
      <c r="T31" s="146">
        <f t="shared" si="34"/>
        <v>255</v>
      </c>
      <c r="U31" t="s">
        <v>116</v>
      </c>
      <c r="V31" t="s">
        <v>119</v>
      </c>
      <c r="W31" s="4" t="s">
        <v>116</v>
      </c>
      <c r="X31" s="4" t="s">
        <v>119</v>
      </c>
      <c r="Y31" s="4" t="s">
        <v>230</v>
      </c>
      <c r="Z31" s="4" t="s">
        <v>196</v>
      </c>
      <c r="AA31" s="4" t="s">
        <v>48</v>
      </c>
      <c r="AB31" s="4">
        <v>525</v>
      </c>
      <c r="AC31" s="4">
        <v>4415.9660000000003</v>
      </c>
      <c r="AD31" s="4">
        <v>2325.5909999999999</v>
      </c>
      <c r="AE31" s="4">
        <v>1.899</v>
      </c>
      <c r="AF31" s="4">
        <v>2.1</v>
      </c>
      <c r="AG31" s="4">
        <v>15.573</v>
      </c>
      <c r="AH31" s="4">
        <v>292.27908400000001</v>
      </c>
      <c r="AI31" s="4">
        <v>5.0276959999999997</v>
      </c>
      <c r="AJ31" s="4">
        <v>114.157146</v>
      </c>
      <c r="AK31" s="4">
        <v>687</v>
      </c>
      <c r="AL31" s="4">
        <v>0</v>
      </c>
      <c r="AM31" s="4">
        <v>255</v>
      </c>
      <c r="AN31" s="4">
        <v>76</v>
      </c>
      <c r="AO31" s="4">
        <v>15.10873</v>
      </c>
      <c r="AP31" s="4">
        <v>1144.7</v>
      </c>
      <c r="AQ31" s="4">
        <v>0</v>
      </c>
      <c r="AR31" s="4">
        <v>29</v>
      </c>
      <c r="AS31" s="4">
        <v>12291</v>
      </c>
      <c r="AT31" s="4">
        <v>0</v>
      </c>
      <c r="AU31" s="4">
        <v>5.7750000000000004</v>
      </c>
      <c r="AV31" s="4">
        <v>34424</v>
      </c>
      <c r="AW31" s="4">
        <v>0</v>
      </c>
      <c r="AX31" s="4">
        <v>0.56000000000000005</v>
      </c>
      <c r="AY31">
        <v>0.90428571428571425</v>
      </c>
      <c r="AZ31" t="s">
        <v>68</v>
      </c>
      <c r="BA31" t="s">
        <v>220</v>
      </c>
      <c r="BB31">
        <v>3</v>
      </c>
      <c r="BC31" t="s">
        <v>489</v>
      </c>
      <c r="BD31">
        <v>7</v>
      </c>
      <c r="BE31">
        <v>19327.088</v>
      </c>
      <c r="BF31">
        <v>0.22848584328896315</v>
      </c>
      <c r="BG31">
        <v>0.2066164840027338</v>
      </c>
      <c r="BH31">
        <v>211766.41100000002</v>
      </c>
      <c r="BI31">
        <v>2.0853004870541061E-2</v>
      </c>
      <c r="BJ31">
        <v>1.8857074404360703E-2</v>
      </c>
      <c r="BK31">
        <v>1</v>
      </c>
      <c r="BL31" t="s">
        <v>69</v>
      </c>
      <c r="BM31">
        <v>1</v>
      </c>
      <c r="BN31" t="s">
        <v>435</v>
      </c>
    </row>
    <row r="32" spans="1:66" x14ac:dyDescent="0.25">
      <c r="A32" s="141" t="str">
        <f t="shared" si="20"/>
        <v>신흥교통</v>
      </c>
      <c r="B32" s="141" t="str">
        <f t="shared" si="1"/>
        <v>46</v>
      </c>
      <c r="C32" s="142" t="str">
        <f t="shared" si="21"/>
        <v>71바6292</v>
      </c>
      <c r="D32" s="116" t="str">
        <f t="shared" si="22"/>
        <v>대형</v>
      </c>
      <c r="E32" s="112" t="str">
        <f t="shared" si="16"/>
        <v>D</v>
      </c>
      <c r="F32" s="162">
        <f t="shared" si="17"/>
        <v>0.83380952380952367</v>
      </c>
      <c r="G32" s="163">
        <f t="shared" si="18"/>
        <v>1.7509999999999999</v>
      </c>
      <c r="H32" s="164">
        <f t="shared" si="19"/>
        <v>2.1</v>
      </c>
      <c r="I32" s="165">
        <f t="shared" si="23"/>
        <v>3409.7869999999998</v>
      </c>
      <c r="J32" s="166">
        <f t="shared" si="24"/>
        <v>2.4286222658072482E-2</v>
      </c>
      <c r="K32" s="166">
        <f t="shared" si="25"/>
        <v>0.40430653006199163</v>
      </c>
      <c r="L32" s="166">
        <f t="shared" si="26"/>
        <v>0.15514165547584058</v>
      </c>
      <c r="M32" s="167">
        <f t="shared" si="27"/>
        <v>18.074000000000002</v>
      </c>
      <c r="N32" s="168">
        <f t="shared" si="28"/>
        <v>2.9000000000000001E-2</v>
      </c>
      <c r="O32" s="168">
        <f t="shared" si="29"/>
        <v>18.564</v>
      </c>
      <c r="P32" s="169">
        <f t="shared" si="30"/>
        <v>1.3333333333333334E-2</v>
      </c>
      <c r="Q32" s="170">
        <f t="shared" si="31"/>
        <v>85</v>
      </c>
      <c r="R32" s="171">
        <f t="shared" si="32"/>
        <v>26.133687326659977</v>
      </c>
      <c r="S32" s="143">
        <f t="shared" si="33"/>
        <v>1</v>
      </c>
      <c r="T32" s="143">
        <f t="shared" si="34"/>
        <v>633</v>
      </c>
      <c r="U32" t="s">
        <v>116</v>
      </c>
      <c r="V32" s="5" t="s">
        <v>119</v>
      </c>
      <c r="W32" t="s">
        <v>116</v>
      </c>
      <c r="X32" s="5" t="s">
        <v>119</v>
      </c>
      <c r="Y32" t="s">
        <v>231</v>
      </c>
      <c r="Z32" t="s">
        <v>196</v>
      </c>
      <c r="AA32" t="s">
        <v>48</v>
      </c>
      <c r="AB32">
        <v>525</v>
      </c>
      <c r="AC32" s="1">
        <v>3409.7869999999998</v>
      </c>
      <c r="AD32" s="1">
        <v>1947.4349999999999</v>
      </c>
      <c r="AE32" s="29">
        <v>1.7509999999999999</v>
      </c>
      <c r="AF32">
        <v>2.1</v>
      </c>
      <c r="AG32">
        <v>18.074000000000002</v>
      </c>
      <c r="AH32">
        <v>228.33937900000001</v>
      </c>
      <c r="AI32">
        <v>5.5455009999999998</v>
      </c>
      <c r="AJ32">
        <v>92.319102000000001</v>
      </c>
      <c r="AK32">
        <v>529</v>
      </c>
      <c r="AL32">
        <v>1</v>
      </c>
      <c r="AM32">
        <v>633</v>
      </c>
      <c r="AN32">
        <v>85</v>
      </c>
      <c r="AO32">
        <v>14.932978</v>
      </c>
      <c r="AP32">
        <v>711.7</v>
      </c>
      <c r="AQ32">
        <v>0.8</v>
      </c>
      <c r="AR32">
        <v>62</v>
      </c>
      <c r="AS32">
        <v>27490</v>
      </c>
      <c r="AT32">
        <v>2.9000000000000001E-2</v>
      </c>
      <c r="AU32">
        <v>18.564</v>
      </c>
      <c r="AV32">
        <v>27170</v>
      </c>
      <c r="AW32">
        <v>0</v>
      </c>
      <c r="AX32">
        <v>0.56000000000000005</v>
      </c>
      <c r="AY32">
        <v>0.83380952380952367</v>
      </c>
      <c r="AZ32" t="s">
        <v>67</v>
      </c>
      <c r="BA32" t="s">
        <v>220</v>
      </c>
      <c r="BB32">
        <v>1</v>
      </c>
      <c r="BC32" t="s">
        <v>490</v>
      </c>
      <c r="BD32">
        <v>6</v>
      </c>
      <c r="BE32">
        <v>19327.088</v>
      </c>
      <c r="BF32">
        <v>0.1764252845539897</v>
      </c>
      <c r="BG32">
        <v>0.14710508250192186</v>
      </c>
      <c r="BH32">
        <v>211766.41100000002</v>
      </c>
      <c r="BI32">
        <v>1.610164229491522E-2</v>
      </c>
      <c r="BJ32">
        <v>1.3425702694474545E-2</v>
      </c>
      <c r="BK32">
        <v>1</v>
      </c>
      <c r="BL32" t="s">
        <v>67</v>
      </c>
      <c r="BM32">
        <v>0</v>
      </c>
      <c r="BN32" t="s">
        <v>432</v>
      </c>
    </row>
    <row r="33" spans="1:66" x14ac:dyDescent="0.25">
      <c r="A33" s="144" t="str">
        <f t="shared" si="20"/>
        <v>신흥교통</v>
      </c>
      <c r="B33" s="144" t="str">
        <f t="shared" si="1"/>
        <v>46</v>
      </c>
      <c r="C33" s="145" t="str">
        <f t="shared" si="21"/>
        <v>74바1001</v>
      </c>
      <c r="D33" s="133" t="str">
        <f t="shared" si="22"/>
        <v>저상</v>
      </c>
      <c r="E33" s="129" t="str">
        <f t="shared" si="16"/>
        <v>F</v>
      </c>
      <c r="F33" s="152">
        <f t="shared" si="17"/>
        <v>0.73</v>
      </c>
      <c r="G33" s="153">
        <f t="shared" si="18"/>
        <v>1.825</v>
      </c>
      <c r="H33" s="154">
        <f t="shared" si="19"/>
        <v>2.5</v>
      </c>
      <c r="I33" s="155">
        <f t="shared" si="23"/>
        <v>1512.5820000000001</v>
      </c>
      <c r="J33" s="156">
        <f t="shared" si="24"/>
        <v>1.8110339737434738E-2</v>
      </c>
      <c r="K33" s="156">
        <f t="shared" si="25"/>
        <v>0.44524747944988985</v>
      </c>
      <c r="L33" s="156">
        <f t="shared" si="26"/>
        <v>0.16660253791199417</v>
      </c>
      <c r="M33" s="157">
        <f t="shared" si="27"/>
        <v>17.347999999999999</v>
      </c>
      <c r="N33" s="158">
        <f t="shared" si="28"/>
        <v>0.33100000000000002</v>
      </c>
      <c r="O33" s="158">
        <f t="shared" si="29"/>
        <v>40.395000000000003</v>
      </c>
      <c r="P33" s="159">
        <f t="shared" si="30"/>
        <v>0</v>
      </c>
      <c r="Q33" s="160">
        <f t="shared" si="31"/>
        <v>72</v>
      </c>
      <c r="R33" s="161">
        <f t="shared" si="32"/>
        <v>28.482103851889796</v>
      </c>
      <c r="S33" s="146">
        <f t="shared" si="33"/>
        <v>5</v>
      </c>
      <c r="T33" s="146">
        <f t="shared" si="34"/>
        <v>611</v>
      </c>
      <c r="U33" t="s">
        <v>116</v>
      </c>
      <c r="V33" t="s">
        <v>119</v>
      </c>
      <c r="W33" t="s">
        <v>116</v>
      </c>
      <c r="X33" s="4" t="s">
        <v>119</v>
      </c>
      <c r="Y33" s="4" t="s">
        <v>237</v>
      </c>
      <c r="Z33" s="4" t="s">
        <v>192</v>
      </c>
      <c r="AA33" s="4" t="s">
        <v>474</v>
      </c>
      <c r="AB33" s="4">
        <v>525</v>
      </c>
      <c r="AC33" s="4">
        <v>1512.5820000000001</v>
      </c>
      <c r="AD33" s="4">
        <v>828.88699999999994</v>
      </c>
      <c r="AE33" s="4">
        <v>1.825</v>
      </c>
      <c r="AF33" s="4">
        <v>2.5</v>
      </c>
      <c r="AG33" s="4">
        <v>17.347999999999999</v>
      </c>
      <c r="AH33" s="4">
        <v>98.960539999999995</v>
      </c>
      <c r="AI33" s="4">
        <v>1.7922089999999999</v>
      </c>
      <c r="AJ33" s="4">
        <v>44.061931000000001</v>
      </c>
      <c r="AK33" s="4">
        <v>252</v>
      </c>
      <c r="AL33" s="4">
        <v>5</v>
      </c>
      <c r="AM33" s="4">
        <v>611</v>
      </c>
      <c r="AN33" s="4">
        <v>72</v>
      </c>
      <c r="AO33" s="4">
        <v>15.284698000000001</v>
      </c>
      <c r="AP33" s="4">
        <v>949.1</v>
      </c>
      <c r="AQ33" s="4">
        <v>0</v>
      </c>
      <c r="AR33" s="4">
        <v>35</v>
      </c>
      <c r="AS33" s="4">
        <v>27880</v>
      </c>
      <c r="AT33" s="4">
        <v>0.33100000000000002</v>
      </c>
      <c r="AU33" s="4">
        <v>40.395000000000003</v>
      </c>
      <c r="AV33" s="4">
        <v>13208</v>
      </c>
      <c r="AW33" s="4">
        <v>0</v>
      </c>
      <c r="AX33" s="4">
        <v>0.52</v>
      </c>
      <c r="AY33">
        <v>0.73</v>
      </c>
      <c r="AZ33" t="s">
        <v>70</v>
      </c>
      <c r="BA33" t="s">
        <v>220</v>
      </c>
      <c r="BB33">
        <v>1</v>
      </c>
      <c r="BC33" t="s">
        <v>491</v>
      </c>
      <c r="BD33">
        <v>5</v>
      </c>
      <c r="BE33">
        <v>19327.088</v>
      </c>
      <c r="BF33">
        <v>7.8262281415596602E-2</v>
      </c>
      <c r="BG33">
        <v>5.7131465433385521E-2</v>
      </c>
      <c r="BH33">
        <v>211766.41100000002</v>
      </c>
      <c r="BI33">
        <v>7.1426908207836599E-3</v>
      </c>
      <c r="BJ33">
        <v>5.214164299172072E-3</v>
      </c>
      <c r="BK33">
        <v>1</v>
      </c>
      <c r="BL33" t="s">
        <v>70</v>
      </c>
      <c r="BM33">
        <v>0</v>
      </c>
      <c r="BN33" t="s">
        <v>432</v>
      </c>
    </row>
    <row r="34" spans="1:66" x14ac:dyDescent="0.25">
      <c r="A34" s="141" t="str">
        <f t="shared" si="20"/>
        <v>신흥교통</v>
      </c>
      <c r="B34" s="141" t="str">
        <f t="shared" si="1"/>
        <v>46</v>
      </c>
      <c r="C34" s="142" t="str">
        <f t="shared" si="21"/>
        <v>74바1002</v>
      </c>
      <c r="D34" s="116" t="str">
        <f t="shared" si="22"/>
        <v>저상</v>
      </c>
      <c r="E34" s="112" t="str">
        <f t="shared" si="16"/>
        <v>F</v>
      </c>
      <c r="F34" s="162">
        <f t="shared" si="17"/>
        <v>0.72720000000000007</v>
      </c>
      <c r="G34" s="163">
        <f t="shared" si="18"/>
        <v>1.8180000000000001</v>
      </c>
      <c r="H34" s="164">
        <f t="shared" si="19"/>
        <v>2.5</v>
      </c>
      <c r="I34" s="165">
        <f t="shared" si="23"/>
        <v>1221.232</v>
      </c>
      <c r="J34" s="166">
        <f t="shared" si="24"/>
        <v>1.5462349630084525E-2</v>
      </c>
      <c r="K34" s="166">
        <f t="shared" si="25"/>
        <v>0.42378853588592152</v>
      </c>
      <c r="L34" s="166">
        <f t="shared" si="26"/>
        <v>0.19652285560810723</v>
      </c>
      <c r="M34" s="167">
        <f t="shared" si="27"/>
        <v>15.42</v>
      </c>
      <c r="N34" s="168">
        <f t="shared" si="28"/>
        <v>0</v>
      </c>
      <c r="O34" s="168">
        <f t="shared" si="29"/>
        <v>17.768999999999998</v>
      </c>
      <c r="P34" s="169">
        <f t="shared" si="30"/>
        <v>0</v>
      </c>
      <c r="Q34" s="170">
        <f t="shared" si="31"/>
        <v>68</v>
      </c>
      <c r="R34" s="171">
        <f t="shared" si="32"/>
        <v>27.181606769689793</v>
      </c>
      <c r="S34" s="143">
        <f t="shared" si="33"/>
        <v>0</v>
      </c>
      <c r="T34" s="143">
        <f t="shared" si="34"/>
        <v>217</v>
      </c>
      <c r="U34" t="s">
        <v>116</v>
      </c>
      <c r="V34" t="s">
        <v>119</v>
      </c>
      <c r="W34" s="4" t="s">
        <v>116</v>
      </c>
      <c r="X34" s="4" t="s">
        <v>119</v>
      </c>
      <c r="Y34" s="4" t="s">
        <v>238</v>
      </c>
      <c r="Z34" s="4" t="s">
        <v>192</v>
      </c>
      <c r="AA34" s="4" t="s">
        <v>474</v>
      </c>
      <c r="AB34" s="4">
        <v>525</v>
      </c>
      <c r="AC34" s="4">
        <v>1221.232</v>
      </c>
      <c r="AD34" s="4">
        <v>671.82100000000003</v>
      </c>
      <c r="AE34" s="4">
        <v>1.8180000000000001</v>
      </c>
      <c r="AF34" s="4">
        <v>2.5</v>
      </c>
      <c r="AG34" s="4">
        <v>15.42</v>
      </c>
      <c r="AH34" s="4">
        <v>80.122493000000006</v>
      </c>
      <c r="AI34" s="4">
        <v>1.238882</v>
      </c>
      <c r="AJ34" s="4">
        <v>33.954993999999999</v>
      </c>
      <c r="AK34" s="4">
        <v>240</v>
      </c>
      <c r="AL34" s="4">
        <v>0</v>
      </c>
      <c r="AM34" s="4">
        <v>217</v>
      </c>
      <c r="AN34" s="4">
        <v>68</v>
      </c>
      <c r="AO34" s="4">
        <v>15.242061</v>
      </c>
      <c r="AP34" s="4">
        <v>512.70000000000005</v>
      </c>
      <c r="AQ34" s="4">
        <v>0</v>
      </c>
      <c r="AR34" s="4">
        <v>34</v>
      </c>
      <c r="AS34" s="4">
        <v>22140</v>
      </c>
      <c r="AT34" s="4">
        <v>0</v>
      </c>
      <c r="AU34" s="4">
        <v>17.768999999999998</v>
      </c>
      <c r="AV34" s="4">
        <v>10581</v>
      </c>
      <c r="AW34" s="4">
        <v>0</v>
      </c>
      <c r="AX34" s="4">
        <v>0.5</v>
      </c>
      <c r="AY34">
        <v>0.72720000000000007</v>
      </c>
      <c r="AZ34" t="s">
        <v>70</v>
      </c>
      <c r="BA34" t="s">
        <v>220</v>
      </c>
      <c r="BB34">
        <v>2</v>
      </c>
      <c r="BC34" t="s">
        <v>492</v>
      </c>
      <c r="BD34">
        <v>4</v>
      </c>
      <c r="BE34">
        <v>19327.088</v>
      </c>
      <c r="BF34">
        <v>6.3187584182366224E-2</v>
      </c>
      <c r="BG34">
        <v>4.5950011217416722E-2</v>
      </c>
      <c r="BH34">
        <v>211766.41100000002</v>
      </c>
      <c r="BI34">
        <v>5.7668824542717488E-3</v>
      </c>
      <c r="BJ34">
        <v>4.1936769207464161E-3</v>
      </c>
      <c r="BK34">
        <v>1</v>
      </c>
      <c r="BL34" t="s">
        <v>67</v>
      </c>
      <c r="BM34">
        <v>-1</v>
      </c>
      <c r="BN34" t="s">
        <v>428</v>
      </c>
    </row>
    <row r="35" spans="1:66" x14ac:dyDescent="0.25">
      <c r="A35" s="144" t="str">
        <f t="shared" si="20"/>
        <v>신흥교통</v>
      </c>
      <c r="B35" s="144" t="str">
        <f t="shared" si="1"/>
        <v>519</v>
      </c>
      <c r="C35" s="145" t="str">
        <f t="shared" si="21"/>
        <v>74바1007</v>
      </c>
      <c r="D35" s="133" t="str">
        <f t="shared" si="22"/>
        <v>중형</v>
      </c>
      <c r="E35" s="129" t="str">
        <f t="shared" si="16"/>
        <v>F</v>
      </c>
      <c r="F35" s="152">
        <f t="shared" si="17"/>
        <v>0.73639999999999994</v>
      </c>
      <c r="G35" s="153">
        <f t="shared" si="18"/>
        <v>1.841</v>
      </c>
      <c r="H35" s="154">
        <f t="shared" si="19"/>
        <v>2.5</v>
      </c>
      <c r="I35" s="155">
        <f t="shared" si="23"/>
        <v>2873.45</v>
      </c>
      <c r="J35" s="156">
        <f t="shared" si="24"/>
        <v>2.8273984547247027E-2</v>
      </c>
      <c r="K35" s="156">
        <f t="shared" si="25"/>
        <v>0.45357630272407623</v>
      </c>
      <c r="L35" s="156">
        <f t="shared" si="26"/>
        <v>0.18514329464580906</v>
      </c>
      <c r="M35" s="157">
        <f t="shared" si="27"/>
        <v>15.257999999999999</v>
      </c>
      <c r="N35" s="158">
        <f t="shared" si="28"/>
        <v>0</v>
      </c>
      <c r="O35" s="158">
        <f t="shared" si="29"/>
        <v>21.646000000000001</v>
      </c>
      <c r="P35" s="159">
        <f t="shared" si="30"/>
        <v>0</v>
      </c>
      <c r="Q35" s="160">
        <f t="shared" si="31"/>
        <v>61</v>
      </c>
      <c r="R35" s="161">
        <f t="shared" si="32"/>
        <v>23.154874704887053</v>
      </c>
      <c r="S35" s="146">
        <f t="shared" si="33"/>
        <v>0</v>
      </c>
      <c r="T35" s="146">
        <f t="shared" si="34"/>
        <v>622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233</v>
      </c>
      <c r="Z35" s="4" t="s">
        <v>191</v>
      </c>
      <c r="AA35" s="4" t="s">
        <v>48</v>
      </c>
      <c r="AB35" s="4">
        <v>525</v>
      </c>
      <c r="AC35" s="4">
        <v>2873.45</v>
      </c>
      <c r="AD35" s="4">
        <v>1560.3920000000001</v>
      </c>
      <c r="AE35" s="4">
        <v>1.841</v>
      </c>
      <c r="AF35" s="4">
        <v>2.5</v>
      </c>
      <c r="AG35" s="4">
        <v>15.257999999999999</v>
      </c>
      <c r="AH35" s="4">
        <v>239.500237</v>
      </c>
      <c r="AI35" s="4">
        <v>6.7716260000000004</v>
      </c>
      <c r="AJ35" s="4">
        <v>108.631632</v>
      </c>
      <c r="AK35" s="4">
        <v>532</v>
      </c>
      <c r="AL35" s="4">
        <v>0</v>
      </c>
      <c r="AM35" s="4">
        <v>622</v>
      </c>
      <c r="AN35" s="4">
        <v>61</v>
      </c>
      <c r="AO35" s="4">
        <v>11.997691</v>
      </c>
      <c r="AP35" s="4">
        <v>0</v>
      </c>
      <c r="AQ35" s="4">
        <v>0</v>
      </c>
      <c r="AR35" s="4">
        <v>140</v>
      </c>
      <c r="AS35" s="4">
        <v>62006</v>
      </c>
      <c r="AT35" s="4">
        <v>0</v>
      </c>
      <c r="AU35" s="4">
        <v>21.646000000000001</v>
      </c>
      <c r="AV35" s="4">
        <v>24579</v>
      </c>
      <c r="AW35" s="4">
        <v>0</v>
      </c>
      <c r="AX35" s="4">
        <v>0.59</v>
      </c>
      <c r="AY35">
        <v>0.73639999999999994</v>
      </c>
      <c r="AZ35" t="s">
        <v>70</v>
      </c>
      <c r="BA35" t="s">
        <v>493</v>
      </c>
      <c r="BB35">
        <v>2</v>
      </c>
      <c r="BC35" t="s">
        <v>494</v>
      </c>
      <c r="BD35">
        <v>12</v>
      </c>
      <c r="BE35">
        <v>5244.5839999999998</v>
      </c>
      <c r="BF35">
        <v>0.54788902227517</v>
      </c>
      <c r="BG35">
        <v>0.40346547600343513</v>
      </c>
      <c r="BH35">
        <v>211766.41100000002</v>
      </c>
      <c r="BI35">
        <v>1.3568960187930841E-2</v>
      </c>
      <c r="BJ35">
        <v>9.9921822823922698E-3</v>
      </c>
      <c r="BK35">
        <v>1</v>
      </c>
      <c r="BL35" t="s">
        <v>67</v>
      </c>
      <c r="BM35">
        <v>-1</v>
      </c>
      <c r="BN35" t="s">
        <v>428</v>
      </c>
    </row>
    <row r="36" spans="1:66" x14ac:dyDescent="0.25">
      <c r="A36" s="141" t="str">
        <f t="shared" si="20"/>
        <v>신흥교통</v>
      </c>
      <c r="B36" s="141" t="str">
        <f t="shared" si="1"/>
        <v>519</v>
      </c>
      <c r="C36" s="142" t="str">
        <f t="shared" si="21"/>
        <v>74바1008</v>
      </c>
      <c r="D36" s="116" t="str">
        <f t="shared" si="22"/>
        <v>중형</v>
      </c>
      <c r="E36" s="112" t="str">
        <f t="shared" si="16"/>
        <v>F</v>
      </c>
      <c r="F36" s="162">
        <f t="shared" si="17"/>
        <v>0.74960000000000004</v>
      </c>
      <c r="G36" s="163">
        <f t="shared" si="18"/>
        <v>1.8740000000000001</v>
      </c>
      <c r="H36" s="164">
        <f t="shared" si="19"/>
        <v>2.5</v>
      </c>
      <c r="I36" s="165">
        <f t="shared" si="23"/>
        <v>2371.134</v>
      </c>
      <c r="J36" s="166">
        <f t="shared" si="24"/>
        <v>3.5771995688239196E-2</v>
      </c>
      <c r="K36" s="166">
        <f t="shared" si="25"/>
        <v>0.43800298570978252</v>
      </c>
      <c r="L36" s="166">
        <f t="shared" si="26"/>
        <v>0.17670869718877127</v>
      </c>
      <c r="M36" s="167">
        <f t="shared" si="27"/>
        <v>15.292</v>
      </c>
      <c r="N36" s="168">
        <f t="shared" si="28"/>
        <v>8.4000000000000005E-2</v>
      </c>
      <c r="O36" s="168">
        <f t="shared" si="29"/>
        <v>12.651999999999999</v>
      </c>
      <c r="P36" s="169">
        <f t="shared" si="30"/>
        <v>0</v>
      </c>
      <c r="Q36" s="170">
        <f t="shared" si="31"/>
        <v>61</v>
      </c>
      <c r="R36" s="171">
        <f t="shared" si="32"/>
        <v>22.829233705216996</v>
      </c>
      <c r="S36" s="143">
        <f t="shared" si="33"/>
        <v>2</v>
      </c>
      <c r="T36" s="143">
        <f t="shared" si="34"/>
        <v>300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234</v>
      </c>
      <c r="Z36" t="s">
        <v>191</v>
      </c>
      <c r="AA36" t="s">
        <v>48</v>
      </c>
      <c r="AB36">
        <v>525</v>
      </c>
      <c r="AC36" s="1">
        <v>2371.134</v>
      </c>
      <c r="AD36" s="1">
        <v>1265.384</v>
      </c>
      <c r="AE36" s="29">
        <v>1.8740000000000001</v>
      </c>
      <c r="AF36">
        <v>2.5</v>
      </c>
      <c r="AG36">
        <v>15.292</v>
      </c>
      <c r="AH36">
        <v>197.37551300000001</v>
      </c>
      <c r="AI36">
        <v>7.0605159999999998</v>
      </c>
      <c r="AJ36">
        <v>86.451064000000002</v>
      </c>
      <c r="AK36">
        <v>419</v>
      </c>
      <c r="AL36">
        <v>2</v>
      </c>
      <c r="AM36">
        <v>300</v>
      </c>
      <c r="AN36">
        <v>61</v>
      </c>
      <c r="AO36">
        <v>12.013313</v>
      </c>
      <c r="AP36">
        <v>0</v>
      </c>
      <c r="AQ36">
        <v>0</v>
      </c>
      <c r="AR36">
        <v>102</v>
      </c>
      <c r="AS36">
        <v>41712</v>
      </c>
      <c r="AT36">
        <v>8.4000000000000005E-2</v>
      </c>
      <c r="AU36">
        <v>12.651999999999999</v>
      </c>
      <c r="AV36">
        <v>20290</v>
      </c>
      <c r="AW36">
        <v>0</v>
      </c>
      <c r="AX36">
        <v>0.61</v>
      </c>
      <c r="AY36">
        <v>0.74960000000000004</v>
      </c>
      <c r="AZ36" t="s">
        <v>70</v>
      </c>
      <c r="BA36" t="s">
        <v>493</v>
      </c>
      <c r="BB36">
        <v>1</v>
      </c>
      <c r="BC36" t="s">
        <v>495</v>
      </c>
      <c r="BD36">
        <v>7</v>
      </c>
      <c r="BE36">
        <v>5244.5839999999998</v>
      </c>
      <c r="BF36">
        <v>0.45211097772483005</v>
      </c>
      <c r="BG36">
        <v>0.3389023889025326</v>
      </c>
      <c r="BH36">
        <v>211766.41100000002</v>
      </c>
      <c r="BI36">
        <v>1.1196931509596202E-2</v>
      </c>
      <c r="BJ36">
        <v>8.3932198595933136E-3</v>
      </c>
      <c r="BK36">
        <v>1</v>
      </c>
      <c r="BL36" t="s">
        <v>67</v>
      </c>
      <c r="BM36">
        <v>-1</v>
      </c>
      <c r="BN36" t="s">
        <v>428</v>
      </c>
    </row>
    <row r="37" spans="1:66" x14ac:dyDescent="0.25">
      <c r="A37" s="144" t="str">
        <f t="shared" si="20"/>
        <v>신흥교통</v>
      </c>
      <c r="B37" s="144" t="str">
        <f t="shared" si="1"/>
        <v>82</v>
      </c>
      <c r="C37" s="145" t="str">
        <f t="shared" si="21"/>
        <v>70바4006</v>
      </c>
      <c r="D37" s="133" t="str">
        <f t="shared" si="22"/>
        <v>대형</v>
      </c>
      <c r="E37" s="129" t="str">
        <f t="shared" si="16"/>
        <v>C</v>
      </c>
      <c r="F37" s="152">
        <f t="shared" si="17"/>
        <v>0.87849999999999995</v>
      </c>
      <c r="G37" s="153">
        <f t="shared" si="18"/>
        <v>1.7569999999999999</v>
      </c>
      <c r="H37" s="154">
        <f t="shared" si="19"/>
        <v>2</v>
      </c>
      <c r="I37" s="155">
        <f t="shared" si="23"/>
        <v>3327.1289999999999</v>
      </c>
      <c r="J37" s="156">
        <f t="shared" si="24"/>
        <v>4.5996016726002634E-2</v>
      </c>
      <c r="K37" s="156">
        <f t="shared" si="25"/>
        <v>0.37844945564868232</v>
      </c>
      <c r="L37" s="156">
        <f t="shared" si="26"/>
        <v>0.19416139260004647</v>
      </c>
      <c r="M37" s="157">
        <f t="shared" si="27"/>
        <v>18.335999999999999</v>
      </c>
      <c r="N37" s="158">
        <f t="shared" si="28"/>
        <v>0</v>
      </c>
      <c r="O37" s="158">
        <f t="shared" si="29"/>
        <v>15.148</v>
      </c>
      <c r="P37" s="159">
        <f t="shared" si="30"/>
        <v>0</v>
      </c>
      <c r="Q37" s="160">
        <f t="shared" si="31"/>
        <v>71</v>
      </c>
      <c r="R37" s="161">
        <f t="shared" si="32"/>
        <v>26.500834321766035</v>
      </c>
      <c r="S37" s="146">
        <f t="shared" si="33"/>
        <v>0</v>
      </c>
      <c r="T37" s="146">
        <f t="shared" si="34"/>
        <v>504</v>
      </c>
      <c r="U37" t="s">
        <v>116</v>
      </c>
      <c r="V37" t="s">
        <v>121</v>
      </c>
      <c r="W37" s="4" t="s">
        <v>116</v>
      </c>
      <c r="X37" s="4" t="s">
        <v>121</v>
      </c>
      <c r="Y37" s="4" t="s">
        <v>195</v>
      </c>
      <c r="Z37" s="4" t="s">
        <v>196</v>
      </c>
      <c r="AA37" s="4" t="s">
        <v>48</v>
      </c>
      <c r="AB37" s="4">
        <v>525</v>
      </c>
      <c r="AC37" s="4">
        <v>3327.1289999999999</v>
      </c>
      <c r="AD37" s="4">
        <v>1893.5730000000001</v>
      </c>
      <c r="AE37" s="4">
        <v>1.7569999999999999</v>
      </c>
      <c r="AF37" s="4">
        <v>2</v>
      </c>
      <c r="AG37" s="4">
        <v>18.335999999999999</v>
      </c>
      <c r="AH37" s="4">
        <v>218.134128</v>
      </c>
      <c r="AI37" s="4">
        <v>10.033301</v>
      </c>
      <c r="AJ37" s="4">
        <v>82.552741999999995</v>
      </c>
      <c r="AK37" s="4">
        <v>646</v>
      </c>
      <c r="AL37" s="4">
        <v>0</v>
      </c>
      <c r="AM37" s="4">
        <v>504</v>
      </c>
      <c r="AN37" s="4">
        <v>71</v>
      </c>
      <c r="AO37" s="4">
        <v>15.252675</v>
      </c>
      <c r="AP37" s="4">
        <v>1051.3</v>
      </c>
      <c r="AQ37" s="4">
        <v>0</v>
      </c>
      <c r="AR37" s="4">
        <v>48</v>
      </c>
      <c r="AS37" s="4">
        <v>18037</v>
      </c>
      <c r="AT37" s="4">
        <v>0</v>
      </c>
      <c r="AU37" s="4">
        <v>15.148</v>
      </c>
      <c r="AV37" s="4">
        <v>28128</v>
      </c>
      <c r="AW37" s="4">
        <v>0</v>
      </c>
      <c r="AX37" s="4">
        <v>0.56000000000000005</v>
      </c>
      <c r="AY37">
        <v>0.87849999999999995</v>
      </c>
      <c r="AZ37" t="s">
        <v>69</v>
      </c>
      <c r="BA37" t="s">
        <v>496</v>
      </c>
      <c r="BB37">
        <v>1</v>
      </c>
      <c r="BC37" t="s">
        <v>497</v>
      </c>
      <c r="BD37">
        <v>8</v>
      </c>
      <c r="BE37">
        <v>19582.851999999999</v>
      </c>
      <c r="BF37">
        <v>0.16990012486434561</v>
      </c>
      <c r="BG37">
        <v>0.14925725969332762</v>
      </c>
      <c r="BH37">
        <v>211766.41100000002</v>
      </c>
      <c r="BI37">
        <v>1.571131599335647E-2</v>
      </c>
      <c r="BJ37">
        <v>1.3802391100163658E-2</v>
      </c>
      <c r="BK37">
        <v>1</v>
      </c>
      <c r="BL37" t="s">
        <v>66</v>
      </c>
      <c r="BM37">
        <v>-2</v>
      </c>
      <c r="BN37" t="s">
        <v>428</v>
      </c>
    </row>
    <row r="38" spans="1:66" x14ac:dyDescent="0.25">
      <c r="A38" s="141" t="str">
        <f t="shared" si="20"/>
        <v>신흥교통</v>
      </c>
      <c r="B38" s="141" t="str">
        <f t="shared" si="1"/>
        <v>82</v>
      </c>
      <c r="C38" s="142" t="str">
        <f t="shared" si="21"/>
        <v>70바4007</v>
      </c>
      <c r="D38" s="116" t="str">
        <f t="shared" si="22"/>
        <v>대형</v>
      </c>
      <c r="E38" s="112" t="str">
        <f t="shared" si="16"/>
        <v>F</v>
      </c>
      <c r="F38" s="162">
        <f t="shared" si="17"/>
        <v>0.71291666666666675</v>
      </c>
      <c r="G38" s="163">
        <f t="shared" si="18"/>
        <v>1.7110000000000001</v>
      </c>
      <c r="H38" s="164">
        <f t="shared" si="19"/>
        <v>2.4</v>
      </c>
      <c r="I38" s="165">
        <f t="shared" si="23"/>
        <v>3290.6750000000002</v>
      </c>
      <c r="J38" s="166">
        <f t="shared" si="24"/>
        <v>2.2779446813757105E-2</v>
      </c>
      <c r="K38" s="166">
        <f t="shared" si="25"/>
        <v>0.36502843157399661</v>
      </c>
      <c r="L38" s="166">
        <f t="shared" si="26"/>
        <v>0.16258062555554711</v>
      </c>
      <c r="M38" s="167">
        <f t="shared" si="27"/>
        <v>19.835000000000001</v>
      </c>
      <c r="N38" s="168">
        <f t="shared" si="28"/>
        <v>0.122</v>
      </c>
      <c r="O38" s="168">
        <f t="shared" si="29"/>
        <v>17.716999999999999</v>
      </c>
      <c r="P38" s="169">
        <f t="shared" si="30"/>
        <v>0</v>
      </c>
      <c r="Q38" s="170">
        <f t="shared" si="31"/>
        <v>76</v>
      </c>
      <c r="R38" s="171">
        <f t="shared" si="32"/>
        <v>27.32992086139263</v>
      </c>
      <c r="S38" s="143">
        <f t="shared" si="33"/>
        <v>4</v>
      </c>
      <c r="T38" s="143">
        <f t="shared" si="34"/>
        <v>583</v>
      </c>
      <c r="U38" t="s">
        <v>116</v>
      </c>
      <c r="V38" t="s">
        <v>121</v>
      </c>
      <c r="W38" t="s">
        <v>116</v>
      </c>
      <c r="X38" s="4" t="s">
        <v>121</v>
      </c>
      <c r="Y38" s="4" t="s">
        <v>199</v>
      </c>
      <c r="Z38" s="4" t="s">
        <v>196</v>
      </c>
      <c r="AA38" s="4" t="s">
        <v>48</v>
      </c>
      <c r="AB38" s="4">
        <v>525</v>
      </c>
      <c r="AC38" s="4">
        <v>3290.6750000000002</v>
      </c>
      <c r="AD38" s="4">
        <v>1922.905</v>
      </c>
      <c r="AE38" s="4">
        <v>1.7110000000000001</v>
      </c>
      <c r="AF38" s="4">
        <v>2.4</v>
      </c>
      <c r="AG38" s="4">
        <v>19.835000000000001</v>
      </c>
      <c r="AH38" s="4">
        <v>196.67940300000001</v>
      </c>
      <c r="AI38" s="4">
        <v>4.4802479999999996</v>
      </c>
      <c r="AJ38" s="4">
        <v>71.793574000000007</v>
      </c>
      <c r="AK38" s="4">
        <v>535</v>
      </c>
      <c r="AL38" s="4">
        <v>4</v>
      </c>
      <c r="AM38" s="4">
        <v>583</v>
      </c>
      <c r="AN38" s="4">
        <v>76</v>
      </c>
      <c r="AO38" s="4">
        <v>16.731162000000001</v>
      </c>
      <c r="AP38" s="4">
        <v>394.3</v>
      </c>
      <c r="AQ38" s="4">
        <v>0</v>
      </c>
      <c r="AR38" s="4">
        <v>34</v>
      </c>
      <c r="AS38" s="4">
        <v>25327</v>
      </c>
      <c r="AT38" s="4">
        <v>0.122</v>
      </c>
      <c r="AU38" s="4">
        <v>17.716999999999999</v>
      </c>
      <c r="AV38" s="4">
        <v>29356</v>
      </c>
      <c r="AW38" s="4">
        <v>0</v>
      </c>
      <c r="AX38" s="4">
        <v>0.56000000000000005</v>
      </c>
      <c r="AY38">
        <v>0.71291666666666675</v>
      </c>
      <c r="AZ38" t="s">
        <v>70</v>
      </c>
      <c r="BA38" t="s">
        <v>496</v>
      </c>
      <c r="BB38">
        <v>3</v>
      </c>
      <c r="BC38" t="s">
        <v>498</v>
      </c>
      <c r="BD38">
        <v>8</v>
      </c>
      <c r="BE38">
        <v>19582.851999999999</v>
      </c>
      <c r="BF38">
        <v>0.16803859825933426</v>
      </c>
      <c r="BG38">
        <v>0.11979751734238372</v>
      </c>
      <c r="BH38">
        <v>211766.41100000002</v>
      </c>
      <c r="BI38">
        <v>1.5539173490549452E-2</v>
      </c>
      <c r="BJ38">
        <v>1.1078135767637548E-2</v>
      </c>
      <c r="BK38">
        <v>1</v>
      </c>
      <c r="BL38" t="s">
        <v>70</v>
      </c>
      <c r="BM38">
        <v>0</v>
      </c>
      <c r="BN38" t="s">
        <v>432</v>
      </c>
    </row>
    <row r="39" spans="1:66" x14ac:dyDescent="0.25">
      <c r="A39" s="144" t="str">
        <f t="shared" si="20"/>
        <v>신흥교통</v>
      </c>
      <c r="B39" s="144" t="str">
        <f t="shared" si="1"/>
        <v>82</v>
      </c>
      <c r="C39" s="145" t="str">
        <f t="shared" si="21"/>
        <v>71바6256</v>
      </c>
      <c r="D39" s="133" t="str">
        <f t="shared" si="22"/>
        <v>대형</v>
      </c>
      <c r="E39" s="129" t="str">
        <f t="shared" si="16"/>
        <v>F</v>
      </c>
      <c r="F39" s="152">
        <f t="shared" si="17"/>
        <v>0.76</v>
      </c>
      <c r="G39" s="153">
        <f t="shared" si="18"/>
        <v>1.8240000000000001</v>
      </c>
      <c r="H39" s="154">
        <f t="shared" si="19"/>
        <v>2.4</v>
      </c>
      <c r="I39" s="155">
        <f t="shared" si="23"/>
        <v>4212.067</v>
      </c>
      <c r="J39" s="156">
        <f t="shared" si="24"/>
        <v>1.8977188452006976E-2</v>
      </c>
      <c r="K39" s="156">
        <f t="shared" si="25"/>
        <v>0.43470559608592035</v>
      </c>
      <c r="L39" s="156">
        <f t="shared" si="26"/>
        <v>0.16998779933937422</v>
      </c>
      <c r="M39" s="157">
        <f t="shared" si="27"/>
        <v>18.454000000000001</v>
      </c>
      <c r="N39" s="158">
        <f t="shared" si="28"/>
        <v>0</v>
      </c>
      <c r="O39" s="158">
        <f t="shared" si="29"/>
        <v>38.057000000000002</v>
      </c>
      <c r="P39" s="159">
        <f t="shared" si="30"/>
        <v>0</v>
      </c>
      <c r="Q39" s="160">
        <f t="shared" si="31"/>
        <v>74</v>
      </c>
      <c r="R39" s="161">
        <f t="shared" si="32"/>
        <v>27.629565316184912</v>
      </c>
      <c r="S39" s="146">
        <f t="shared" si="33"/>
        <v>0</v>
      </c>
      <c r="T39" s="146">
        <f t="shared" si="34"/>
        <v>1603</v>
      </c>
      <c r="U39" t="s">
        <v>116</v>
      </c>
      <c r="V39" s="5" t="s">
        <v>121</v>
      </c>
      <c r="W39" t="s">
        <v>116</v>
      </c>
      <c r="X39" s="5" t="s">
        <v>121</v>
      </c>
      <c r="Y39" t="s">
        <v>434</v>
      </c>
      <c r="Z39" t="s">
        <v>196</v>
      </c>
      <c r="AA39" t="s">
        <v>48</v>
      </c>
      <c r="AB39">
        <v>525</v>
      </c>
      <c r="AC39" s="1">
        <v>4212.067</v>
      </c>
      <c r="AD39" s="1">
        <v>2309.44</v>
      </c>
      <c r="AE39" s="29">
        <v>1.8240000000000001</v>
      </c>
      <c r="AF39">
        <v>2.4</v>
      </c>
      <c r="AG39">
        <v>18.454000000000001</v>
      </c>
      <c r="AH39">
        <v>279.04634099999998</v>
      </c>
      <c r="AI39">
        <v>5.295515</v>
      </c>
      <c r="AJ39">
        <v>121.303006</v>
      </c>
      <c r="AK39">
        <v>716</v>
      </c>
      <c r="AL39">
        <v>0</v>
      </c>
      <c r="AM39">
        <v>1603</v>
      </c>
      <c r="AN39">
        <v>74</v>
      </c>
      <c r="AO39">
        <v>15.094507</v>
      </c>
      <c r="AP39">
        <v>2633.5</v>
      </c>
      <c r="AQ39">
        <v>0</v>
      </c>
      <c r="AR39">
        <v>86</v>
      </c>
      <c r="AS39">
        <v>52999</v>
      </c>
      <c r="AT39">
        <v>0</v>
      </c>
      <c r="AU39">
        <v>38.057000000000002</v>
      </c>
      <c r="AV39">
        <v>36172</v>
      </c>
      <c r="AW39">
        <v>0</v>
      </c>
      <c r="AX39">
        <v>0.56000000000000005</v>
      </c>
      <c r="AY39">
        <v>0.76</v>
      </c>
      <c r="AZ39" t="s">
        <v>70</v>
      </c>
      <c r="BA39" t="s">
        <v>496</v>
      </c>
      <c r="BB39">
        <v>2</v>
      </c>
      <c r="BC39" t="s">
        <v>499</v>
      </c>
      <c r="BD39">
        <v>10</v>
      </c>
      <c r="BE39">
        <v>19582.851999999999</v>
      </c>
      <c r="BF39">
        <v>0.21508955896720255</v>
      </c>
      <c r="BG39">
        <v>0.16346806481507395</v>
      </c>
      <c r="BH39">
        <v>211766.41100000002</v>
      </c>
      <c r="BI39">
        <v>1.9890156234455895E-2</v>
      </c>
      <c r="BJ39">
        <v>1.511651873818648E-2</v>
      </c>
      <c r="BK39">
        <v>1</v>
      </c>
      <c r="BL39" t="s">
        <v>70</v>
      </c>
      <c r="BM39">
        <v>0</v>
      </c>
      <c r="BN39" t="s">
        <v>432</v>
      </c>
    </row>
    <row r="40" spans="1:66" x14ac:dyDescent="0.25">
      <c r="A40" s="141" t="str">
        <f t="shared" si="20"/>
        <v>신흥교통</v>
      </c>
      <c r="B40" s="141" t="str">
        <f t="shared" si="1"/>
        <v>82</v>
      </c>
      <c r="C40" s="142" t="str">
        <f t="shared" si="21"/>
        <v>71바6273</v>
      </c>
      <c r="D40" s="116" t="str">
        <f t="shared" si="22"/>
        <v>저상</v>
      </c>
      <c r="E40" s="112" t="str">
        <f t="shared" si="16"/>
        <v>F</v>
      </c>
      <c r="F40" s="162">
        <f t="shared" si="17"/>
        <v>0.76250000000000007</v>
      </c>
      <c r="G40" s="163">
        <f t="shared" si="18"/>
        <v>1.83</v>
      </c>
      <c r="H40" s="164">
        <f t="shared" si="19"/>
        <v>2.4</v>
      </c>
      <c r="I40" s="165">
        <f t="shared" si="23"/>
        <v>1273.9159999999999</v>
      </c>
      <c r="J40" s="166">
        <f t="shared" si="24"/>
        <v>1.7035398922507355E-2</v>
      </c>
      <c r="K40" s="166">
        <f t="shared" si="25"/>
        <v>0.42507019917175337</v>
      </c>
      <c r="L40" s="166">
        <f t="shared" si="26"/>
        <v>0.21822474951252674</v>
      </c>
      <c r="M40" s="167">
        <f t="shared" si="27"/>
        <v>19.023</v>
      </c>
      <c r="N40" s="168">
        <f t="shared" si="28"/>
        <v>0</v>
      </c>
      <c r="O40" s="168">
        <f t="shared" si="29"/>
        <v>43.094999999999999</v>
      </c>
      <c r="P40" s="169">
        <f t="shared" si="30"/>
        <v>0</v>
      </c>
      <c r="Q40" s="170">
        <f t="shared" si="31"/>
        <v>71</v>
      </c>
      <c r="R40" s="171">
        <f t="shared" si="32"/>
        <v>28.359304288374283</v>
      </c>
      <c r="S40" s="143">
        <f t="shared" si="33"/>
        <v>0</v>
      </c>
      <c r="T40" s="143">
        <f t="shared" si="34"/>
        <v>549</v>
      </c>
      <c r="U40" t="s">
        <v>116</v>
      </c>
      <c r="V40" t="s">
        <v>121</v>
      </c>
      <c r="W40" s="4" t="s">
        <v>116</v>
      </c>
      <c r="X40" s="4" t="s">
        <v>121</v>
      </c>
      <c r="Y40" s="4" t="s">
        <v>236</v>
      </c>
      <c r="Z40" s="4" t="s">
        <v>192</v>
      </c>
      <c r="AA40" s="4" t="s">
        <v>474</v>
      </c>
      <c r="AB40" s="4">
        <v>525</v>
      </c>
      <c r="AC40" s="4">
        <v>1273.9159999999999</v>
      </c>
      <c r="AD40" s="4">
        <v>695.96299999999997</v>
      </c>
      <c r="AE40" s="4">
        <v>1.83</v>
      </c>
      <c r="AF40" s="4">
        <v>2.4</v>
      </c>
      <c r="AG40" s="4">
        <v>19.023</v>
      </c>
      <c r="AH40" s="4">
        <v>80.518044000000003</v>
      </c>
      <c r="AI40" s="4">
        <v>1.3716569999999999</v>
      </c>
      <c r="AJ40" s="4">
        <v>34.225821000000003</v>
      </c>
      <c r="AK40" s="4">
        <v>278</v>
      </c>
      <c r="AL40" s="4">
        <v>0</v>
      </c>
      <c r="AM40" s="4">
        <v>549</v>
      </c>
      <c r="AN40" s="4">
        <v>71</v>
      </c>
      <c r="AO40" s="4">
        <v>15.821497000000001</v>
      </c>
      <c r="AP40" s="4">
        <v>918.1</v>
      </c>
      <c r="AQ40" s="4">
        <v>0</v>
      </c>
      <c r="AR40" s="4">
        <v>31</v>
      </c>
      <c r="AS40" s="4">
        <v>16956</v>
      </c>
      <c r="AT40" s="4">
        <v>0</v>
      </c>
      <c r="AU40" s="4">
        <v>43.094999999999999</v>
      </c>
      <c r="AV40" s="4">
        <v>10757</v>
      </c>
      <c r="AW40" s="4">
        <v>0</v>
      </c>
      <c r="AX40" s="4">
        <v>0.56000000000000005</v>
      </c>
      <c r="AY40">
        <v>0.76250000000000007</v>
      </c>
      <c r="AZ40" t="s">
        <v>70</v>
      </c>
      <c r="BA40" t="s">
        <v>496</v>
      </c>
      <c r="BB40">
        <v>1</v>
      </c>
      <c r="BC40" t="s">
        <v>500</v>
      </c>
      <c r="BD40">
        <v>4</v>
      </c>
      <c r="BE40">
        <v>19582.851999999999</v>
      </c>
      <c r="BF40">
        <v>6.5052628697801526E-2</v>
      </c>
      <c r="BG40">
        <v>4.9602629382073667E-2</v>
      </c>
      <c r="BH40">
        <v>211766.41100000002</v>
      </c>
      <c r="BI40">
        <v>6.015666006635962E-3</v>
      </c>
      <c r="BJ40">
        <v>4.5869453300599215E-3</v>
      </c>
      <c r="BK40">
        <v>1</v>
      </c>
      <c r="BL40" t="s">
        <v>67</v>
      </c>
      <c r="BM40">
        <v>-1</v>
      </c>
      <c r="BN40" t="s">
        <v>428</v>
      </c>
    </row>
    <row r="41" spans="1:66" x14ac:dyDescent="0.25">
      <c r="A41" s="144" t="str">
        <f t="shared" si="20"/>
        <v>신흥교통</v>
      </c>
      <c r="B41" s="144" t="str">
        <f t="shared" si="1"/>
        <v>82</v>
      </c>
      <c r="C41" s="145" t="str">
        <f t="shared" si="21"/>
        <v>71바6280</v>
      </c>
      <c r="D41" s="133" t="str">
        <f t="shared" si="22"/>
        <v>저상</v>
      </c>
      <c r="E41" s="129" t="str">
        <f t="shared" si="16"/>
        <v>D</v>
      </c>
      <c r="F41" s="152">
        <f t="shared" si="17"/>
        <v>0.84650000000000003</v>
      </c>
      <c r="G41" s="153">
        <f t="shared" si="18"/>
        <v>1.6930000000000001</v>
      </c>
      <c r="H41" s="154">
        <f t="shared" si="19"/>
        <v>2</v>
      </c>
      <c r="I41" s="155">
        <f t="shared" si="23"/>
        <v>2114.643</v>
      </c>
      <c r="J41" s="156">
        <f t="shared" si="24"/>
        <v>2.1680889317091834E-2</v>
      </c>
      <c r="K41" s="156">
        <f t="shared" si="25"/>
        <v>0.42742230767101058</v>
      </c>
      <c r="L41" s="156">
        <f t="shared" si="26"/>
        <v>0.16362099891092727</v>
      </c>
      <c r="M41" s="157">
        <f t="shared" si="27"/>
        <v>21.425999999999998</v>
      </c>
      <c r="N41" s="158">
        <f t="shared" si="28"/>
        <v>9.5000000000000001E-2</v>
      </c>
      <c r="O41" s="158">
        <f t="shared" si="29"/>
        <v>34.19</v>
      </c>
      <c r="P41" s="159">
        <f t="shared" si="30"/>
        <v>0.38833333333333336</v>
      </c>
      <c r="Q41" s="160">
        <f t="shared" si="31"/>
        <v>84</v>
      </c>
      <c r="R41" s="161">
        <f t="shared" si="32"/>
        <v>29.164351570943374</v>
      </c>
      <c r="S41" s="146">
        <f t="shared" si="33"/>
        <v>2</v>
      </c>
      <c r="T41" s="146">
        <f t="shared" si="34"/>
        <v>723</v>
      </c>
      <c r="U41" t="s">
        <v>116</v>
      </c>
      <c r="V41" t="s">
        <v>121</v>
      </c>
      <c r="W41" t="s">
        <v>116</v>
      </c>
      <c r="X41" s="4" t="s">
        <v>121</v>
      </c>
      <c r="Y41" s="4" t="s">
        <v>223</v>
      </c>
      <c r="Z41" s="4" t="s">
        <v>192</v>
      </c>
      <c r="AA41" s="4" t="s">
        <v>193</v>
      </c>
      <c r="AB41" s="4">
        <v>525</v>
      </c>
      <c r="AC41" s="4">
        <v>2114.643</v>
      </c>
      <c r="AD41" s="4">
        <v>1248.8420000000001</v>
      </c>
      <c r="AE41" s="4">
        <v>1.6930000000000001</v>
      </c>
      <c r="AF41" s="4">
        <v>2</v>
      </c>
      <c r="AG41" s="4">
        <v>21.425999999999998</v>
      </c>
      <c r="AH41" s="4">
        <v>131.61775600000001</v>
      </c>
      <c r="AI41" s="4">
        <v>2.8535900000000001</v>
      </c>
      <c r="AJ41" s="4">
        <v>56.256365000000002</v>
      </c>
      <c r="AK41" s="4">
        <v>346</v>
      </c>
      <c r="AL41" s="4">
        <v>2</v>
      </c>
      <c r="AM41" s="4">
        <v>723</v>
      </c>
      <c r="AN41" s="4">
        <v>84</v>
      </c>
      <c r="AO41" s="4">
        <v>16.066548000000001</v>
      </c>
      <c r="AP41" s="4">
        <v>598.79999999999995</v>
      </c>
      <c r="AQ41" s="4">
        <v>23.3</v>
      </c>
      <c r="AR41" s="4">
        <v>52</v>
      </c>
      <c r="AS41" s="4">
        <v>27819</v>
      </c>
      <c r="AT41" s="4">
        <v>9.5000000000000001E-2</v>
      </c>
      <c r="AU41" s="4">
        <v>34.19</v>
      </c>
      <c r="AV41" s="4">
        <v>19004</v>
      </c>
      <c r="AW41" s="4">
        <v>0</v>
      </c>
      <c r="AX41" s="4">
        <v>0.55000000000000004</v>
      </c>
      <c r="AY41">
        <v>0.84650000000000003</v>
      </c>
      <c r="AZ41" t="s">
        <v>67</v>
      </c>
      <c r="BA41" t="s">
        <v>496</v>
      </c>
      <c r="BB41">
        <v>1</v>
      </c>
      <c r="BC41" t="s">
        <v>501</v>
      </c>
      <c r="BD41">
        <v>7</v>
      </c>
      <c r="BE41">
        <v>19582.851999999999</v>
      </c>
      <c r="BF41">
        <v>0.10798442433206359</v>
      </c>
      <c r="BG41">
        <v>9.1408815197091833E-2</v>
      </c>
      <c r="BH41">
        <v>211766.41100000002</v>
      </c>
      <c r="BI41">
        <v>9.9857337620931769E-3</v>
      </c>
      <c r="BJ41">
        <v>8.4529236296118741E-3</v>
      </c>
      <c r="BK41">
        <v>1</v>
      </c>
      <c r="BL41" t="s">
        <v>69</v>
      </c>
      <c r="BM41">
        <v>-1</v>
      </c>
      <c r="BN41" t="s">
        <v>428</v>
      </c>
    </row>
    <row r="42" spans="1:66" x14ac:dyDescent="0.25">
      <c r="A42" s="141" t="str">
        <f t="shared" si="20"/>
        <v>신흥교통</v>
      </c>
      <c r="B42" s="141" t="str">
        <f t="shared" si="1"/>
        <v>82</v>
      </c>
      <c r="C42" s="142" t="str">
        <f t="shared" si="21"/>
        <v>71바6281</v>
      </c>
      <c r="D42" s="116" t="str">
        <f t="shared" si="22"/>
        <v>저상</v>
      </c>
      <c r="E42" s="112" t="str">
        <f t="shared" si="16"/>
        <v>D</v>
      </c>
      <c r="F42" s="162">
        <f t="shared" si="17"/>
        <v>0.84399999999999997</v>
      </c>
      <c r="G42" s="163">
        <f t="shared" si="18"/>
        <v>1.6879999999999999</v>
      </c>
      <c r="H42" s="164">
        <f t="shared" si="19"/>
        <v>2</v>
      </c>
      <c r="I42" s="165">
        <f t="shared" si="23"/>
        <v>2221.924</v>
      </c>
      <c r="J42" s="166">
        <f t="shared" si="24"/>
        <v>2.7439823760692712E-2</v>
      </c>
      <c r="K42" s="166">
        <f t="shared" si="25"/>
        <v>0.44924385543396528</v>
      </c>
      <c r="L42" s="166">
        <f t="shared" si="26"/>
        <v>0.16022150172553157</v>
      </c>
      <c r="M42" s="167">
        <f t="shared" si="27"/>
        <v>20.501000000000001</v>
      </c>
      <c r="N42" s="168">
        <f t="shared" si="28"/>
        <v>4.4999999999999998E-2</v>
      </c>
      <c r="O42" s="168">
        <f t="shared" si="29"/>
        <v>53.917000000000002</v>
      </c>
      <c r="P42" s="169">
        <f t="shared" si="30"/>
        <v>6.8333333333333329E-2</v>
      </c>
      <c r="Q42" s="170">
        <f t="shared" si="31"/>
        <v>84</v>
      </c>
      <c r="R42" s="171">
        <f t="shared" si="32"/>
        <v>28.134019148197353</v>
      </c>
      <c r="S42" s="143">
        <f t="shared" si="33"/>
        <v>1</v>
      </c>
      <c r="T42" s="143">
        <f t="shared" si="34"/>
        <v>1198</v>
      </c>
      <c r="U42" t="s">
        <v>116</v>
      </c>
      <c r="V42" t="s">
        <v>121</v>
      </c>
      <c r="W42" t="s">
        <v>116</v>
      </c>
      <c r="X42" s="4" t="s">
        <v>121</v>
      </c>
      <c r="Y42" s="4" t="s">
        <v>433</v>
      </c>
      <c r="Z42" s="4" t="s">
        <v>192</v>
      </c>
      <c r="AA42" s="4" t="s">
        <v>193</v>
      </c>
      <c r="AB42" s="4">
        <v>525</v>
      </c>
      <c r="AC42" s="4">
        <v>2221.924</v>
      </c>
      <c r="AD42" s="4">
        <v>1316.1990000000001</v>
      </c>
      <c r="AE42" s="4">
        <v>1.6879999999999999</v>
      </c>
      <c r="AF42" s="4">
        <v>2</v>
      </c>
      <c r="AG42" s="4">
        <v>20.501000000000001</v>
      </c>
      <c r="AH42" s="4">
        <v>150.915255</v>
      </c>
      <c r="AI42" s="4">
        <v>4.1410879999999999</v>
      </c>
      <c r="AJ42" s="4">
        <v>67.797751000000005</v>
      </c>
      <c r="AK42" s="4">
        <v>356</v>
      </c>
      <c r="AL42" s="4">
        <v>1</v>
      </c>
      <c r="AM42" s="4">
        <v>1198</v>
      </c>
      <c r="AN42" s="4">
        <v>84</v>
      </c>
      <c r="AO42" s="4">
        <v>14.722991</v>
      </c>
      <c r="AP42" s="4">
        <v>980.6</v>
      </c>
      <c r="AQ42" s="4">
        <v>4.0999999999999996</v>
      </c>
      <c r="AR42" s="4">
        <v>69</v>
      </c>
      <c r="AS42" s="4">
        <v>44366</v>
      </c>
      <c r="AT42" s="4">
        <v>4.4999999999999998E-2</v>
      </c>
      <c r="AU42" s="4">
        <v>53.917000000000002</v>
      </c>
      <c r="AV42" s="4">
        <v>20132</v>
      </c>
      <c r="AW42" s="4">
        <v>0</v>
      </c>
      <c r="AX42" s="4">
        <v>0.55000000000000004</v>
      </c>
      <c r="AY42">
        <v>0.84399999999999997</v>
      </c>
      <c r="AZ42" t="s">
        <v>67</v>
      </c>
      <c r="BA42" t="s">
        <v>496</v>
      </c>
      <c r="BB42">
        <v>2</v>
      </c>
      <c r="BC42" t="s">
        <v>502</v>
      </c>
      <c r="BD42">
        <v>8</v>
      </c>
      <c r="BE42">
        <v>19582.851999999999</v>
      </c>
      <c r="BF42">
        <v>0.11346273770541697</v>
      </c>
      <c r="BG42">
        <v>9.5762550623371925E-2</v>
      </c>
      <c r="BH42">
        <v>211766.41100000002</v>
      </c>
      <c r="BI42">
        <v>1.0492334405195165E-2</v>
      </c>
      <c r="BJ42">
        <v>8.8555302379847191E-3</v>
      </c>
      <c r="BK42">
        <v>1</v>
      </c>
      <c r="BL42" t="s">
        <v>68</v>
      </c>
      <c r="BM42">
        <v>-2</v>
      </c>
      <c r="BN42" t="s">
        <v>428</v>
      </c>
    </row>
    <row r="43" spans="1:66" x14ac:dyDescent="0.25">
      <c r="A43" s="144" t="str">
        <f t="shared" si="20"/>
        <v>신흥교통</v>
      </c>
      <c r="B43" s="144" t="str">
        <f t="shared" si="1"/>
        <v>82</v>
      </c>
      <c r="C43" s="145" t="str">
        <f t="shared" si="21"/>
        <v>71바6282</v>
      </c>
      <c r="D43" s="133" t="str">
        <f t="shared" si="22"/>
        <v>저상</v>
      </c>
      <c r="E43" s="129" t="str">
        <f t="shared" si="16"/>
        <v>D</v>
      </c>
      <c r="F43" s="152">
        <f t="shared" si="17"/>
        <v>0.84099999999999997</v>
      </c>
      <c r="G43" s="153">
        <f t="shared" si="18"/>
        <v>1.6819999999999999</v>
      </c>
      <c r="H43" s="154">
        <f t="shared" si="19"/>
        <v>2</v>
      </c>
      <c r="I43" s="155">
        <f t="shared" si="23"/>
        <v>3142.498</v>
      </c>
      <c r="J43" s="156">
        <f t="shared" si="24"/>
        <v>2.6355484188710854E-2</v>
      </c>
      <c r="K43" s="156">
        <f t="shared" si="25"/>
        <v>0.41274440565451259</v>
      </c>
      <c r="L43" s="156">
        <f t="shared" si="26"/>
        <v>0.17374712728536343</v>
      </c>
      <c r="M43" s="157">
        <f t="shared" si="27"/>
        <v>20.978000000000002</v>
      </c>
      <c r="N43" s="158">
        <f t="shared" si="28"/>
        <v>0.159</v>
      </c>
      <c r="O43" s="158">
        <f t="shared" si="29"/>
        <v>47.573999999999998</v>
      </c>
      <c r="P43" s="159">
        <f t="shared" si="30"/>
        <v>0</v>
      </c>
      <c r="Q43" s="160">
        <f t="shared" si="31"/>
        <v>72</v>
      </c>
      <c r="R43" s="161">
        <f t="shared" si="32"/>
        <v>28.524214563807888</v>
      </c>
      <c r="S43" s="146">
        <f t="shared" si="33"/>
        <v>5</v>
      </c>
      <c r="T43" s="146">
        <f t="shared" si="34"/>
        <v>1495</v>
      </c>
      <c r="U43" t="s">
        <v>116</v>
      </c>
      <c r="V43" t="s">
        <v>121</v>
      </c>
      <c r="W43" s="4" t="s">
        <v>116</v>
      </c>
      <c r="X43" s="4" t="s">
        <v>121</v>
      </c>
      <c r="Y43" s="4" t="s">
        <v>225</v>
      </c>
      <c r="Z43" s="4" t="s">
        <v>192</v>
      </c>
      <c r="AA43" s="4" t="s">
        <v>193</v>
      </c>
      <c r="AB43" s="4">
        <v>525</v>
      </c>
      <c r="AC43" s="4">
        <v>3142.498</v>
      </c>
      <c r="AD43" s="4">
        <v>1867.9010000000001</v>
      </c>
      <c r="AE43" s="4">
        <v>1.6819999999999999</v>
      </c>
      <c r="AF43" s="4">
        <v>2</v>
      </c>
      <c r="AG43" s="4">
        <v>20.978000000000002</v>
      </c>
      <c r="AH43" s="4">
        <v>196.415515</v>
      </c>
      <c r="AI43" s="4">
        <v>5.1766259999999997</v>
      </c>
      <c r="AJ43" s="4">
        <v>81.069405000000003</v>
      </c>
      <c r="AK43" s="4">
        <v>546</v>
      </c>
      <c r="AL43" s="4">
        <v>5</v>
      </c>
      <c r="AM43" s="4">
        <v>1495</v>
      </c>
      <c r="AN43" s="4">
        <v>72</v>
      </c>
      <c r="AO43" s="4">
        <v>15.999235000000001</v>
      </c>
      <c r="AP43" s="4">
        <v>1080.2</v>
      </c>
      <c r="AQ43" s="4">
        <v>0</v>
      </c>
      <c r="AR43" s="4">
        <v>56</v>
      </c>
      <c r="AS43" s="4">
        <v>29839</v>
      </c>
      <c r="AT43" s="4">
        <v>0.159</v>
      </c>
      <c r="AU43" s="4">
        <v>47.573999999999998</v>
      </c>
      <c r="AV43" s="4">
        <v>28763</v>
      </c>
      <c r="AW43" s="4">
        <v>0</v>
      </c>
      <c r="AX43" s="4">
        <v>0.55000000000000004</v>
      </c>
      <c r="AY43">
        <v>0.84099999999999997</v>
      </c>
      <c r="AZ43" t="s">
        <v>67</v>
      </c>
      <c r="BA43" t="s">
        <v>496</v>
      </c>
      <c r="BB43">
        <v>3</v>
      </c>
      <c r="BC43" t="s">
        <v>503</v>
      </c>
      <c r="BD43">
        <v>8</v>
      </c>
      <c r="BE43">
        <v>19582.851999999999</v>
      </c>
      <c r="BF43">
        <v>0.16047192717383557</v>
      </c>
      <c r="BG43">
        <v>0.13495689075319572</v>
      </c>
      <c r="BH43">
        <v>211766.41100000002</v>
      </c>
      <c r="BI43">
        <v>1.4839454402426453E-2</v>
      </c>
      <c r="BJ43">
        <v>1.2479981152440646E-2</v>
      </c>
      <c r="BK43">
        <v>1</v>
      </c>
      <c r="BL43" t="s">
        <v>69</v>
      </c>
      <c r="BM43">
        <v>-1</v>
      </c>
      <c r="BN43" t="s">
        <v>428</v>
      </c>
    </row>
    <row r="44" spans="1:66" x14ac:dyDescent="0.25">
      <c r="A44" s="141" t="str">
        <f t="shared" si="20"/>
        <v>신흥교통</v>
      </c>
      <c r="B44" s="141" t="str">
        <f t="shared" si="1"/>
        <v>93</v>
      </c>
      <c r="C44" s="142" t="str">
        <f t="shared" si="21"/>
        <v>70바4005</v>
      </c>
      <c r="D44" s="116" t="str">
        <f t="shared" si="22"/>
        <v>대형</v>
      </c>
      <c r="E44" s="112" t="str">
        <f t="shared" si="16"/>
        <v>A</v>
      </c>
      <c r="F44" s="162">
        <f t="shared" si="17"/>
        <v>0.95399999999999996</v>
      </c>
      <c r="G44" s="163">
        <f t="shared" si="18"/>
        <v>1.9079999999999999</v>
      </c>
      <c r="H44" s="164">
        <f t="shared" si="19"/>
        <v>2</v>
      </c>
      <c r="I44" s="165">
        <f t="shared" si="23"/>
        <v>5306.0469999999996</v>
      </c>
      <c r="J44" s="166">
        <f t="shared" si="24"/>
        <v>3.9060701155311635E-2</v>
      </c>
      <c r="K44" s="166">
        <f t="shared" si="25"/>
        <v>0.36309264966116633</v>
      </c>
      <c r="L44" s="166">
        <f t="shared" si="26"/>
        <v>0.16000612131780967</v>
      </c>
      <c r="M44" s="167">
        <f t="shared" si="27"/>
        <v>16.353999999999999</v>
      </c>
      <c r="N44" s="168">
        <f t="shared" si="28"/>
        <v>0</v>
      </c>
      <c r="O44" s="168">
        <f t="shared" si="29"/>
        <v>6.4829999999999997</v>
      </c>
      <c r="P44" s="169">
        <f t="shared" si="30"/>
        <v>0</v>
      </c>
      <c r="Q44" s="170">
        <f t="shared" si="31"/>
        <v>78</v>
      </c>
      <c r="R44" s="171">
        <f t="shared" si="32"/>
        <v>26.520646460272292</v>
      </c>
      <c r="S44" s="143">
        <f t="shared" si="33"/>
        <v>0</v>
      </c>
      <c r="T44" s="143">
        <f t="shared" si="34"/>
        <v>344</v>
      </c>
      <c r="U44" t="s">
        <v>116</v>
      </c>
      <c r="V44" t="s">
        <v>122</v>
      </c>
      <c r="W44" t="s">
        <v>116</v>
      </c>
      <c r="X44" s="4" t="s">
        <v>122</v>
      </c>
      <c r="Y44" s="4" t="s">
        <v>241</v>
      </c>
      <c r="Z44" s="4" t="s">
        <v>196</v>
      </c>
      <c r="AA44" s="4" t="s">
        <v>48</v>
      </c>
      <c r="AB44" s="4">
        <v>525</v>
      </c>
      <c r="AC44" s="4">
        <v>5306.0469999999996</v>
      </c>
      <c r="AD44" s="4">
        <v>2781.03</v>
      </c>
      <c r="AE44" s="4">
        <v>1.9079999999999999</v>
      </c>
      <c r="AF44" s="4">
        <v>2</v>
      </c>
      <c r="AG44" s="4">
        <v>16.353999999999999</v>
      </c>
      <c r="AH44" s="4">
        <v>334.654899</v>
      </c>
      <c r="AI44" s="4">
        <v>13.071854999999999</v>
      </c>
      <c r="AJ44" s="4">
        <v>121.510734</v>
      </c>
      <c r="AK44" s="4">
        <v>849</v>
      </c>
      <c r="AL44" s="4">
        <v>0</v>
      </c>
      <c r="AM44" s="4">
        <v>344</v>
      </c>
      <c r="AN44" s="4">
        <v>78</v>
      </c>
      <c r="AO44" s="4">
        <v>15.855278999999999</v>
      </c>
      <c r="AP44" s="4">
        <v>3383.2</v>
      </c>
      <c r="AQ44" s="4">
        <v>0</v>
      </c>
      <c r="AR44" s="4">
        <v>10</v>
      </c>
      <c r="AS44" s="4">
        <v>1801</v>
      </c>
      <c r="AT44" s="4">
        <v>0</v>
      </c>
      <c r="AU44" s="4">
        <v>6.4829999999999997</v>
      </c>
      <c r="AV44" s="4">
        <v>46184</v>
      </c>
      <c r="AW44" s="4">
        <v>0</v>
      </c>
      <c r="AX44" s="4">
        <v>0.56000000000000005</v>
      </c>
      <c r="AY44">
        <v>0.95399999999999996</v>
      </c>
      <c r="AZ44" t="s">
        <v>66</v>
      </c>
      <c r="BA44" t="s">
        <v>504</v>
      </c>
      <c r="BB44">
        <v>2</v>
      </c>
      <c r="BC44" t="s">
        <v>505</v>
      </c>
      <c r="BD44">
        <v>8</v>
      </c>
      <c r="BE44">
        <v>13616.613000000001</v>
      </c>
      <c r="BF44">
        <v>0.38967451010027232</v>
      </c>
      <c r="BG44">
        <v>0.37174948263565977</v>
      </c>
      <c r="BH44">
        <v>211766.41100000002</v>
      </c>
      <c r="BI44">
        <v>2.5056131304978291E-2</v>
      </c>
      <c r="BJ44">
        <v>2.3903549264949288E-2</v>
      </c>
      <c r="BK44">
        <v>1</v>
      </c>
      <c r="BL44" t="s">
        <v>66</v>
      </c>
      <c r="BM44">
        <v>0</v>
      </c>
      <c r="BN44" t="s">
        <v>432</v>
      </c>
    </row>
    <row r="45" spans="1:66" x14ac:dyDescent="0.25">
      <c r="A45" s="144" t="str">
        <f t="shared" si="20"/>
        <v>신흥교통</v>
      </c>
      <c r="B45" s="144" t="str">
        <f t="shared" si="1"/>
        <v>93</v>
      </c>
      <c r="C45" s="145" t="str">
        <f t="shared" si="21"/>
        <v>70바4017</v>
      </c>
      <c r="D45" s="133" t="str">
        <f t="shared" si="22"/>
        <v>대형</v>
      </c>
      <c r="E45" s="129" t="str">
        <f t="shared" si="16"/>
        <v>S</v>
      </c>
      <c r="F45" s="152">
        <f t="shared" si="17"/>
        <v>1.0131578947368423</v>
      </c>
      <c r="G45" s="153">
        <f t="shared" si="18"/>
        <v>1.925</v>
      </c>
      <c r="H45" s="154">
        <f t="shared" si="19"/>
        <v>1.9</v>
      </c>
      <c r="I45" s="155">
        <f t="shared" si="23"/>
        <v>3736.7060000000001</v>
      </c>
      <c r="J45" s="156">
        <f t="shared" si="24"/>
        <v>3.4884601588701575E-2</v>
      </c>
      <c r="K45" s="156">
        <f t="shared" si="25"/>
        <v>0.3454785145332166</v>
      </c>
      <c r="L45" s="156">
        <f t="shared" si="26"/>
        <v>0.11239846003405138</v>
      </c>
      <c r="M45" s="157">
        <f t="shared" si="27"/>
        <v>17.251999999999999</v>
      </c>
      <c r="N45" s="158">
        <f t="shared" si="28"/>
        <v>0</v>
      </c>
      <c r="O45" s="158">
        <f t="shared" si="29"/>
        <v>10.516999999999999</v>
      </c>
      <c r="P45" s="159">
        <f t="shared" si="30"/>
        <v>0</v>
      </c>
      <c r="Q45" s="160">
        <f t="shared" si="31"/>
        <v>80</v>
      </c>
      <c r="R45" s="161">
        <f t="shared" si="32"/>
        <v>27.788269536277763</v>
      </c>
      <c r="S45" s="146">
        <f t="shared" si="33"/>
        <v>0</v>
      </c>
      <c r="T45" s="146">
        <f t="shared" si="34"/>
        <v>393</v>
      </c>
      <c r="U45" t="s">
        <v>116</v>
      </c>
      <c r="V45" t="s">
        <v>122</v>
      </c>
      <c r="W45" t="s">
        <v>116</v>
      </c>
      <c r="X45" s="4" t="s">
        <v>122</v>
      </c>
      <c r="Y45" s="4" t="s">
        <v>242</v>
      </c>
      <c r="Z45" s="4" t="s">
        <v>196</v>
      </c>
      <c r="AA45" s="4" t="s">
        <v>48</v>
      </c>
      <c r="AB45" s="4">
        <v>525</v>
      </c>
      <c r="AC45" s="4">
        <v>3736.7060000000001</v>
      </c>
      <c r="AD45" s="4">
        <v>1941.26</v>
      </c>
      <c r="AE45" s="4">
        <v>1.925</v>
      </c>
      <c r="AF45" s="4">
        <v>1.9</v>
      </c>
      <c r="AG45" s="4">
        <v>17.251999999999999</v>
      </c>
      <c r="AH45" s="4">
        <v>217.01520600000001</v>
      </c>
      <c r="AI45" s="4">
        <v>7.5704890000000002</v>
      </c>
      <c r="AJ45" s="4">
        <v>74.974091000000001</v>
      </c>
      <c r="AK45" s="4">
        <v>420</v>
      </c>
      <c r="AL45" s="4">
        <v>0</v>
      </c>
      <c r="AM45" s="4">
        <v>393</v>
      </c>
      <c r="AN45" s="4">
        <v>80</v>
      </c>
      <c r="AO45" s="4">
        <v>17.218636</v>
      </c>
      <c r="AP45" s="4">
        <v>4725.3</v>
      </c>
      <c r="AQ45" s="4">
        <v>0</v>
      </c>
      <c r="AR45" s="4">
        <v>10</v>
      </c>
      <c r="AS45" s="4">
        <v>1997</v>
      </c>
      <c r="AT45" s="4">
        <v>0</v>
      </c>
      <c r="AU45" s="4">
        <v>10.516999999999999</v>
      </c>
      <c r="AV45" s="4">
        <v>30007</v>
      </c>
      <c r="AW45" s="4">
        <v>0</v>
      </c>
      <c r="AX45" s="4">
        <v>0.56000000000000005</v>
      </c>
      <c r="AY45">
        <v>1.0131578947368423</v>
      </c>
      <c r="AZ45" t="s">
        <v>71</v>
      </c>
      <c r="BA45" t="s">
        <v>504</v>
      </c>
      <c r="BB45">
        <v>1</v>
      </c>
      <c r="BC45" t="s">
        <v>506</v>
      </c>
      <c r="BD45">
        <v>5</v>
      </c>
      <c r="BE45">
        <v>13616.613000000001</v>
      </c>
      <c r="BF45">
        <v>0.27442257483560706</v>
      </c>
      <c r="BG45">
        <v>0.2780333981887072</v>
      </c>
      <c r="BH45">
        <v>211766.41100000002</v>
      </c>
      <c r="BI45">
        <v>1.7645414031217631E-2</v>
      </c>
      <c r="BJ45">
        <v>1.7877590531628393E-2</v>
      </c>
      <c r="BK45">
        <v>1</v>
      </c>
      <c r="BL45" t="s">
        <v>71</v>
      </c>
      <c r="BM45">
        <v>0</v>
      </c>
      <c r="BN45" t="s">
        <v>432</v>
      </c>
    </row>
    <row r="46" spans="1:66" x14ac:dyDescent="0.25">
      <c r="A46" s="141" t="str">
        <f t="shared" ref="A46:A48" si="35">W46</f>
        <v>신흥교통</v>
      </c>
      <c r="B46" s="141" t="str">
        <f t="shared" si="1"/>
        <v>93</v>
      </c>
      <c r="C46" s="142" t="str">
        <f t="shared" ref="C46:C48" si="36">Y46</f>
        <v>71바6296</v>
      </c>
      <c r="D46" s="116" t="str">
        <f t="shared" ref="D46:D48" si="37">Z46</f>
        <v>대형</v>
      </c>
      <c r="E46" s="112" t="str">
        <f t="shared" ref="E46:E48" si="38">AZ46</f>
        <v>A</v>
      </c>
      <c r="F46" s="162">
        <f t="shared" ref="F46:F48" si="39">G46/H46</f>
        <v>0.99166666666666659</v>
      </c>
      <c r="G46" s="163">
        <f t="shared" ref="G46:G48" si="40">AE46</f>
        <v>1.7849999999999999</v>
      </c>
      <c r="H46" s="164">
        <f t="shared" ref="H46:H48" si="41">AF46</f>
        <v>1.8</v>
      </c>
      <c r="I46" s="165">
        <f t="shared" ref="I46:I48" si="42">AC46</f>
        <v>4573.8599999999997</v>
      </c>
      <c r="J46" s="166">
        <f t="shared" ref="J46:J48" si="43">AI46/AH46</f>
        <v>2.6754187298518087E-2</v>
      </c>
      <c r="K46" s="166">
        <f t="shared" ref="K46:K48" si="44">AJ46/AH46</f>
        <v>0.35144734280978024</v>
      </c>
      <c r="L46" s="166">
        <f t="shared" ref="L46:L48" si="45">AK46/AC46</f>
        <v>0.16944112849977919</v>
      </c>
      <c r="M46" s="167">
        <f t="shared" ref="M46:M48" si="46">AG46</f>
        <v>18.619</v>
      </c>
      <c r="N46" s="168">
        <f t="shared" ref="N46:N48" si="47">IF(AW46=0,AT46,"속도계이상")</f>
        <v>0</v>
      </c>
      <c r="O46" s="168">
        <f t="shared" ref="O46:O48" si="48">IF(AW46=0,AU46,"속도계이상")</f>
        <v>2.383</v>
      </c>
      <c r="P46" s="169">
        <f t="shared" ref="P46:P48" si="49">AQ46/60</f>
        <v>0</v>
      </c>
      <c r="Q46" s="170">
        <f t="shared" ref="Q46:Q48" si="50">AN46</f>
        <v>75</v>
      </c>
      <c r="R46" s="171">
        <f t="shared" ref="R46:R48" si="51">AC46/(AH46-AI46-AJ46)</f>
        <v>27.222327200617119</v>
      </c>
      <c r="S46" s="143">
        <f t="shared" ref="S46:S48" si="52">IF(AW46=0,AL46,"속도계이상")</f>
        <v>0</v>
      </c>
      <c r="T46" s="143">
        <f t="shared" ref="T46:T48" si="53">IF(AW46=0,AM46,"속도계이상")</f>
        <v>109</v>
      </c>
      <c r="U46" t="s">
        <v>116</v>
      </c>
      <c r="V46" t="s">
        <v>122</v>
      </c>
      <c r="W46" t="s">
        <v>116</v>
      </c>
      <c r="X46" s="4" t="s">
        <v>122</v>
      </c>
      <c r="Y46" s="4" t="s">
        <v>243</v>
      </c>
      <c r="Z46" s="4" t="s">
        <v>196</v>
      </c>
      <c r="AA46" s="4" t="s">
        <v>48</v>
      </c>
      <c r="AB46" s="4">
        <v>525</v>
      </c>
      <c r="AC46" s="4">
        <v>4573.8599999999997</v>
      </c>
      <c r="AD46" s="4">
        <v>2562.0149999999999</v>
      </c>
      <c r="AE46" s="4">
        <v>1.7849999999999999</v>
      </c>
      <c r="AF46" s="4">
        <v>1.8</v>
      </c>
      <c r="AG46" s="4">
        <v>18.619</v>
      </c>
      <c r="AH46" s="4">
        <v>270.21407599999998</v>
      </c>
      <c r="AI46" s="4">
        <v>7.2293580000000004</v>
      </c>
      <c r="AJ46" s="4">
        <v>94.966019000000003</v>
      </c>
      <c r="AK46" s="4">
        <v>775</v>
      </c>
      <c r="AL46" s="4">
        <v>0</v>
      </c>
      <c r="AM46" s="4">
        <v>109</v>
      </c>
      <c r="AN46" s="4">
        <v>75</v>
      </c>
      <c r="AO46" s="4">
        <v>16.926801000000001</v>
      </c>
      <c r="AP46" s="4">
        <v>4044.2</v>
      </c>
      <c r="AQ46" s="4">
        <v>0</v>
      </c>
      <c r="AR46" s="4">
        <v>8</v>
      </c>
      <c r="AS46" s="4">
        <v>3460</v>
      </c>
      <c r="AT46" s="4">
        <v>0</v>
      </c>
      <c r="AU46" s="4">
        <v>2.383</v>
      </c>
      <c r="AV46" s="4">
        <v>41394</v>
      </c>
      <c r="AW46" s="4">
        <v>0</v>
      </c>
      <c r="AX46" s="4">
        <v>0.56000000000000005</v>
      </c>
      <c r="AY46">
        <v>0.99166666666666659</v>
      </c>
      <c r="AZ46" t="s">
        <v>66</v>
      </c>
      <c r="BA46" t="s">
        <v>504</v>
      </c>
      <c r="BB46">
        <v>1</v>
      </c>
      <c r="BC46" t="s">
        <v>507</v>
      </c>
      <c r="BD46">
        <v>6</v>
      </c>
      <c r="BE46">
        <v>13616.613000000001</v>
      </c>
      <c r="BF46">
        <v>0.33590291506412051</v>
      </c>
      <c r="BG46">
        <v>0.3331037241052528</v>
      </c>
      <c r="BH46">
        <v>211766.41100000002</v>
      </c>
      <c r="BI46">
        <v>2.1598609422530182E-2</v>
      </c>
      <c r="BJ46">
        <v>2.1418621010675761E-2</v>
      </c>
      <c r="BK46">
        <v>1</v>
      </c>
      <c r="BL46" t="s">
        <v>71</v>
      </c>
      <c r="BM46">
        <v>-1</v>
      </c>
      <c r="BN46" t="s">
        <v>428</v>
      </c>
    </row>
    <row r="47" spans="1:66" x14ac:dyDescent="0.25">
      <c r="A47" s="144" t="str">
        <f t="shared" si="35"/>
        <v>신흥교통</v>
      </c>
      <c r="B47" s="144" t="str">
        <f t="shared" si="1"/>
        <v>예비</v>
      </c>
      <c r="C47" s="145" t="str">
        <f t="shared" si="36"/>
        <v>70바4010</v>
      </c>
      <c r="D47" s="133" t="str">
        <f t="shared" si="37"/>
        <v>대형</v>
      </c>
      <c r="E47" s="129" t="str">
        <f t="shared" si="38"/>
        <v>B</v>
      </c>
      <c r="F47" s="152">
        <f t="shared" si="39"/>
        <v>0.93238095238095231</v>
      </c>
      <c r="G47" s="153">
        <f t="shared" si="40"/>
        <v>1.958</v>
      </c>
      <c r="H47" s="154">
        <f t="shared" si="41"/>
        <v>2.1</v>
      </c>
      <c r="I47" s="155">
        <f t="shared" si="42"/>
        <v>3569.7669999999998</v>
      </c>
      <c r="J47" s="156">
        <f t="shared" si="43"/>
        <v>1.5053767980960064E-2</v>
      </c>
      <c r="K47" s="156">
        <f t="shared" si="44"/>
        <v>0.38071687995050457</v>
      </c>
      <c r="L47" s="156">
        <f t="shared" si="45"/>
        <v>0.17059936965073633</v>
      </c>
      <c r="M47" s="157">
        <f t="shared" si="46"/>
        <v>17.655000000000001</v>
      </c>
      <c r="N47" s="158">
        <f t="shared" si="47"/>
        <v>0.308</v>
      </c>
      <c r="O47" s="158">
        <f t="shared" si="48"/>
        <v>17.116</v>
      </c>
      <c r="P47" s="159">
        <f t="shared" si="49"/>
        <v>41.693333333333335</v>
      </c>
      <c r="Q47" s="160">
        <f t="shared" si="50"/>
        <v>95</v>
      </c>
      <c r="R47" s="161">
        <f t="shared" si="51"/>
        <v>28.738670951460865</v>
      </c>
      <c r="S47" s="146">
        <f t="shared" si="52"/>
        <v>11</v>
      </c>
      <c r="T47" s="146">
        <f t="shared" si="53"/>
        <v>611</v>
      </c>
      <c r="U47" t="s">
        <v>116</v>
      </c>
      <c r="V47" t="s">
        <v>508</v>
      </c>
      <c r="W47" t="s">
        <v>116</v>
      </c>
      <c r="X47" s="4" t="s">
        <v>508</v>
      </c>
      <c r="Y47" s="4" t="s">
        <v>429</v>
      </c>
      <c r="Z47" s="4" t="s">
        <v>196</v>
      </c>
      <c r="AA47" s="4" t="s">
        <v>48</v>
      </c>
      <c r="AB47" s="4">
        <v>525</v>
      </c>
      <c r="AC47" s="4">
        <v>3569.7669999999998</v>
      </c>
      <c r="AD47" s="4">
        <v>1822.942</v>
      </c>
      <c r="AE47" s="4">
        <v>1.958</v>
      </c>
      <c r="AF47" s="4">
        <v>2.1</v>
      </c>
      <c r="AG47" s="4">
        <v>17.655000000000001</v>
      </c>
      <c r="AH47" s="4">
        <v>205.57550800000001</v>
      </c>
      <c r="AI47" s="4">
        <v>3.0946859999999998</v>
      </c>
      <c r="AJ47" s="4">
        <v>78.266065999999995</v>
      </c>
      <c r="AK47" s="4">
        <v>609</v>
      </c>
      <c r="AL47" s="4">
        <v>11</v>
      </c>
      <c r="AM47" s="4">
        <v>611</v>
      </c>
      <c r="AN47" s="4">
        <v>95</v>
      </c>
      <c r="AO47" s="4">
        <v>17.364747999999999</v>
      </c>
      <c r="AP47" s="4">
        <v>9417.2999999999993</v>
      </c>
      <c r="AQ47" s="4">
        <v>2501.6</v>
      </c>
      <c r="AR47" s="4">
        <v>36</v>
      </c>
      <c r="AS47" s="4">
        <v>27361</v>
      </c>
      <c r="AT47" s="4">
        <v>0.308</v>
      </c>
      <c r="AU47" s="4">
        <v>17.116</v>
      </c>
      <c r="AV47" s="4">
        <v>31380</v>
      </c>
      <c r="AW47" s="4">
        <v>0</v>
      </c>
      <c r="AX47" s="4">
        <v>0.56000000000000005</v>
      </c>
      <c r="AY47">
        <v>0.93238095238095231</v>
      </c>
      <c r="AZ47" t="s">
        <v>68</v>
      </c>
      <c r="BA47" t="s">
        <v>509</v>
      </c>
      <c r="BB47">
        <v>3</v>
      </c>
      <c r="BC47" t="s">
        <v>510</v>
      </c>
      <c r="BD47">
        <v>12</v>
      </c>
      <c r="BE47">
        <v>6068.2510000000002</v>
      </c>
      <c r="BF47">
        <v>0.58826950302484182</v>
      </c>
      <c r="BG47">
        <v>0.54849127948697152</v>
      </c>
      <c r="BH47">
        <v>211766.41100000002</v>
      </c>
      <c r="BI47">
        <v>1.6857097323144412E-2</v>
      </c>
      <c r="BJ47">
        <v>1.5717236456531787E-2</v>
      </c>
      <c r="BK47">
        <v>1</v>
      </c>
      <c r="BL47" t="s">
        <v>68</v>
      </c>
      <c r="BM47">
        <v>0</v>
      </c>
      <c r="BN47" t="s">
        <v>432</v>
      </c>
    </row>
    <row r="48" spans="1:66" x14ac:dyDescent="0.25">
      <c r="A48" s="141" t="str">
        <f t="shared" si="35"/>
        <v>신흥교통</v>
      </c>
      <c r="B48" s="141" t="str">
        <f t="shared" si="1"/>
        <v>예비</v>
      </c>
      <c r="C48" s="142" t="str">
        <f t="shared" si="36"/>
        <v>71바6279</v>
      </c>
      <c r="D48" s="116" t="str">
        <f t="shared" si="37"/>
        <v>대형</v>
      </c>
      <c r="E48" s="112" t="str">
        <f t="shared" si="38"/>
        <v>C</v>
      </c>
      <c r="F48" s="162">
        <f t="shared" si="39"/>
        <v>0.86809523809523803</v>
      </c>
      <c r="G48" s="163">
        <f t="shared" si="40"/>
        <v>1.823</v>
      </c>
      <c r="H48" s="164">
        <f t="shared" si="41"/>
        <v>2.1</v>
      </c>
      <c r="I48" s="165">
        <f t="shared" si="42"/>
        <v>2498.4839999999999</v>
      </c>
      <c r="J48" s="166">
        <f t="shared" si="43"/>
        <v>3.1428140670044132E-2</v>
      </c>
      <c r="K48" s="166">
        <f t="shared" si="44"/>
        <v>0.39065417868470087</v>
      </c>
      <c r="L48" s="166">
        <f t="shared" si="45"/>
        <v>0.17210436408638199</v>
      </c>
      <c r="M48" s="167">
        <f t="shared" si="46"/>
        <v>18.832999999999998</v>
      </c>
      <c r="N48" s="168">
        <f t="shared" si="47"/>
        <v>0.16</v>
      </c>
      <c r="O48" s="168">
        <f t="shared" si="48"/>
        <v>35.301000000000002</v>
      </c>
      <c r="P48" s="169">
        <f t="shared" si="49"/>
        <v>31.32</v>
      </c>
      <c r="Q48" s="170">
        <f t="shared" si="50"/>
        <v>102</v>
      </c>
      <c r="R48" s="171">
        <f t="shared" si="51"/>
        <v>28.024647131147244</v>
      </c>
      <c r="S48" s="143">
        <f t="shared" si="52"/>
        <v>4</v>
      </c>
      <c r="T48" s="143">
        <f t="shared" si="53"/>
        <v>882</v>
      </c>
      <c r="U48" t="s">
        <v>116</v>
      </c>
      <c r="V48" t="s">
        <v>508</v>
      </c>
      <c r="W48" t="s">
        <v>116</v>
      </c>
      <c r="X48" s="4" t="s">
        <v>508</v>
      </c>
      <c r="Y48" s="4" t="s">
        <v>222</v>
      </c>
      <c r="Z48" s="4" t="s">
        <v>196</v>
      </c>
      <c r="AA48" s="4" t="s">
        <v>48</v>
      </c>
      <c r="AB48" s="4">
        <v>525</v>
      </c>
      <c r="AC48" s="4">
        <v>2498.4839999999999</v>
      </c>
      <c r="AD48" s="4">
        <v>1370.8610000000001</v>
      </c>
      <c r="AE48" s="4">
        <v>1.823</v>
      </c>
      <c r="AF48" s="4">
        <v>2.1</v>
      </c>
      <c r="AG48" s="4">
        <v>18.832999999999998</v>
      </c>
      <c r="AH48" s="4">
        <v>154.26607799999999</v>
      </c>
      <c r="AI48" s="4">
        <v>4.8482960000000004</v>
      </c>
      <c r="AJ48" s="4">
        <v>60.264688</v>
      </c>
      <c r="AK48" s="4">
        <v>430</v>
      </c>
      <c r="AL48" s="4">
        <v>4</v>
      </c>
      <c r="AM48" s="4">
        <v>882</v>
      </c>
      <c r="AN48" s="4">
        <v>102</v>
      </c>
      <c r="AO48" s="4">
        <v>16.195938999999999</v>
      </c>
      <c r="AP48" s="4">
        <v>4027.1</v>
      </c>
      <c r="AQ48" s="4">
        <v>1879.2</v>
      </c>
      <c r="AR48" s="4">
        <v>31</v>
      </c>
      <c r="AS48" s="4">
        <v>26585</v>
      </c>
      <c r="AT48" s="4">
        <v>0.16</v>
      </c>
      <c r="AU48" s="4">
        <v>35.301000000000002</v>
      </c>
      <c r="AV48" s="4">
        <v>20789</v>
      </c>
      <c r="AW48" s="4">
        <v>0</v>
      </c>
      <c r="AX48" s="4">
        <v>0.56000000000000005</v>
      </c>
      <c r="AY48">
        <v>0.86809523809523803</v>
      </c>
      <c r="AZ48" t="s">
        <v>69</v>
      </c>
      <c r="BA48" t="s">
        <v>509</v>
      </c>
      <c r="BB48">
        <v>6</v>
      </c>
      <c r="BC48" t="s">
        <v>511</v>
      </c>
      <c r="BD48">
        <v>10</v>
      </c>
      <c r="BE48">
        <v>6068.2510000000002</v>
      </c>
      <c r="BF48">
        <v>0.41173049697515807</v>
      </c>
      <c r="BG48">
        <v>0.35742128380272054</v>
      </c>
      <c r="BH48">
        <v>211766.41100000002</v>
      </c>
      <c r="BI48">
        <v>1.17983016673971E-2</v>
      </c>
      <c r="BJ48">
        <v>1.024204949507853E-2</v>
      </c>
      <c r="BK48">
        <v>1</v>
      </c>
      <c r="BL48" t="s">
        <v>69</v>
      </c>
      <c r="BM48">
        <v>0</v>
      </c>
      <c r="BN48" t="s">
        <v>432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5"/>
      <c r="R1" s="215"/>
    </row>
    <row r="2" spans="1:68" ht="45" customHeight="1" x14ac:dyDescent="0.25">
      <c r="A2" s="10" t="s">
        <v>32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156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 x14ac:dyDescent="0.25">
      <c r="A5" s="127" t="str">
        <f>BF5</f>
        <v>신흥교통</v>
      </c>
      <c r="B5" s="128">
        <f>IF(BH5="null", E5, BH5)</f>
        <v>1</v>
      </c>
      <c r="C5" s="129" t="str">
        <f>BN5</f>
        <v>F</v>
      </c>
      <c r="D5" s="130">
        <f>BM5</f>
        <v>0.7292189358415414</v>
      </c>
      <c r="E5" s="131">
        <f>U5</f>
        <v>1</v>
      </c>
      <c r="F5" s="132" t="str">
        <f>BG5</f>
        <v>330</v>
      </c>
      <c r="G5" s="133" t="str">
        <f>BK5</f>
        <v>71바6298</v>
      </c>
      <c r="H5" s="134">
        <f>BJ5</f>
        <v>2</v>
      </c>
      <c r="I5" s="135">
        <f>BP5</f>
        <v>760.76499999999999</v>
      </c>
      <c r="J5" s="136">
        <f>AB5/AA5</f>
        <v>7.3582291225523094E-2</v>
      </c>
      <c r="K5" s="136">
        <f>AC5/AA5</f>
        <v>0.3723965511025204</v>
      </c>
      <c r="L5" s="136">
        <f>AD5/I5</f>
        <v>9.069817880685889E-2</v>
      </c>
      <c r="M5" s="137">
        <f>Z5</f>
        <v>26.550999999999998</v>
      </c>
      <c r="N5" s="138">
        <f>AE5*100/W5</f>
        <v>0</v>
      </c>
      <c r="O5" s="138">
        <f>AF5*100/W5</f>
        <v>15.116363134476481</v>
      </c>
      <c r="P5" s="219">
        <f>AK5</f>
        <v>17</v>
      </c>
      <c r="Q5" s="220">
        <f>AE5</f>
        <v>0</v>
      </c>
      <c r="R5" s="220">
        <f>AF5</f>
        <v>115</v>
      </c>
      <c r="T5">
        <v>525</v>
      </c>
      <c r="U5">
        <v>1</v>
      </c>
      <c r="V5" t="s">
        <v>512</v>
      </c>
      <c r="W5">
        <v>760.76499999999999</v>
      </c>
      <c r="X5">
        <v>308.57100000000003</v>
      </c>
      <c r="Y5">
        <v>2.4649999999999999</v>
      </c>
      <c r="Z5">
        <v>26.550999999999998</v>
      </c>
      <c r="AA5">
        <v>27.874994999999998</v>
      </c>
      <c r="AB5">
        <v>2.0511059999999999</v>
      </c>
      <c r="AC5">
        <v>10.380552</v>
      </c>
      <c r="AD5" s="1">
        <v>69</v>
      </c>
      <c r="AE5">
        <v>0</v>
      </c>
      <c r="AF5">
        <v>115</v>
      </c>
      <c r="AG5">
        <v>110</v>
      </c>
      <c r="AH5">
        <v>27.292021999999999</v>
      </c>
      <c r="AI5">
        <v>6696</v>
      </c>
      <c r="AJ5">
        <v>4607.3999999999996</v>
      </c>
      <c r="AK5">
        <v>17</v>
      </c>
      <c r="AL5">
        <v>12926</v>
      </c>
      <c r="AM5" t="s">
        <v>513</v>
      </c>
      <c r="AN5" t="s">
        <v>514</v>
      </c>
      <c r="AO5">
        <v>622.24199999999996</v>
      </c>
      <c r="AR5" t="s">
        <v>116</v>
      </c>
      <c r="AS5" t="s">
        <v>118</v>
      </c>
      <c r="AT5" t="s">
        <v>219</v>
      </c>
      <c r="AU5" t="s">
        <v>512</v>
      </c>
      <c r="AV5" t="s">
        <v>48</v>
      </c>
      <c r="AW5">
        <v>2</v>
      </c>
      <c r="BB5">
        <v>0.7292189358415414</v>
      </c>
      <c r="BC5" t="s">
        <v>70</v>
      </c>
      <c r="BF5" t="s">
        <v>116</v>
      </c>
      <c r="BG5" t="s">
        <v>118</v>
      </c>
      <c r="BH5" t="s">
        <v>512</v>
      </c>
      <c r="BI5">
        <v>1</v>
      </c>
      <c r="BJ5">
        <v>2</v>
      </c>
      <c r="BK5" t="s">
        <v>219</v>
      </c>
      <c r="BL5" t="s">
        <v>218</v>
      </c>
      <c r="BM5">
        <v>0.7292189358415414</v>
      </c>
      <c r="BN5" t="s">
        <v>70</v>
      </c>
      <c r="BO5" t="s">
        <v>186</v>
      </c>
      <c r="BP5">
        <v>760.76499999999999</v>
      </c>
    </row>
    <row r="6" spans="1:68" ht="16.5" x14ac:dyDescent="0.25">
      <c r="A6" s="110" t="str">
        <f t="shared" ref="A6:A7" si="0">BF6</f>
        <v>신흥교통</v>
      </c>
      <c r="B6" s="111" t="str">
        <f t="shared" ref="B6:B69" si="1">IF(BH6="null", E6, BH6)</f>
        <v>강병균</v>
      </c>
      <c r="C6" s="112" t="str">
        <f t="shared" ref="C6:C7" si="2">BN6</f>
        <v>C</v>
      </c>
      <c r="D6" s="113">
        <f t="shared" ref="D6:D7" si="3">BM6</f>
        <v>0.89142857142857146</v>
      </c>
      <c r="E6" s="114">
        <f t="shared" ref="E6:E7" si="4">U6</f>
        <v>7104</v>
      </c>
      <c r="F6" s="115" t="str">
        <f t="shared" ref="F6:F7" si="5">BG6</f>
        <v>13</v>
      </c>
      <c r="G6" s="116" t="str">
        <f t="shared" ref="G6:G7" si="6">BK6</f>
        <v>71바6262</v>
      </c>
      <c r="H6" s="117">
        <f t="shared" ref="H6:H7" si="7">BJ6</f>
        <v>1</v>
      </c>
      <c r="I6" s="118">
        <f t="shared" ref="I6:I7" si="8">BP6</f>
        <v>932.22</v>
      </c>
      <c r="J6" s="119">
        <f t="shared" ref="J6:J7" si="9">AB6/AA6</f>
        <v>4.9812386093389692E-2</v>
      </c>
      <c r="K6" s="119">
        <f t="shared" ref="K6:K7" si="10">AC6/AA6</f>
        <v>0.3942707145580967</v>
      </c>
      <c r="L6" s="119">
        <f t="shared" ref="L6:L7" si="11">AD6/I6</f>
        <v>0.1491064341035378</v>
      </c>
      <c r="M6" s="120">
        <f t="shared" ref="M6:M7" si="12">Z6</f>
        <v>18.29</v>
      </c>
      <c r="N6" s="121">
        <f t="shared" ref="N6:N7" si="13">AE6*100/W6</f>
        <v>0.53635407950912872</v>
      </c>
      <c r="O6" s="121">
        <f t="shared" ref="O6:O7" si="14">AF6*100/W6</f>
        <v>12.765227092317264</v>
      </c>
      <c r="P6" s="221">
        <f t="shared" ref="P6:P7" si="15">AK6</f>
        <v>12</v>
      </c>
      <c r="Q6" s="222">
        <f t="shared" ref="Q6:Q7" si="16">AE6</f>
        <v>5</v>
      </c>
      <c r="R6" s="222">
        <f t="shared" ref="R6:R7" si="17">AF6</f>
        <v>119</v>
      </c>
      <c r="T6">
        <v>525</v>
      </c>
      <c r="U6">
        <v>7104</v>
      </c>
      <c r="V6" t="s">
        <v>515</v>
      </c>
      <c r="W6">
        <v>932.22</v>
      </c>
      <c r="X6">
        <v>497.995</v>
      </c>
      <c r="Y6">
        <v>1.8720000000000001</v>
      </c>
      <c r="Z6">
        <v>18.29</v>
      </c>
      <c r="AA6">
        <v>58.452489999999997</v>
      </c>
      <c r="AB6">
        <v>2.9116580000000001</v>
      </c>
      <c r="AC6">
        <v>23.046105000000001</v>
      </c>
      <c r="AD6" s="1">
        <v>139</v>
      </c>
      <c r="AE6">
        <v>5</v>
      </c>
      <c r="AF6">
        <v>119</v>
      </c>
      <c r="AG6">
        <v>66</v>
      </c>
      <c r="AH6">
        <v>15.948335999999999</v>
      </c>
      <c r="AI6">
        <v>222.4</v>
      </c>
      <c r="AJ6">
        <v>0</v>
      </c>
      <c r="AK6">
        <v>12</v>
      </c>
      <c r="AL6">
        <v>17255</v>
      </c>
      <c r="AM6" t="s">
        <v>516</v>
      </c>
      <c r="AN6" t="s">
        <v>517</v>
      </c>
      <c r="AO6">
        <v>932.22</v>
      </c>
      <c r="AR6" t="s">
        <v>116</v>
      </c>
      <c r="AS6" t="s">
        <v>117</v>
      </c>
      <c r="AT6" t="s">
        <v>203</v>
      </c>
      <c r="AU6" t="s">
        <v>515</v>
      </c>
      <c r="AV6" t="s">
        <v>193</v>
      </c>
      <c r="AW6">
        <v>1</v>
      </c>
      <c r="BB6">
        <v>0.89142857142857146</v>
      </c>
      <c r="BC6" t="s">
        <v>69</v>
      </c>
      <c r="BF6" t="s">
        <v>116</v>
      </c>
      <c r="BG6" t="s">
        <v>117</v>
      </c>
      <c r="BH6" t="s">
        <v>515</v>
      </c>
      <c r="BI6">
        <v>7104</v>
      </c>
      <c r="BJ6">
        <v>1</v>
      </c>
      <c r="BK6" t="s">
        <v>203</v>
      </c>
      <c r="BL6" t="s">
        <v>174</v>
      </c>
      <c r="BM6">
        <v>0.89142857142857146</v>
      </c>
      <c r="BN6" t="s">
        <v>69</v>
      </c>
      <c r="BO6" t="s">
        <v>177</v>
      </c>
      <c r="BP6">
        <v>932.22</v>
      </c>
    </row>
    <row r="7" spans="1:68" ht="16.5" x14ac:dyDescent="0.25">
      <c r="A7" s="127" t="str">
        <f t="shared" si="0"/>
        <v>신흥교통</v>
      </c>
      <c r="B7" s="128" t="str">
        <f t="shared" si="1"/>
        <v>강봉운</v>
      </c>
      <c r="C7" s="129" t="str">
        <f t="shared" si="2"/>
        <v>F</v>
      </c>
      <c r="D7" s="130">
        <f t="shared" si="3"/>
        <v>0.70709356252679645</v>
      </c>
      <c r="E7" s="131">
        <f t="shared" si="4"/>
        <v>8684</v>
      </c>
      <c r="F7" s="132" t="str">
        <f t="shared" si="5"/>
        <v>519</v>
      </c>
      <c r="G7" s="133" t="str">
        <f t="shared" si="6"/>
        <v>74바1007</v>
      </c>
      <c r="H7" s="134">
        <f t="shared" si="7"/>
        <v>2</v>
      </c>
      <c r="I7" s="135">
        <f t="shared" si="8"/>
        <v>552.779</v>
      </c>
      <c r="J7" s="136">
        <f t="shared" si="9"/>
        <v>3.3988278659696738E-2</v>
      </c>
      <c r="K7" s="136">
        <f t="shared" si="10"/>
        <v>0.43685854748877839</v>
      </c>
      <c r="L7" s="136">
        <f t="shared" si="11"/>
        <v>0.25688385412615167</v>
      </c>
      <c r="M7" s="137">
        <f t="shared" si="12"/>
        <v>17.004999999999999</v>
      </c>
      <c r="N7" s="138">
        <f t="shared" si="13"/>
        <v>0.18090412262405048</v>
      </c>
      <c r="O7" s="138">
        <f t="shared" si="14"/>
        <v>34.19087917594554</v>
      </c>
      <c r="P7" s="219">
        <f t="shared" si="15"/>
        <v>19</v>
      </c>
      <c r="Q7" s="220">
        <f t="shared" si="16"/>
        <v>1</v>
      </c>
      <c r="R7" s="220">
        <f t="shared" si="17"/>
        <v>189</v>
      </c>
      <c r="T7">
        <v>525</v>
      </c>
      <c r="U7">
        <v>8684</v>
      </c>
      <c r="V7" t="s">
        <v>518</v>
      </c>
      <c r="W7">
        <v>552.779</v>
      </c>
      <c r="X7">
        <v>312.78199999999998</v>
      </c>
      <c r="Y7">
        <v>1.7669999999999999</v>
      </c>
      <c r="Z7">
        <v>17.004999999999999</v>
      </c>
      <c r="AA7">
        <v>44.287768</v>
      </c>
      <c r="AB7">
        <v>1.5052650000000001</v>
      </c>
      <c r="AC7">
        <v>19.347490000000001</v>
      </c>
      <c r="AD7" s="1">
        <v>142</v>
      </c>
      <c r="AE7">
        <v>1</v>
      </c>
      <c r="AF7">
        <v>189</v>
      </c>
      <c r="AG7">
        <v>61</v>
      </c>
      <c r="AH7">
        <v>12.481527</v>
      </c>
      <c r="AI7">
        <v>0</v>
      </c>
      <c r="AJ7">
        <v>0</v>
      </c>
      <c r="AK7">
        <v>19</v>
      </c>
      <c r="AL7">
        <v>5662</v>
      </c>
      <c r="AM7" t="s">
        <v>519</v>
      </c>
      <c r="AN7" t="s">
        <v>520</v>
      </c>
      <c r="AO7">
        <v>288.05399999999997</v>
      </c>
      <c r="AR7" t="s">
        <v>116</v>
      </c>
      <c r="AS7" t="s">
        <v>120</v>
      </c>
      <c r="AT7" t="s">
        <v>233</v>
      </c>
      <c r="AU7" t="s">
        <v>518</v>
      </c>
      <c r="AV7" t="s">
        <v>48</v>
      </c>
      <c r="AW7">
        <v>2</v>
      </c>
      <c r="BB7">
        <v>0.70709356252679645</v>
      </c>
      <c r="BC7" t="s">
        <v>70</v>
      </c>
      <c r="BF7" t="s">
        <v>116</v>
      </c>
      <c r="BG7" t="s">
        <v>120</v>
      </c>
      <c r="BH7" t="s">
        <v>518</v>
      </c>
      <c r="BI7">
        <v>8684</v>
      </c>
      <c r="BJ7">
        <v>2</v>
      </c>
      <c r="BK7" t="s">
        <v>233</v>
      </c>
      <c r="BL7" t="s">
        <v>234</v>
      </c>
      <c r="BM7">
        <v>0.70709356252679645</v>
      </c>
      <c r="BN7" t="s">
        <v>70</v>
      </c>
      <c r="BO7" t="s">
        <v>186</v>
      </c>
      <c r="BP7">
        <v>552.779</v>
      </c>
    </row>
    <row r="8" spans="1:68" ht="16.5" x14ac:dyDescent="0.25">
      <c r="A8" s="110" t="str">
        <f t="shared" ref="A8:A71" si="18">BF8</f>
        <v>신흥교통</v>
      </c>
      <c r="B8" s="111" t="str">
        <f t="shared" si="1"/>
        <v>강성귀</v>
      </c>
      <c r="C8" s="112" t="str">
        <f t="shared" ref="C8:C71" si="19">BN8</f>
        <v>B</v>
      </c>
      <c r="D8" s="113">
        <f t="shared" ref="D8:D71" si="20">BM8</f>
        <v>0.9263157894736842</v>
      </c>
      <c r="E8" s="114">
        <f t="shared" ref="E8:E71" si="21">U8</f>
        <v>9070</v>
      </c>
      <c r="F8" s="115" t="str">
        <f t="shared" ref="F8:F71" si="22">BG8</f>
        <v>46</v>
      </c>
      <c r="G8" s="116" t="str">
        <f t="shared" ref="G8:G71" si="23">BK8</f>
        <v>71바6288</v>
      </c>
      <c r="H8" s="117">
        <f t="shared" ref="H8:H71" si="24">BJ8</f>
        <v>1</v>
      </c>
      <c r="I8" s="118">
        <f t="shared" ref="I8:I71" si="25">BP8</f>
        <v>889.73599999999999</v>
      </c>
      <c r="J8" s="119">
        <f t="shared" ref="J8:J71" si="26">AB8/AA8</f>
        <v>1.5242852937543532E-2</v>
      </c>
      <c r="K8" s="119">
        <f t="shared" ref="K8:K71" si="27">AC8/AA8</f>
        <v>0.35629796005907988</v>
      </c>
      <c r="L8" s="119">
        <f t="shared" ref="L8:L71" si="28">AD8/I8</f>
        <v>0.16296968988553909</v>
      </c>
      <c r="M8" s="120">
        <f t="shared" ref="M8:M71" si="29">Z8</f>
        <v>17.914000000000001</v>
      </c>
      <c r="N8" s="121">
        <f t="shared" ref="N8:N71" si="30">AE8*100/W8</f>
        <v>0.32066184605024767</v>
      </c>
      <c r="O8" s="121">
        <f t="shared" ref="O8:O71" si="31">AF8*100/W8</f>
        <v>3.0997311784857278</v>
      </c>
      <c r="P8" s="221">
        <f t="shared" ref="P8:P71" si="32">AK8</f>
        <v>0</v>
      </c>
      <c r="Q8" s="222">
        <f t="shared" ref="Q8:Q71" si="33">AE8</f>
        <v>3</v>
      </c>
      <c r="R8" s="222">
        <f t="shared" ref="R8:R71" si="34">AF8</f>
        <v>29</v>
      </c>
      <c r="T8">
        <v>525</v>
      </c>
      <c r="U8">
        <v>9070</v>
      </c>
      <c r="V8" t="s">
        <v>244</v>
      </c>
      <c r="W8">
        <v>935.56500000000005</v>
      </c>
      <c r="X8">
        <v>532.04300000000001</v>
      </c>
      <c r="Y8">
        <v>1.758</v>
      </c>
      <c r="Z8">
        <v>17.914000000000001</v>
      </c>
      <c r="AA8">
        <v>56.071917999999997</v>
      </c>
      <c r="AB8">
        <v>0.85469600000000001</v>
      </c>
      <c r="AC8">
        <v>19.97831</v>
      </c>
      <c r="AD8" s="1">
        <v>145</v>
      </c>
      <c r="AE8">
        <v>3</v>
      </c>
      <c r="AF8">
        <v>29</v>
      </c>
      <c r="AG8">
        <v>79</v>
      </c>
      <c r="AH8">
        <v>16.685089999999999</v>
      </c>
      <c r="AI8">
        <v>731.4</v>
      </c>
      <c r="AJ8">
        <v>0</v>
      </c>
      <c r="AK8">
        <v>0</v>
      </c>
      <c r="AL8">
        <v>0</v>
      </c>
      <c r="AM8" t="s">
        <v>245</v>
      </c>
      <c r="AN8" t="s">
        <v>521</v>
      </c>
      <c r="AO8">
        <v>889.73599999999999</v>
      </c>
      <c r="AR8" t="s">
        <v>116</v>
      </c>
      <c r="AS8" t="s">
        <v>119</v>
      </c>
      <c r="AT8" t="s">
        <v>229</v>
      </c>
      <c r="AU8" t="s">
        <v>244</v>
      </c>
      <c r="AV8" t="s">
        <v>193</v>
      </c>
      <c r="AW8">
        <v>1</v>
      </c>
      <c r="BB8">
        <v>0.9263157894736842</v>
      </c>
      <c r="BC8" t="s">
        <v>68</v>
      </c>
      <c r="BF8" t="s">
        <v>116</v>
      </c>
      <c r="BG8" t="s">
        <v>119</v>
      </c>
      <c r="BH8" t="s">
        <v>244</v>
      </c>
      <c r="BI8">
        <v>9070</v>
      </c>
      <c r="BJ8">
        <v>1</v>
      </c>
      <c r="BK8" t="s">
        <v>229</v>
      </c>
      <c r="BL8" t="s">
        <v>174</v>
      </c>
      <c r="BM8">
        <v>0.9263157894736842</v>
      </c>
      <c r="BN8" t="s">
        <v>68</v>
      </c>
      <c r="BO8" t="s">
        <v>175</v>
      </c>
      <c r="BP8">
        <v>889.73599999999999</v>
      </c>
    </row>
    <row r="9" spans="1:68" ht="16.5" x14ac:dyDescent="0.25">
      <c r="A9" s="127" t="str">
        <f t="shared" si="18"/>
        <v>신흥교통</v>
      </c>
      <c r="B9" s="128" t="str">
        <f t="shared" si="1"/>
        <v>강화석</v>
      </c>
      <c r="C9" s="129" t="str">
        <f t="shared" si="19"/>
        <v>C</v>
      </c>
      <c r="D9" s="130">
        <f t="shared" si="20"/>
        <v>0.86272053552882377</v>
      </c>
      <c r="E9" s="131">
        <f t="shared" si="21"/>
        <v>7399</v>
      </c>
      <c r="F9" s="132" t="str">
        <f t="shared" si="22"/>
        <v>13</v>
      </c>
      <c r="G9" s="133" t="str">
        <f t="shared" si="23"/>
        <v>71바6286</v>
      </c>
      <c r="H9" s="134">
        <f t="shared" si="24"/>
        <v>2</v>
      </c>
      <c r="I9" s="135">
        <f t="shared" si="25"/>
        <v>1352.3810000000001</v>
      </c>
      <c r="J9" s="136">
        <f t="shared" si="26"/>
        <v>0.10925375223378629</v>
      </c>
      <c r="K9" s="136">
        <f t="shared" si="27"/>
        <v>0.33133420121443496</v>
      </c>
      <c r="L9" s="136">
        <f t="shared" si="28"/>
        <v>0.11830985498908961</v>
      </c>
      <c r="M9" s="137">
        <f t="shared" si="29"/>
        <v>14.563000000000001</v>
      </c>
      <c r="N9" s="138">
        <f t="shared" si="30"/>
        <v>0</v>
      </c>
      <c r="O9" s="138">
        <f t="shared" si="31"/>
        <v>6.6524794792467681</v>
      </c>
      <c r="P9" s="219">
        <f t="shared" si="32"/>
        <v>7</v>
      </c>
      <c r="Q9" s="220">
        <f t="shared" si="33"/>
        <v>0</v>
      </c>
      <c r="R9" s="220">
        <f t="shared" si="34"/>
        <v>93</v>
      </c>
      <c r="T9">
        <v>525</v>
      </c>
      <c r="U9">
        <v>7399</v>
      </c>
      <c r="V9" t="s">
        <v>246</v>
      </c>
      <c r="W9">
        <v>1397.9749999999999</v>
      </c>
      <c r="X9">
        <v>715.72299999999996</v>
      </c>
      <c r="Y9">
        <v>1.9530000000000001</v>
      </c>
      <c r="Z9">
        <v>14.563000000000001</v>
      </c>
      <c r="AA9">
        <v>99.681089</v>
      </c>
      <c r="AB9">
        <v>10.890533</v>
      </c>
      <c r="AC9">
        <v>33.027754000000002</v>
      </c>
      <c r="AD9" s="1">
        <v>160</v>
      </c>
      <c r="AE9">
        <v>0</v>
      </c>
      <c r="AF9">
        <v>93</v>
      </c>
      <c r="AG9">
        <v>67</v>
      </c>
      <c r="AH9">
        <v>14.024475000000001</v>
      </c>
      <c r="AI9">
        <v>24</v>
      </c>
      <c r="AJ9">
        <v>0</v>
      </c>
      <c r="AK9">
        <v>7</v>
      </c>
      <c r="AL9">
        <v>5172</v>
      </c>
      <c r="AM9" t="s">
        <v>247</v>
      </c>
      <c r="AN9" t="s">
        <v>522</v>
      </c>
      <c r="AO9">
        <v>1228.2950000000001</v>
      </c>
      <c r="AR9" t="s">
        <v>116</v>
      </c>
      <c r="AS9" t="s">
        <v>117</v>
      </c>
      <c r="AT9" t="s">
        <v>206</v>
      </c>
      <c r="AU9" t="s">
        <v>246</v>
      </c>
      <c r="AV9" t="s">
        <v>48</v>
      </c>
      <c r="AW9">
        <v>2</v>
      </c>
      <c r="BB9">
        <v>0.86272053552882377</v>
      </c>
      <c r="BC9" t="s">
        <v>69</v>
      </c>
      <c r="BF9" t="s">
        <v>116</v>
      </c>
      <c r="BG9" t="s">
        <v>117</v>
      </c>
      <c r="BH9" t="s">
        <v>246</v>
      </c>
      <c r="BI9">
        <v>7399</v>
      </c>
      <c r="BJ9">
        <v>2</v>
      </c>
      <c r="BK9" t="s">
        <v>206</v>
      </c>
      <c r="BL9" t="s">
        <v>222</v>
      </c>
      <c r="BM9">
        <v>0.86272053552882377</v>
      </c>
      <c r="BN9" t="s">
        <v>69</v>
      </c>
      <c r="BO9" t="s">
        <v>177</v>
      </c>
      <c r="BP9">
        <v>1352.3810000000001</v>
      </c>
    </row>
    <row r="10" spans="1:68" ht="16.5" x14ac:dyDescent="0.25">
      <c r="A10" s="110" t="str">
        <f t="shared" si="18"/>
        <v>신흥교통</v>
      </c>
      <c r="B10" s="111" t="str">
        <f t="shared" si="1"/>
        <v>권영준</v>
      </c>
      <c r="C10" s="112" t="str">
        <f t="shared" si="19"/>
        <v>D</v>
      </c>
      <c r="D10" s="113">
        <f t="shared" si="20"/>
        <v>0.81265937337302652</v>
      </c>
      <c r="E10" s="114">
        <f t="shared" si="21"/>
        <v>8368</v>
      </c>
      <c r="F10" s="115" t="str">
        <f t="shared" si="22"/>
        <v>13</v>
      </c>
      <c r="G10" s="116" t="str">
        <f t="shared" si="23"/>
        <v>70바4016</v>
      </c>
      <c r="H10" s="117">
        <f t="shared" si="24"/>
        <v>7</v>
      </c>
      <c r="I10" s="118">
        <f t="shared" si="25"/>
        <v>1199.8810000000001</v>
      </c>
      <c r="J10" s="119">
        <f t="shared" si="26"/>
        <v>7.3425637000893648E-2</v>
      </c>
      <c r="K10" s="119">
        <f t="shared" si="27"/>
        <v>0.33980982469152254</v>
      </c>
      <c r="L10" s="119">
        <f t="shared" si="28"/>
        <v>0.11834506921936425</v>
      </c>
      <c r="M10" s="120">
        <f t="shared" si="29"/>
        <v>21.268000000000001</v>
      </c>
      <c r="N10" s="121">
        <f t="shared" si="30"/>
        <v>0.15792860837258518</v>
      </c>
      <c r="O10" s="121">
        <f t="shared" si="31"/>
        <v>34.191543712664689</v>
      </c>
      <c r="P10" s="221">
        <f t="shared" si="32"/>
        <v>5</v>
      </c>
      <c r="Q10" s="222">
        <f t="shared" si="33"/>
        <v>2</v>
      </c>
      <c r="R10" s="222">
        <f t="shared" si="34"/>
        <v>433</v>
      </c>
      <c r="T10">
        <v>525</v>
      </c>
      <c r="U10">
        <v>8368</v>
      </c>
      <c r="V10" t="s">
        <v>248</v>
      </c>
      <c r="W10">
        <v>1266.395</v>
      </c>
      <c r="X10">
        <v>625.06200000000001</v>
      </c>
      <c r="Y10">
        <v>2.0259999999999998</v>
      </c>
      <c r="Z10">
        <v>21.268000000000001</v>
      </c>
      <c r="AA10">
        <v>63.132486</v>
      </c>
      <c r="AB10">
        <v>4.6355430000000002</v>
      </c>
      <c r="AC10">
        <v>21.453039</v>
      </c>
      <c r="AD10" s="1">
        <v>142</v>
      </c>
      <c r="AE10">
        <v>2</v>
      </c>
      <c r="AF10">
        <v>433</v>
      </c>
      <c r="AG10">
        <v>88</v>
      </c>
      <c r="AH10">
        <v>20.059324</v>
      </c>
      <c r="AI10">
        <v>2753</v>
      </c>
      <c r="AJ10">
        <v>207</v>
      </c>
      <c r="AK10">
        <v>5</v>
      </c>
      <c r="AL10">
        <v>6024</v>
      </c>
      <c r="AM10" t="s">
        <v>249</v>
      </c>
      <c r="AN10" t="s">
        <v>523</v>
      </c>
      <c r="AO10">
        <v>268.92200000000003</v>
      </c>
      <c r="AR10" t="s">
        <v>116</v>
      </c>
      <c r="AS10" t="s">
        <v>117</v>
      </c>
      <c r="AT10" t="s">
        <v>431</v>
      </c>
      <c r="AU10" t="s">
        <v>248</v>
      </c>
      <c r="AV10" t="s">
        <v>48</v>
      </c>
      <c r="AW10">
        <v>7</v>
      </c>
      <c r="BB10">
        <v>0.81265937337302652</v>
      </c>
      <c r="BC10" t="s">
        <v>67</v>
      </c>
      <c r="BF10" t="s">
        <v>116</v>
      </c>
      <c r="BG10" t="s">
        <v>117</v>
      </c>
      <c r="BH10" t="s">
        <v>248</v>
      </c>
      <c r="BI10">
        <v>8368</v>
      </c>
      <c r="BJ10">
        <v>7</v>
      </c>
      <c r="BK10" t="s">
        <v>431</v>
      </c>
      <c r="BL10" t="s">
        <v>210</v>
      </c>
      <c r="BM10">
        <v>0.81265937337302652</v>
      </c>
      <c r="BN10" t="s">
        <v>67</v>
      </c>
      <c r="BO10" t="s">
        <v>179</v>
      </c>
      <c r="BP10">
        <v>1199.8810000000001</v>
      </c>
    </row>
    <row r="11" spans="1:68" ht="16.5" x14ac:dyDescent="0.25">
      <c r="A11" s="127" t="str">
        <f t="shared" si="18"/>
        <v>신흥교통</v>
      </c>
      <c r="B11" s="128" t="str">
        <f t="shared" si="1"/>
        <v>김락규</v>
      </c>
      <c r="C11" s="129" t="str">
        <f t="shared" si="19"/>
        <v>C</v>
      </c>
      <c r="D11" s="130">
        <f t="shared" si="20"/>
        <v>0.85090238839624632</v>
      </c>
      <c r="E11" s="131">
        <f t="shared" si="21"/>
        <v>5085</v>
      </c>
      <c r="F11" s="132" t="str">
        <f t="shared" si="22"/>
        <v>330</v>
      </c>
      <c r="G11" s="133" t="str">
        <f t="shared" si="23"/>
        <v>70바4011</v>
      </c>
      <c r="H11" s="134">
        <f t="shared" si="24"/>
        <v>8</v>
      </c>
      <c r="I11" s="135">
        <f t="shared" si="25"/>
        <v>12385.537</v>
      </c>
      <c r="J11" s="136">
        <f t="shared" si="26"/>
        <v>1.7496424331500685E-2</v>
      </c>
      <c r="K11" s="136">
        <f t="shared" si="27"/>
        <v>0.3217713357898368</v>
      </c>
      <c r="L11" s="136">
        <f t="shared" si="28"/>
        <v>0.1155379859589455</v>
      </c>
      <c r="M11" s="137">
        <f t="shared" si="29"/>
        <v>22.035</v>
      </c>
      <c r="N11" s="138">
        <f t="shared" si="30"/>
        <v>0.26643979990532507</v>
      </c>
      <c r="O11" s="138">
        <f t="shared" si="31"/>
        <v>7.9124546638551072</v>
      </c>
      <c r="P11" s="219">
        <f t="shared" si="32"/>
        <v>162</v>
      </c>
      <c r="Q11" s="220">
        <f t="shared" si="33"/>
        <v>33</v>
      </c>
      <c r="R11" s="220">
        <f t="shared" si="34"/>
        <v>980</v>
      </c>
      <c r="T11">
        <v>525</v>
      </c>
      <c r="U11">
        <v>5085</v>
      </c>
      <c r="V11" t="s">
        <v>250</v>
      </c>
      <c r="W11">
        <v>12385.537</v>
      </c>
      <c r="X11">
        <v>4566.1670000000004</v>
      </c>
      <c r="Y11">
        <v>2.7120000000000002</v>
      </c>
      <c r="Z11">
        <v>22.035</v>
      </c>
      <c r="AA11">
        <v>397.12434200000001</v>
      </c>
      <c r="AB11">
        <v>6.9482559999999998</v>
      </c>
      <c r="AC11">
        <v>127.78323</v>
      </c>
      <c r="AD11" s="1">
        <v>1431</v>
      </c>
      <c r="AE11">
        <v>33</v>
      </c>
      <c r="AF11">
        <v>980</v>
      </c>
      <c r="AG11">
        <v>116</v>
      </c>
      <c r="AH11">
        <v>31.188057000000001</v>
      </c>
      <c r="AI11">
        <v>193968.1</v>
      </c>
      <c r="AJ11">
        <v>77974.399999999994</v>
      </c>
      <c r="AK11">
        <v>162</v>
      </c>
      <c r="AL11">
        <v>84374</v>
      </c>
      <c r="AM11" t="s">
        <v>251</v>
      </c>
      <c r="AN11" t="s">
        <v>524</v>
      </c>
      <c r="AO11">
        <v>8339.5159999999996</v>
      </c>
      <c r="AR11" t="s">
        <v>116</v>
      </c>
      <c r="AS11" t="s">
        <v>118</v>
      </c>
      <c r="AT11" t="s">
        <v>210</v>
      </c>
      <c r="AU11" t="s">
        <v>250</v>
      </c>
      <c r="AV11" t="s">
        <v>48</v>
      </c>
      <c r="AW11">
        <v>8</v>
      </c>
      <c r="BB11">
        <v>0.85090238839624632</v>
      </c>
      <c r="BC11" t="s">
        <v>69</v>
      </c>
      <c r="BF11" t="s">
        <v>116</v>
      </c>
      <c r="BG11" t="s">
        <v>118</v>
      </c>
      <c r="BH11" t="s">
        <v>250</v>
      </c>
      <c r="BI11">
        <v>5085</v>
      </c>
      <c r="BJ11">
        <v>8</v>
      </c>
      <c r="BK11" t="s">
        <v>210</v>
      </c>
      <c r="BL11" t="s">
        <v>215</v>
      </c>
      <c r="BM11">
        <v>0.85090238839624632</v>
      </c>
      <c r="BN11" t="s">
        <v>69</v>
      </c>
      <c r="BO11" t="s">
        <v>177</v>
      </c>
      <c r="BP11">
        <v>12385.537</v>
      </c>
    </row>
    <row r="12" spans="1:68" ht="16.5" x14ac:dyDescent="0.25">
      <c r="A12" s="110" t="str">
        <f t="shared" si="18"/>
        <v>신흥교통</v>
      </c>
      <c r="B12" s="111" t="str">
        <f t="shared" si="1"/>
        <v>김범수</v>
      </c>
      <c r="C12" s="112" t="str">
        <f t="shared" si="19"/>
        <v>D</v>
      </c>
      <c r="D12" s="113">
        <f t="shared" si="20"/>
        <v>0.82757575757575763</v>
      </c>
      <c r="E12" s="114">
        <f t="shared" si="21"/>
        <v>6651</v>
      </c>
      <c r="F12" s="115" t="str">
        <f t="shared" si="22"/>
        <v>330</v>
      </c>
      <c r="G12" s="116" t="str">
        <f t="shared" si="23"/>
        <v>71바6255</v>
      </c>
      <c r="H12" s="117">
        <f t="shared" si="24"/>
        <v>1</v>
      </c>
      <c r="I12" s="118">
        <f t="shared" si="25"/>
        <v>3753.6</v>
      </c>
      <c r="J12" s="119">
        <f t="shared" si="26"/>
        <v>1.278787124578609E-2</v>
      </c>
      <c r="K12" s="119">
        <f t="shared" si="27"/>
        <v>0.29896499682496591</v>
      </c>
      <c r="L12" s="119">
        <f t="shared" si="28"/>
        <v>7.4861466325660694E-2</v>
      </c>
      <c r="M12" s="120">
        <f t="shared" si="29"/>
        <v>19.652999999999999</v>
      </c>
      <c r="N12" s="121">
        <f t="shared" si="30"/>
        <v>0</v>
      </c>
      <c r="O12" s="121">
        <f t="shared" si="31"/>
        <v>5.0618073316283034</v>
      </c>
      <c r="P12" s="221">
        <f t="shared" si="32"/>
        <v>30</v>
      </c>
      <c r="Q12" s="222">
        <f t="shared" si="33"/>
        <v>0</v>
      </c>
      <c r="R12" s="222">
        <f t="shared" si="34"/>
        <v>190</v>
      </c>
      <c r="T12">
        <v>525</v>
      </c>
      <c r="U12">
        <v>6651</v>
      </c>
      <c r="V12" t="s">
        <v>252</v>
      </c>
      <c r="W12">
        <v>3753.6</v>
      </c>
      <c r="X12">
        <v>1374.222</v>
      </c>
      <c r="Y12">
        <v>2.7309999999999999</v>
      </c>
      <c r="Z12">
        <v>19.652999999999999</v>
      </c>
      <c r="AA12">
        <v>116.86331300000001</v>
      </c>
      <c r="AB12">
        <v>1.4944329999999999</v>
      </c>
      <c r="AC12">
        <v>34.938040000000001</v>
      </c>
      <c r="AD12" s="1">
        <v>281</v>
      </c>
      <c r="AE12">
        <v>0</v>
      </c>
      <c r="AF12">
        <v>190</v>
      </c>
      <c r="AG12">
        <v>114</v>
      </c>
      <c r="AH12">
        <v>32.119574999999998</v>
      </c>
      <c r="AI12">
        <v>43754.8</v>
      </c>
      <c r="AJ12">
        <v>13641.7</v>
      </c>
      <c r="AK12">
        <v>30</v>
      </c>
      <c r="AL12">
        <v>16870</v>
      </c>
      <c r="AM12" t="s">
        <v>253</v>
      </c>
      <c r="AN12" t="s">
        <v>525</v>
      </c>
      <c r="AO12">
        <v>3753.6</v>
      </c>
      <c r="AR12" t="s">
        <v>116</v>
      </c>
      <c r="AS12" t="s">
        <v>118</v>
      </c>
      <c r="AT12" t="s">
        <v>215</v>
      </c>
      <c r="AU12" t="s">
        <v>252</v>
      </c>
      <c r="AV12" t="s">
        <v>48</v>
      </c>
      <c r="AW12">
        <v>1</v>
      </c>
      <c r="BB12">
        <v>0.82757575757575763</v>
      </c>
      <c r="BC12" t="s">
        <v>67</v>
      </c>
      <c r="BF12" t="s">
        <v>116</v>
      </c>
      <c r="BG12" t="s">
        <v>118</v>
      </c>
      <c r="BH12" t="s">
        <v>252</v>
      </c>
      <c r="BI12">
        <v>6651</v>
      </c>
      <c r="BJ12">
        <v>1</v>
      </c>
      <c r="BK12" t="s">
        <v>215</v>
      </c>
      <c r="BL12" t="s">
        <v>174</v>
      </c>
      <c r="BM12">
        <v>0.82757575757575763</v>
      </c>
      <c r="BN12" t="s">
        <v>67</v>
      </c>
      <c r="BO12" t="s">
        <v>179</v>
      </c>
      <c r="BP12">
        <v>3753.6</v>
      </c>
    </row>
    <row r="13" spans="1:68" ht="16.5" x14ac:dyDescent="0.25">
      <c r="A13" s="127" t="str">
        <f t="shared" si="18"/>
        <v>신흥교통</v>
      </c>
      <c r="B13" s="128" t="str">
        <f t="shared" si="1"/>
        <v>김상용</v>
      </c>
      <c r="C13" s="129" t="str">
        <f t="shared" si="19"/>
        <v>F</v>
      </c>
      <c r="D13" s="130">
        <f t="shared" si="20"/>
        <v>0.78574989910030713</v>
      </c>
      <c r="E13" s="131">
        <f t="shared" si="21"/>
        <v>4211</v>
      </c>
      <c r="F13" s="132" t="str">
        <f t="shared" si="22"/>
        <v>13</v>
      </c>
      <c r="G13" s="133" t="str">
        <f t="shared" si="23"/>
        <v>71바6262</v>
      </c>
      <c r="H13" s="134">
        <f t="shared" si="24"/>
        <v>8</v>
      </c>
      <c r="I13" s="135">
        <f t="shared" si="25"/>
        <v>1397.7870000000003</v>
      </c>
      <c r="J13" s="136">
        <f t="shared" si="26"/>
        <v>2.2817968728788759E-2</v>
      </c>
      <c r="K13" s="136">
        <f t="shared" si="27"/>
        <v>0.46800608570874069</v>
      </c>
      <c r="L13" s="136">
        <f t="shared" si="28"/>
        <v>0.20174747654685582</v>
      </c>
      <c r="M13" s="137">
        <f t="shared" si="29"/>
        <v>19.568999999999999</v>
      </c>
      <c r="N13" s="138">
        <f t="shared" si="30"/>
        <v>0.50079160844964221</v>
      </c>
      <c r="O13" s="138">
        <f t="shared" si="31"/>
        <v>14.594498303389571</v>
      </c>
      <c r="P13" s="219">
        <f t="shared" si="32"/>
        <v>40</v>
      </c>
      <c r="Q13" s="220">
        <f t="shared" si="33"/>
        <v>7</v>
      </c>
      <c r="R13" s="220">
        <f t="shared" si="34"/>
        <v>204</v>
      </c>
      <c r="T13">
        <v>525</v>
      </c>
      <c r="U13">
        <v>4211</v>
      </c>
      <c r="V13" t="s">
        <v>254</v>
      </c>
      <c r="W13">
        <v>1397.787</v>
      </c>
      <c r="X13">
        <v>806.41</v>
      </c>
      <c r="Y13">
        <v>1.7330000000000001</v>
      </c>
      <c r="Z13">
        <v>19.568999999999999</v>
      </c>
      <c r="AA13">
        <v>99.446100000000001</v>
      </c>
      <c r="AB13">
        <v>2.269158</v>
      </c>
      <c r="AC13">
        <v>46.541379999999997</v>
      </c>
      <c r="AD13" s="1">
        <v>282</v>
      </c>
      <c r="AE13">
        <v>7</v>
      </c>
      <c r="AF13">
        <v>204</v>
      </c>
      <c r="AG13">
        <v>76</v>
      </c>
      <c r="AH13">
        <v>14.055724</v>
      </c>
      <c r="AI13">
        <v>490.8</v>
      </c>
      <c r="AJ13">
        <v>0</v>
      </c>
      <c r="AK13">
        <v>40</v>
      </c>
      <c r="AL13">
        <v>43056</v>
      </c>
      <c r="AM13" t="s">
        <v>255</v>
      </c>
      <c r="AN13" t="s">
        <v>526</v>
      </c>
      <c r="AO13">
        <v>548.37199999999996</v>
      </c>
      <c r="AR13" t="s">
        <v>116</v>
      </c>
      <c r="AS13" t="s">
        <v>117</v>
      </c>
      <c r="AT13" t="s">
        <v>203</v>
      </c>
      <c r="AU13" t="s">
        <v>254</v>
      </c>
      <c r="AV13" t="s">
        <v>193</v>
      </c>
      <c r="AW13">
        <v>8</v>
      </c>
      <c r="BB13">
        <v>0.78574989910030713</v>
      </c>
      <c r="BC13" t="s">
        <v>70</v>
      </c>
      <c r="BF13" t="s">
        <v>116</v>
      </c>
      <c r="BG13" t="s">
        <v>117</v>
      </c>
      <c r="BH13" t="s">
        <v>254</v>
      </c>
      <c r="BI13">
        <v>4211</v>
      </c>
      <c r="BJ13">
        <v>8</v>
      </c>
      <c r="BK13" t="s">
        <v>203</v>
      </c>
      <c r="BL13" t="s">
        <v>204</v>
      </c>
      <c r="BM13">
        <v>0.78574989910030713</v>
      </c>
      <c r="BN13" t="s">
        <v>70</v>
      </c>
      <c r="BO13" t="s">
        <v>186</v>
      </c>
      <c r="BP13">
        <v>1397.7870000000003</v>
      </c>
    </row>
    <row r="14" spans="1:68" ht="16.5" x14ac:dyDescent="0.25">
      <c r="A14" s="110" t="str">
        <f t="shared" si="18"/>
        <v>신흥교통</v>
      </c>
      <c r="B14" s="111" t="str">
        <f t="shared" si="1"/>
        <v>김세원</v>
      </c>
      <c r="C14" s="112" t="str">
        <f t="shared" si="19"/>
        <v>C</v>
      </c>
      <c r="D14" s="113">
        <f t="shared" si="20"/>
        <v>0.85460971740731928</v>
      </c>
      <c r="E14" s="114">
        <f t="shared" si="21"/>
        <v>1640</v>
      </c>
      <c r="F14" s="115" t="str">
        <f t="shared" si="22"/>
        <v>13</v>
      </c>
      <c r="G14" s="116" t="str">
        <f t="shared" si="23"/>
        <v>71바6262</v>
      </c>
      <c r="H14" s="117">
        <f t="shared" si="24"/>
        <v>2</v>
      </c>
      <c r="I14" s="118">
        <f t="shared" si="25"/>
        <v>313.75800000000004</v>
      </c>
      <c r="J14" s="119">
        <f t="shared" si="26"/>
        <v>2.3600159693323793E-2</v>
      </c>
      <c r="K14" s="119">
        <f t="shared" si="27"/>
        <v>0.45971625488407108</v>
      </c>
      <c r="L14" s="119">
        <f t="shared" si="28"/>
        <v>0.21035320214942724</v>
      </c>
      <c r="M14" s="120">
        <f t="shared" si="29"/>
        <v>21.963000000000001</v>
      </c>
      <c r="N14" s="121">
        <f t="shared" si="30"/>
        <v>0.48245550554100147</v>
      </c>
      <c r="O14" s="121">
        <f t="shared" si="31"/>
        <v>45.350817520854143</v>
      </c>
      <c r="P14" s="221">
        <f t="shared" si="32"/>
        <v>8</v>
      </c>
      <c r="Q14" s="222">
        <f t="shared" si="33"/>
        <v>2</v>
      </c>
      <c r="R14" s="222">
        <f t="shared" si="34"/>
        <v>188</v>
      </c>
      <c r="T14">
        <v>525</v>
      </c>
      <c r="U14">
        <v>1640</v>
      </c>
      <c r="V14" t="s">
        <v>256</v>
      </c>
      <c r="W14">
        <v>414.54599999999999</v>
      </c>
      <c r="X14">
        <v>234.73599999999999</v>
      </c>
      <c r="Y14">
        <v>1.766</v>
      </c>
      <c r="Z14">
        <v>21.963000000000001</v>
      </c>
      <c r="AA14">
        <v>26.082492999999999</v>
      </c>
      <c r="AB14">
        <v>0.61555099999999996</v>
      </c>
      <c r="AC14">
        <v>11.990546</v>
      </c>
      <c r="AD14" s="1">
        <v>66</v>
      </c>
      <c r="AE14">
        <v>2</v>
      </c>
      <c r="AF14">
        <v>188</v>
      </c>
      <c r="AG14">
        <v>74</v>
      </c>
      <c r="AH14">
        <v>15.893649</v>
      </c>
      <c r="AI14">
        <v>118.3</v>
      </c>
      <c r="AJ14">
        <v>0</v>
      </c>
      <c r="AK14">
        <v>8</v>
      </c>
      <c r="AL14">
        <v>10146</v>
      </c>
      <c r="AM14" t="s">
        <v>257</v>
      </c>
      <c r="AN14" t="s">
        <v>527</v>
      </c>
      <c r="AO14">
        <v>177.815</v>
      </c>
      <c r="AR14" t="s">
        <v>116</v>
      </c>
      <c r="AS14" t="s">
        <v>117</v>
      </c>
      <c r="AT14" t="s">
        <v>203</v>
      </c>
      <c r="AU14" t="s">
        <v>256</v>
      </c>
      <c r="AV14" t="s">
        <v>193</v>
      </c>
      <c r="AW14">
        <v>2</v>
      </c>
      <c r="BB14">
        <v>0.85460971740731928</v>
      </c>
      <c r="BC14" t="s">
        <v>69</v>
      </c>
      <c r="BF14" t="s">
        <v>116</v>
      </c>
      <c r="BG14" t="s">
        <v>117</v>
      </c>
      <c r="BH14" t="s">
        <v>256</v>
      </c>
      <c r="BI14">
        <v>1640</v>
      </c>
      <c r="BJ14">
        <v>2</v>
      </c>
      <c r="BK14" t="s">
        <v>203</v>
      </c>
      <c r="BL14" t="s">
        <v>200</v>
      </c>
      <c r="BM14">
        <v>0.85460971740731928</v>
      </c>
      <c r="BN14" t="s">
        <v>69</v>
      </c>
      <c r="BO14" t="s">
        <v>177</v>
      </c>
      <c r="BP14">
        <v>313.75800000000004</v>
      </c>
    </row>
    <row r="15" spans="1:68" ht="16.5" x14ac:dyDescent="0.25">
      <c r="A15" s="127" t="str">
        <f t="shared" si="18"/>
        <v>신흥교통</v>
      </c>
      <c r="B15" s="128" t="str">
        <f t="shared" si="1"/>
        <v>김영주B</v>
      </c>
      <c r="C15" s="129" t="str">
        <f t="shared" si="19"/>
        <v>B</v>
      </c>
      <c r="D15" s="130">
        <f t="shared" si="20"/>
        <v>0.91411764705882359</v>
      </c>
      <c r="E15" s="131">
        <f t="shared" si="21"/>
        <v>2042</v>
      </c>
      <c r="F15" s="132" t="str">
        <f t="shared" si="22"/>
        <v>330</v>
      </c>
      <c r="G15" s="133" t="str">
        <f t="shared" si="23"/>
        <v>71바6298</v>
      </c>
      <c r="H15" s="134">
        <f t="shared" si="24"/>
        <v>2</v>
      </c>
      <c r="I15" s="135">
        <f t="shared" si="25"/>
        <v>1222.566</v>
      </c>
      <c r="J15" s="136">
        <f t="shared" si="26"/>
        <v>1.0930886477692714E-2</v>
      </c>
      <c r="K15" s="136">
        <f t="shared" si="27"/>
        <v>0.22004999296680977</v>
      </c>
      <c r="L15" s="136">
        <f t="shared" si="28"/>
        <v>0.13005432835527897</v>
      </c>
      <c r="M15" s="137">
        <f t="shared" si="29"/>
        <v>17.798999999999999</v>
      </c>
      <c r="N15" s="138">
        <f t="shared" si="30"/>
        <v>0</v>
      </c>
      <c r="O15" s="138">
        <f t="shared" si="31"/>
        <v>2.1266745517215431</v>
      </c>
      <c r="P15" s="219">
        <f t="shared" si="32"/>
        <v>0</v>
      </c>
      <c r="Q15" s="220">
        <f t="shared" si="33"/>
        <v>0</v>
      </c>
      <c r="R15" s="220">
        <f t="shared" si="34"/>
        <v>26</v>
      </c>
      <c r="T15">
        <v>525</v>
      </c>
      <c r="U15">
        <v>2042</v>
      </c>
      <c r="V15" t="s">
        <v>258</v>
      </c>
      <c r="W15">
        <v>1222.566</v>
      </c>
      <c r="X15">
        <v>391.19600000000003</v>
      </c>
      <c r="Y15">
        <v>3.125</v>
      </c>
      <c r="Z15">
        <v>17.798999999999999</v>
      </c>
      <c r="AA15">
        <v>34.458047000000001</v>
      </c>
      <c r="AB15">
        <v>0.37665700000000002</v>
      </c>
      <c r="AC15">
        <v>7.5824930000000004</v>
      </c>
      <c r="AD15" s="1">
        <v>159</v>
      </c>
      <c r="AE15">
        <v>0</v>
      </c>
      <c r="AF15">
        <v>26</v>
      </c>
      <c r="AG15">
        <v>99</v>
      </c>
      <c r="AH15">
        <v>35.479840000000003</v>
      </c>
      <c r="AI15">
        <v>6862</v>
      </c>
      <c r="AJ15">
        <v>690.9</v>
      </c>
      <c r="AK15">
        <v>0</v>
      </c>
      <c r="AL15">
        <v>0</v>
      </c>
      <c r="AM15" t="s">
        <v>259</v>
      </c>
      <c r="AN15" t="s">
        <v>528</v>
      </c>
      <c r="AO15">
        <v>1099.345</v>
      </c>
      <c r="AR15" t="s">
        <v>116</v>
      </c>
      <c r="AS15" t="s">
        <v>118</v>
      </c>
      <c r="AT15" t="s">
        <v>219</v>
      </c>
      <c r="AU15" t="s">
        <v>258</v>
      </c>
      <c r="AV15" t="s">
        <v>48</v>
      </c>
      <c r="AW15">
        <v>2</v>
      </c>
      <c r="BB15">
        <v>0.91411764705882359</v>
      </c>
      <c r="BC15" t="s">
        <v>68</v>
      </c>
      <c r="BF15" t="s">
        <v>116</v>
      </c>
      <c r="BG15" t="s">
        <v>118</v>
      </c>
      <c r="BH15" t="s">
        <v>258</v>
      </c>
      <c r="BI15">
        <v>2042</v>
      </c>
      <c r="BJ15">
        <v>2</v>
      </c>
      <c r="BK15" t="s">
        <v>219</v>
      </c>
      <c r="BL15" t="s">
        <v>232</v>
      </c>
      <c r="BM15">
        <v>0.91411764705882359</v>
      </c>
      <c r="BN15" t="s">
        <v>68</v>
      </c>
      <c r="BO15" t="s">
        <v>175</v>
      </c>
      <c r="BP15">
        <v>1222.566</v>
      </c>
    </row>
    <row r="16" spans="1:68" ht="16.5" x14ac:dyDescent="0.25">
      <c r="A16" s="110" t="str">
        <f t="shared" si="18"/>
        <v>신흥교통</v>
      </c>
      <c r="B16" s="111" t="str">
        <f t="shared" si="1"/>
        <v>김용만</v>
      </c>
      <c r="C16" s="112" t="str">
        <f t="shared" si="19"/>
        <v>D</v>
      </c>
      <c r="D16" s="113">
        <f t="shared" si="20"/>
        <v>0.8288876816765155</v>
      </c>
      <c r="E16" s="114">
        <f t="shared" si="21"/>
        <v>865</v>
      </c>
      <c r="F16" s="115" t="str">
        <f t="shared" si="22"/>
        <v>13</v>
      </c>
      <c r="G16" s="116" t="str">
        <f t="shared" si="23"/>
        <v>71바6275</v>
      </c>
      <c r="H16" s="117">
        <f t="shared" si="24"/>
        <v>7</v>
      </c>
      <c r="I16" s="118">
        <f t="shared" si="25"/>
        <v>1107.44</v>
      </c>
      <c r="J16" s="119">
        <f t="shared" si="26"/>
        <v>2.3755741307361428E-2</v>
      </c>
      <c r="K16" s="119">
        <f t="shared" si="27"/>
        <v>0.42316614463234903</v>
      </c>
      <c r="L16" s="119">
        <f t="shared" si="28"/>
        <v>0.18330564184064146</v>
      </c>
      <c r="M16" s="120">
        <f t="shared" si="29"/>
        <v>19.352</v>
      </c>
      <c r="N16" s="121">
        <f t="shared" si="30"/>
        <v>8.8395133317540064E-2</v>
      </c>
      <c r="O16" s="121">
        <f t="shared" si="31"/>
        <v>53.479055657111736</v>
      </c>
      <c r="P16" s="221">
        <f t="shared" si="32"/>
        <v>20</v>
      </c>
      <c r="Q16" s="222">
        <f t="shared" si="33"/>
        <v>1</v>
      </c>
      <c r="R16" s="222">
        <f t="shared" si="34"/>
        <v>605</v>
      </c>
      <c r="T16">
        <v>525</v>
      </c>
      <c r="U16">
        <v>865</v>
      </c>
      <c r="V16" t="s">
        <v>260</v>
      </c>
      <c r="W16">
        <v>1131.2840000000001</v>
      </c>
      <c r="X16">
        <v>618.54600000000005</v>
      </c>
      <c r="Y16">
        <v>1.829</v>
      </c>
      <c r="Z16">
        <v>19.352</v>
      </c>
      <c r="AA16">
        <v>70.941377000000003</v>
      </c>
      <c r="AB16">
        <v>1.685265</v>
      </c>
      <c r="AC16">
        <v>30.019988999999999</v>
      </c>
      <c r="AD16" s="1">
        <v>203</v>
      </c>
      <c r="AE16">
        <v>1</v>
      </c>
      <c r="AF16">
        <v>605</v>
      </c>
      <c r="AG16">
        <v>89</v>
      </c>
      <c r="AH16">
        <v>15.946744000000001</v>
      </c>
      <c r="AI16">
        <v>325.7</v>
      </c>
      <c r="AJ16">
        <v>14.4</v>
      </c>
      <c r="AK16">
        <v>20</v>
      </c>
      <c r="AL16">
        <v>13197</v>
      </c>
      <c r="AM16" t="s">
        <v>261</v>
      </c>
      <c r="AN16" t="s">
        <v>529</v>
      </c>
      <c r="AO16">
        <v>384.25299999999999</v>
      </c>
      <c r="AR16" t="s">
        <v>116</v>
      </c>
      <c r="AS16" t="s">
        <v>117</v>
      </c>
      <c r="AT16" t="s">
        <v>204</v>
      </c>
      <c r="AU16" t="s">
        <v>260</v>
      </c>
      <c r="AV16" t="s">
        <v>48</v>
      </c>
      <c r="AW16">
        <v>7</v>
      </c>
      <c r="BB16">
        <v>0.8288876816765155</v>
      </c>
      <c r="BC16" t="s">
        <v>67</v>
      </c>
      <c r="BF16" t="s">
        <v>116</v>
      </c>
      <c r="BG16" t="s">
        <v>117</v>
      </c>
      <c r="BH16" t="s">
        <v>260</v>
      </c>
      <c r="BI16">
        <v>865</v>
      </c>
      <c r="BJ16">
        <v>7</v>
      </c>
      <c r="BK16" t="s">
        <v>204</v>
      </c>
      <c r="BL16" t="s">
        <v>203</v>
      </c>
      <c r="BM16">
        <v>0.8288876816765155</v>
      </c>
      <c r="BN16" t="s">
        <v>67</v>
      </c>
      <c r="BO16" t="s">
        <v>179</v>
      </c>
      <c r="BP16">
        <v>1107.44</v>
      </c>
    </row>
    <row r="17" spans="1:68" ht="16.5" x14ac:dyDescent="0.25">
      <c r="A17" s="127" t="str">
        <f t="shared" si="18"/>
        <v>신흥교통</v>
      </c>
      <c r="B17" s="128" t="str">
        <f t="shared" si="1"/>
        <v>김용진</v>
      </c>
      <c r="C17" s="129" t="str">
        <f t="shared" si="19"/>
        <v>F</v>
      </c>
      <c r="D17" s="130">
        <f t="shared" si="20"/>
        <v>0.78772281020566204</v>
      </c>
      <c r="E17" s="131">
        <f t="shared" si="21"/>
        <v>4554</v>
      </c>
      <c r="F17" s="132" t="str">
        <f t="shared" si="22"/>
        <v>330</v>
      </c>
      <c r="G17" s="133" t="str">
        <f t="shared" si="23"/>
        <v>71바6255</v>
      </c>
      <c r="H17" s="134">
        <f t="shared" si="24"/>
        <v>7</v>
      </c>
      <c r="I17" s="135">
        <f t="shared" si="25"/>
        <v>3563.8809999999994</v>
      </c>
      <c r="J17" s="136">
        <f t="shared" si="26"/>
        <v>2.0562804176793313E-2</v>
      </c>
      <c r="K17" s="136">
        <f t="shared" si="27"/>
        <v>0.3293114881084363</v>
      </c>
      <c r="L17" s="136">
        <f t="shared" si="28"/>
        <v>0.1066253334496859</v>
      </c>
      <c r="M17" s="137">
        <f t="shared" si="29"/>
        <v>25.225999999999999</v>
      </c>
      <c r="N17" s="138">
        <f t="shared" si="30"/>
        <v>2.805929827623313E-2</v>
      </c>
      <c r="O17" s="138">
        <f t="shared" si="31"/>
        <v>11.616549486360515</v>
      </c>
      <c r="P17" s="219">
        <f t="shared" si="32"/>
        <v>42</v>
      </c>
      <c r="Q17" s="220">
        <f t="shared" si="33"/>
        <v>1</v>
      </c>
      <c r="R17" s="220">
        <f t="shared" si="34"/>
        <v>414</v>
      </c>
      <c r="T17">
        <v>525</v>
      </c>
      <c r="U17">
        <v>4554</v>
      </c>
      <c r="V17" t="s">
        <v>262</v>
      </c>
      <c r="W17">
        <v>3563.8809999999999</v>
      </c>
      <c r="X17">
        <v>1409.818</v>
      </c>
      <c r="Y17">
        <v>2.528</v>
      </c>
      <c r="Z17">
        <v>25.225999999999999</v>
      </c>
      <c r="AA17">
        <v>111.270816</v>
      </c>
      <c r="AB17">
        <v>2.2880400000000001</v>
      </c>
      <c r="AC17">
        <v>36.642758000000001</v>
      </c>
      <c r="AD17" s="1">
        <v>380</v>
      </c>
      <c r="AE17">
        <v>1</v>
      </c>
      <c r="AF17">
        <v>414</v>
      </c>
      <c r="AG17">
        <v>99</v>
      </c>
      <c r="AH17">
        <v>32.028891999999999</v>
      </c>
      <c r="AI17">
        <v>41043.4</v>
      </c>
      <c r="AJ17">
        <v>22069.200000000001</v>
      </c>
      <c r="AK17">
        <v>42</v>
      </c>
      <c r="AL17">
        <v>20677</v>
      </c>
      <c r="AM17" t="s">
        <v>263</v>
      </c>
      <c r="AN17" t="s">
        <v>530</v>
      </c>
      <c r="AO17">
        <v>808.93499999999995</v>
      </c>
      <c r="AR17" t="s">
        <v>116</v>
      </c>
      <c r="AS17" t="s">
        <v>118</v>
      </c>
      <c r="AT17" t="s">
        <v>215</v>
      </c>
      <c r="AU17" t="s">
        <v>262</v>
      </c>
      <c r="AV17" t="s">
        <v>48</v>
      </c>
      <c r="AW17">
        <v>7</v>
      </c>
      <c r="BB17">
        <v>0.78772281020566204</v>
      </c>
      <c r="BC17" t="s">
        <v>70</v>
      </c>
      <c r="BF17" t="s">
        <v>116</v>
      </c>
      <c r="BG17" t="s">
        <v>118</v>
      </c>
      <c r="BH17" t="s">
        <v>262</v>
      </c>
      <c r="BI17">
        <v>4554</v>
      </c>
      <c r="BJ17">
        <v>7</v>
      </c>
      <c r="BK17" t="s">
        <v>215</v>
      </c>
      <c r="BL17" t="s">
        <v>217</v>
      </c>
      <c r="BM17">
        <v>0.78772281020566204</v>
      </c>
      <c r="BN17" t="s">
        <v>70</v>
      </c>
      <c r="BO17" t="s">
        <v>186</v>
      </c>
      <c r="BP17">
        <v>3563.8809999999994</v>
      </c>
    </row>
    <row r="18" spans="1:68" ht="16.5" x14ac:dyDescent="0.25">
      <c r="A18" s="110" t="str">
        <f t="shared" si="18"/>
        <v>신흥교통</v>
      </c>
      <c r="B18" s="111" t="str">
        <f t="shared" si="1"/>
        <v>김우겸</v>
      </c>
      <c r="C18" s="112" t="str">
        <f t="shared" si="19"/>
        <v>B</v>
      </c>
      <c r="D18" s="113">
        <f t="shared" si="20"/>
        <v>0.92672880804834545</v>
      </c>
      <c r="E18" s="114">
        <f t="shared" si="21"/>
        <v>1952</v>
      </c>
      <c r="F18" s="115" t="str">
        <f t="shared" si="22"/>
        <v>46</v>
      </c>
      <c r="G18" s="116" t="str">
        <f t="shared" si="23"/>
        <v>71바6288</v>
      </c>
      <c r="H18" s="117">
        <f t="shared" si="24"/>
        <v>2</v>
      </c>
      <c r="I18" s="118">
        <f t="shared" si="25"/>
        <v>462.64699999999999</v>
      </c>
      <c r="J18" s="119">
        <f t="shared" si="26"/>
        <v>1.6735250311632706E-2</v>
      </c>
      <c r="K18" s="119">
        <f t="shared" si="27"/>
        <v>0.37982612545027894</v>
      </c>
      <c r="L18" s="119">
        <f t="shared" si="28"/>
        <v>0.16211063726772248</v>
      </c>
      <c r="M18" s="120">
        <f t="shared" si="29"/>
        <v>17.658000000000001</v>
      </c>
      <c r="N18" s="121">
        <f t="shared" si="30"/>
        <v>0.2161475163569633</v>
      </c>
      <c r="O18" s="121">
        <f t="shared" si="31"/>
        <v>6.9167205234228257</v>
      </c>
      <c r="P18" s="221">
        <f t="shared" si="32"/>
        <v>6</v>
      </c>
      <c r="Q18" s="222">
        <f t="shared" si="33"/>
        <v>1</v>
      </c>
      <c r="R18" s="222">
        <f t="shared" si="34"/>
        <v>32</v>
      </c>
      <c r="T18">
        <v>525</v>
      </c>
      <c r="U18">
        <v>1952</v>
      </c>
      <c r="V18" t="s">
        <v>531</v>
      </c>
      <c r="W18">
        <v>462.64699999999999</v>
      </c>
      <c r="X18">
        <v>257.81900000000002</v>
      </c>
      <c r="Y18">
        <v>1.794</v>
      </c>
      <c r="Z18">
        <v>17.658000000000001</v>
      </c>
      <c r="AA18">
        <v>28.698046999999999</v>
      </c>
      <c r="AB18">
        <v>0.480269</v>
      </c>
      <c r="AC18">
        <v>10.900268000000001</v>
      </c>
      <c r="AD18" s="1">
        <v>75</v>
      </c>
      <c r="AE18">
        <v>1</v>
      </c>
      <c r="AF18">
        <v>32</v>
      </c>
      <c r="AG18">
        <v>80</v>
      </c>
      <c r="AH18">
        <v>16.121200999999999</v>
      </c>
      <c r="AI18">
        <v>209.7</v>
      </c>
      <c r="AJ18">
        <v>0</v>
      </c>
      <c r="AK18">
        <v>6</v>
      </c>
      <c r="AL18">
        <v>2890</v>
      </c>
      <c r="AM18" t="s">
        <v>532</v>
      </c>
      <c r="AN18" t="s">
        <v>533</v>
      </c>
      <c r="AO18">
        <v>370.53800000000001</v>
      </c>
      <c r="AR18" t="s">
        <v>116</v>
      </c>
      <c r="AS18" t="s">
        <v>119</v>
      </c>
      <c r="AT18" t="s">
        <v>229</v>
      </c>
      <c r="AU18" t="s">
        <v>531</v>
      </c>
      <c r="AV18" t="s">
        <v>193</v>
      </c>
      <c r="AW18">
        <v>2</v>
      </c>
      <c r="BB18">
        <v>0.92672880804834545</v>
      </c>
      <c r="BC18" t="s">
        <v>68</v>
      </c>
      <c r="BF18" t="s">
        <v>116</v>
      </c>
      <c r="BG18" t="s">
        <v>119</v>
      </c>
      <c r="BH18" t="s">
        <v>531</v>
      </c>
      <c r="BI18">
        <v>1952</v>
      </c>
      <c r="BJ18">
        <v>2</v>
      </c>
      <c r="BK18" t="s">
        <v>229</v>
      </c>
      <c r="BL18" t="s">
        <v>222</v>
      </c>
      <c r="BM18">
        <v>0.92672880804834545</v>
      </c>
      <c r="BN18" t="s">
        <v>68</v>
      </c>
      <c r="BO18" t="s">
        <v>175</v>
      </c>
      <c r="BP18">
        <v>462.64699999999999</v>
      </c>
    </row>
    <row r="19" spans="1:68" ht="16.5" x14ac:dyDescent="0.25">
      <c r="A19" s="127" t="str">
        <f t="shared" si="18"/>
        <v>신흥교통</v>
      </c>
      <c r="B19" s="128" t="str">
        <f t="shared" si="1"/>
        <v>김운상</v>
      </c>
      <c r="C19" s="129" t="str">
        <f t="shared" si="19"/>
        <v>F</v>
      </c>
      <c r="D19" s="130">
        <f t="shared" si="20"/>
        <v>0.78670132749265709</v>
      </c>
      <c r="E19" s="131">
        <f t="shared" si="21"/>
        <v>8246</v>
      </c>
      <c r="F19" s="132" t="str">
        <f t="shared" si="22"/>
        <v>82</v>
      </c>
      <c r="G19" s="133" t="str">
        <f t="shared" si="23"/>
        <v>71바6256</v>
      </c>
      <c r="H19" s="134">
        <f t="shared" si="24"/>
        <v>5</v>
      </c>
      <c r="I19" s="135">
        <f t="shared" si="25"/>
        <v>869.53399999999988</v>
      </c>
      <c r="J19" s="136">
        <f t="shared" si="26"/>
        <v>9.240185013756879E-3</v>
      </c>
      <c r="K19" s="136">
        <f t="shared" si="27"/>
        <v>0.42763034048784659</v>
      </c>
      <c r="L19" s="136">
        <f t="shared" si="28"/>
        <v>0.21735780314513295</v>
      </c>
      <c r="M19" s="137">
        <f t="shared" si="29"/>
        <v>19.744</v>
      </c>
      <c r="N19" s="138">
        <f t="shared" si="30"/>
        <v>0</v>
      </c>
      <c r="O19" s="138">
        <f t="shared" si="31"/>
        <v>40.826465670117557</v>
      </c>
      <c r="P19" s="219">
        <f t="shared" si="32"/>
        <v>14</v>
      </c>
      <c r="Q19" s="220">
        <f t="shared" si="33"/>
        <v>0</v>
      </c>
      <c r="R19" s="220">
        <f t="shared" si="34"/>
        <v>355</v>
      </c>
      <c r="T19">
        <v>525</v>
      </c>
      <c r="U19">
        <v>8246</v>
      </c>
      <c r="V19" t="s">
        <v>264</v>
      </c>
      <c r="W19">
        <v>869.53399999999999</v>
      </c>
      <c r="X19">
        <v>495.21</v>
      </c>
      <c r="Y19">
        <v>1.756</v>
      </c>
      <c r="Z19">
        <v>19.744</v>
      </c>
      <c r="AA19">
        <v>54.651935999999999</v>
      </c>
      <c r="AB19">
        <v>0.50499400000000005</v>
      </c>
      <c r="AC19">
        <v>23.370826000000001</v>
      </c>
      <c r="AD19" s="1">
        <v>189</v>
      </c>
      <c r="AE19">
        <v>0</v>
      </c>
      <c r="AF19">
        <v>355</v>
      </c>
      <c r="AG19">
        <v>72</v>
      </c>
      <c r="AH19">
        <v>15.910397</v>
      </c>
      <c r="AI19">
        <v>293.2</v>
      </c>
      <c r="AJ19">
        <v>0</v>
      </c>
      <c r="AK19">
        <v>14</v>
      </c>
      <c r="AL19">
        <v>4511</v>
      </c>
      <c r="AM19" t="s">
        <v>265</v>
      </c>
      <c r="AN19" t="s">
        <v>534</v>
      </c>
      <c r="AO19">
        <v>364.07299999999998</v>
      </c>
      <c r="AR19" t="s">
        <v>116</v>
      </c>
      <c r="AS19" t="s">
        <v>121</v>
      </c>
      <c r="AT19" t="s">
        <v>434</v>
      </c>
      <c r="AU19" t="s">
        <v>264</v>
      </c>
      <c r="AV19" t="s">
        <v>48</v>
      </c>
      <c r="AW19">
        <v>5</v>
      </c>
      <c r="BB19">
        <v>0.78670132749265709</v>
      </c>
      <c r="BC19" t="s">
        <v>70</v>
      </c>
      <c r="BF19" t="s">
        <v>116</v>
      </c>
      <c r="BG19" t="s">
        <v>121</v>
      </c>
      <c r="BH19" t="s">
        <v>264</v>
      </c>
      <c r="BI19">
        <v>8246</v>
      </c>
      <c r="BJ19">
        <v>5</v>
      </c>
      <c r="BK19" t="s">
        <v>434</v>
      </c>
      <c r="BL19" t="s">
        <v>195</v>
      </c>
      <c r="BM19">
        <v>0.78670132749265709</v>
      </c>
      <c r="BN19" t="s">
        <v>70</v>
      </c>
      <c r="BO19" t="s">
        <v>186</v>
      </c>
      <c r="BP19">
        <v>869.53399999999988</v>
      </c>
    </row>
    <row r="20" spans="1:68" ht="16.5" x14ac:dyDescent="0.25">
      <c r="A20" s="110" t="str">
        <f t="shared" si="18"/>
        <v>신흥교통</v>
      </c>
      <c r="B20" s="111" t="str">
        <f t="shared" si="1"/>
        <v>김정열</v>
      </c>
      <c r="C20" s="112" t="str">
        <f t="shared" si="19"/>
        <v>B</v>
      </c>
      <c r="D20" s="113">
        <f t="shared" si="20"/>
        <v>0.94074350702900411</v>
      </c>
      <c r="E20" s="114">
        <f t="shared" si="21"/>
        <v>5000</v>
      </c>
      <c r="F20" s="115" t="str">
        <f t="shared" si="22"/>
        <v>330</v>
      </c>
      <c r="G20" s="116" t="str">
        <f t="shared" si="23"/>
        <v>71바6298</v>
      </c>
      <c r="H20" s="117">
        <f t="shared" si="24"/>
        <v>8</v>
      </c>
      <c r="I20" s="118">
        <f t="shared" si="25"/>
        <v>4270.3149999999996</v>
      </c>
      <c r="J20" s="119">
        <f t="shared" si="26"/>
        <v>9.1083648296087835E-3</v>
      </c>
      <c r="K20" s="119">
        <f t="shared" si="27"/>
        <v>0.22235029669802805</v>
      </c>
      <c r="L20" s="119">
        <f t="shared" si="28"/>
        <v>0.10116349730640481</v>
      </c>
      <c r="M20" s="120">
        <f t="shared" si="29"/>
        <v>16.457999999999998</v>
      </c>
      <c r="N20" s="121">
        <f t="shared" si="30"/>
        <v>2.3417476228334445E-2</v>
      </c>
      <c r="O20" s="121">
        <f t="shared" si="31"/>
        <v>1.3816310974717323</v>
      </c>
      <c r="P20" s="221">
        <f t="shared" si="32"/>
        <v>3</v>
      </c>
      <c r="Q20" s="222">
        <f t="shared" si="33"/>
        <v>1</v>
      </c>
      <c r="R20" s="222">
        <f t="shared" si="34"/>
        <v>59</v>
      </c>
      <c r="T20">
        <v>525</v>
      </c>
      <c r="U20">
        <v>5000</v>
      </c>
      <c r="V20" t="s">
        <v>266</v>
      </c>
      <c r="W20">
        <v>4270.3149999999996</v>
      </c>
      <c r="X20">
        <v>1389.905</v>
      </c>
      <c r="Y20">
        <v>3.0720000000000001</v>
      </c>
      <c r="Z20">
        <v>16.457999999999998</v>
      </c>
      <c r="AA20">
        <v>128.48079999999999</v>
      </c>
      <c r="AB20">
        <v>1.17025</v>
      </c>
      <c r="AC20">
        <v>28.567744000000001</v>
      </c>
      <c r="AD20" s="1">
        <v>432</v>
      </c>
      <c r="AE20">
        <v>1</v>
      </c>
      <c r="AF20">
        <v>59</v>
      </c>
      <c r="AG20">
        <v>95</v>
      </c>
      <c r="AH20">
        <v>33.236989000000001</v>
      </c>
      <c r="AI20">
        <v>38826.699999999997</v>
      </c>
      <c r="AJ20">
        <v>2642.2</v>
      </c>
      <c r="AK20">
        <v>3</v>
      </c>
      <c r="AL20">
        <v>268</v>
      </c>
      <c r="AM20" t="s">
        <v>267</v>
      </c>
      <c r="AN20" t="s">
        <v>535</v>
      </c>
      <c r="AO20">
        <v>1184.4649999999999</v>
      </c>
      <c r="AR20" t="s">
        <v>116</v>
      </c>
      <c r="AS20" t="s">
        <v>118</v>
      </c>
      <c r="AT20" t="s">
        <v>219</v>
      </c>
      <c r="AU20" t="s">
        <v>266</v>
      </c>
      <c r="AV20" t="s">
        <v>48</v>
      </c>
      <c r="AW20">
        <v>8</v>
      </c>
      <c r="BB20">
        <v>0.94074350702900411</v>
      </c>
      <c r="BC20" t="s">
        <v>68</v>
      </c>
      <c r="BF20" t="s">
        <v>116</v>
      </c>
      <c r="BG20" t="s">
        <v>118</v>
      </c>
      <c r="BH20" t="s">
        <v>266</v>
      </c>
      <c r="BI20">
        <v>5000</v>
      </c>
      <c r="BJ20">
        <v>8</v>
      </c>
      <c r="BK20" t="s">
        <v>219</v>
      </c>
      <c r="BL20" t="s">
        <v>212</v>
      </c>
      <c r="BM20">
        <v>0.94074350702900411</v>
      </c>
      <c r="BN20" t="s">
        <v>68</v>
      </c>
      <c r="BO20" t="s">
        <v>175</v>
      </c>
      <c r="BP20">
        <v>4270.3149999999996</v>
      </c>
    </row>
    <row r="21" spans="1:68" ht="16.5" x14ac:dyDescent="0.25">
      <c r="A21" s="127" t="str">
        <f t="shared" si="18"/>
        <v>신흥교통</v>
      </c>
      <c r="B21" s="128" t="str">
        <f t="shared" si="1"/>
        <v>김정훈</v>
      </c>
      <c r="C21" s="129" t="str">
        <f t="shared" si="19"/>
        <v>B</v>
      </c>
      <c r="D21" s="130">
        <f t="shared" si="20"/>
        <v>0.93944444444444442</v>
      </c>
      <c r="E21" s="131">
        <f t="shared" si="21"/>
        <v>4627</v>
      </c>
      <c r="F21" s="132" t="str">
        <f t="shared" si="22"/>
        <v>46</v>
      </c>
      <c r="G21" s="133" t="str">
        <f t="shared" si="23"/>
        <v>71바6284</v>
      </c>
      <c r="H21" s="134">
        <f t="shared" si="24"/>
        <v>1</v>
      </c>
      <c r="I21" s="135">
        <f t="shared" si="25"/>
        <v>2071.9589999999998</v>
      </c>
      <c r="J21" s="136">
        <f t="shared" si="26"/>
        <v>1.5129776002974039E-2</v>
      </c>
      <c r="K21" s="136">
        <f t="shared" si="27"/>
        <v>0.4652877901824693</v>
      </c>
      <c r="L21" s="136">
        <f t="shared" si="28"/>
        <v>0.16506118122993749</v>
      </c>
      <c r="M21" s="137">
        <f t="shared" si="29"/>
        <v>21.361000000000001</v>
      </c>
      <c r="N21" s="138">
        <f t="shared" si="30"/>
        <v>0.47783673752189093</v>
      </c>
      <c r="O21" s="138">
        <f t="shared" si="31"/>
        <v>45.920110475853718</v>
      </c>
      <c r="P21" s="219">
        <f t="shared" si="32"/>
        <v>100</v>
      </c>
      <c r="Q21" s="220">
        <f t="shared" si="33"/>
        <v>10</v>
      </c>
      <c r="R21" s="220">
        <f t="shared" si="34"/>
        <v>961</v>
      </c>
      <c r="T21">
        <v>525</v>
      </c>
      <c r="U21">
        <v>4627</v>
      </c>
      <c r="V21" t="s">
        <v>268</v>
      </c>
      <c r="W21">
        <v>2092.7649999999999</v>
      </c>
      <c r="X21">
        <v>1237.5</v>
      </c>
      <c r="Y21">
        <v>1.6910000000000001</v>
      </c>
      <c r="Z21">
        <v>21.361000000000001</v>
      </c>
      <c r="AA21">
        <v>141.09303399999999</v>
      </c>
      <c r="AB21">
        <v>2.134706</v>
      </c>
      <c r="AC21">
        <v>65.648865999999998</v>
      </c>
      <c r="AD21" s="1">
        <v>342</v>
      </c>
      <c r="AE21">
        <v>10</v>
      </c>
      <c r="AF21">
        <v>961</v>
      </c>
      <c r="AG21">
        <v>82</v>
      </c>
      <c r="AH21">
        <v>14.832518</v>
      </c>
      <c r="AI21">
        <v>554</v>
      </c>
      <c r="AJ21">
        <v>0</v>
      </c>
      <c r="AK21">
        <v>100</v>
      </c>
      <c r="AL21">
        <v>60211</v>
      </c>
      <c r="AM21" t="s">
        <v>269</v>
      </c>
      <c r="AN21" t="s">
        <v>536</v>
      </c>
      <c r="AO21">
        <v>2071.9589999999998</v>
      </c>
      <c r="AR21" t="s">
        <v>116</v>
      </c>
      <c r="AS21" t="s">
        <v>119</v>
      </c>
      <c r="AT21" t="s">
        <v>227</v>
      </c>
      <c r="AU21" t="s">
        <v>268</v>
      </c>
      <c r="AV21" t="s">
        <v>48</v>
      </c>
      <c r="AW21">
        <v>1</v>
      </c>
      <c r="BB21">
        <v>0.93944444444444442</v>
      </c>
      <c r="BC21" t="s">
        <v>68</v>
      </c>
      <c r="BF21" t="s">
        <v>116</v>
      </c>
      <c r="BG21" t="s">
        <v>119</v>
      </c>
      <c r="BH21" t="s">
        <v>268</v>
      </c>
      <c r="BI21">
        <v>4627</v>
      </c>
      <c r="BJ21">
        <v>1</v>
      </c>
      <c r="BK21" t="s">
        <v>227</v>
      </c>
      <c r="BL21" t="s">
        <v>174</v>
      </c>
      <c r="BM21">
        <v>0.93944444444444442</v>
      </c>
      <c r="BN21" t="s">
        <v>68</v>
      </c>
      <c r="BO21" t="s">
        <v>175</v>
      </c>
      <c r="BP21">
        <v>2071.9589999999998</v>
      </c>
    </row>
    <row r="22" spans="1:68" ht="16.5" x14ac:dyDescent="0.25">
      <c r="A22" s="110" t="str">
        <f t="shared" si="18"/>
        <v>신흥교통</v>
      </c>
      <c r="B22" s="111" t="str">
        <f t="shared" si="1"/>
        <v>김종관</v>
      </c>
      <c r="C22" s="112" t="str">
        <f t="shared" si="19"/>
        <v>F</v>
      </c>
      <c r="D22" s="113">
        <f t="shared" si="20"/>
        <v>0.77313379318964781</v>
      </c>
      <c r="E22" s="114">
        <f t="shared" si="21"/>
        <v>9380</v>
      </c>
      <c r="F22" s="115" t="str">
        <f t="shared" si="22"/>
        <v>13</v>
      </c>
      <c r="G22" s="116" t="str">
        <f t="shared" si="23"/>
        <v>71바6261</v>
      </c>
      <c r="H22" s="117">
        <f t="shared" si="24"/>
        <v>2</v>
      </c>
      <c r="I22" s="118">
        <f t="shared" si="25"/>
        <v>1536.1320000000001</v>
      </c>
      <c r="J22" s="119">
        <f t="shared" si="26"/>
        <v>1.5831895255708852E-2</v>
      </c>
      <c r="K22" s="119">
        <f t="shared" si="27"/>
        <v>0.48628770428956014</v>
      </c>
      <c r="L22" s="119">
        <f t="shared" si="28"/>
        <v>0.2356568315743699</v>
      </c>
      <c r="M22" s="120">
        <f t="shared" si="29"/>
        <v>22.96</v>
      </c>
      <c r="N22" s="121">
        <f t="shared" si="30"/>
        <v>0.44472991869701756</v>
      </c>
      <c r="O22" s="121">
        <f t="shared" si="31"/>
        <v>89.073049430459804</v>
      </c>
      <c r="P22" s="221">
        <f t="shared" si="32"/>
        <v>38</v>
      </c>
      <c r="Q22" s="222">
        <f t="shared" si="33"/>
        <v>7</v>
      </c>
      <c r="R22" s="222">
        <f t="shared" si="34"/>
        <v>1402</v>
      </c>
      <c r="T22">
        <v>525</v>
      </c>
      <c r="U22">
        <v>9380</v>
      </c>
      <c r="V22" t="s">
        <v>270</v>
      </c>
      <c r="W22">
        <v>1573.989</v>
      </c>
      <c r="X22">
        <v>969.49800000000005</v>
      </c>
      <c r="Y22">
        <v>1.6240000000000001</v>
      </c>
      <c r="Z22">
        <v>22.96</v>
      </c>
      <c r="AA22">
        <v>107.32499</v>
      </c>
      <c r="AB22">
        <v>1.6991579999999999</v>
      </c>
      <c r="AC22">
        <v>52.190823000000002</v>
      </c>
      <c r="AD22" s="1">
        <v>362</v>
      </c>
      <c r="AE22">
        <v>7</v>
      </c>
      <c r="AF22">
        <v>1402</v>
      </c>
      <c r="AG22">
        <v>93</v>
      </c>
      <c r="AH22">
        <v>14.665633</v>
      </c>
      <c r="AI22">
        <v>4719.2</v>
      </c>
      <c r="AJ22">
        <v>298</v>
      </c>
      <c r="AK22">
        <v>38</v>
      </c>
      <c r="AL22">
        <v>58859</v>
      </c>
      <c r="AM22" t="s">
        <v>271</v>
      </c>
      <c r="AN22" t="s">
        <v>537</v>
      </c>
      <c r="AO22">
        <v>1420.5160000000001</v>
      </c>
      <c r="AR22" t="s">
        <v>116</v>
      </c>
      <c r="AS22" t="s">
        <v>117</v>
      </c>
      <c r="AT22" t="s">
        <v>201</v>
      </c>
      <c r="AU22" t="s">
        <v>270</v>
      </c>
      <c r="AV22" t="s">
        <v>193</v>
      </c>
      <c r="AW22">
        <v>2</v>
      </c>
      <c r="BB22">
        <v>0.77313379318964781</v>
      </c>
      <c r="BC22" t="s">
        <v>70</v>
      </c>
      <c r="BF22" t="s">
        <v>116</v>
      </c>
      <c r="BG22" t="s">
        <v>117</v>
      </c>
      <c r="BH22" t="s">
        <v>270</v>
      </c>
      <c r="BI22">
        <v>9380</v>
      </c>
      <c r="BJ22">
        <v>2</v>
      </c>
      <c r="BK22" t="s">
        <v>201</v>
      </c>
      <c r="BL22" t="s">
        <v>203</v>
      </c>
      <c r="BM22">
        <v>0.77313379318964781</v>
      </c>
      <c r="BN22" t="s">
        <v>70</v>
      </c>
      <c r="BO22" t="s">
        <v>186</v>
      </c>
      <c r="BP22">
        <v>1536.1320000000001</v>
      </c>
    </row>
    <row r="23" spans="1:68" ht="16.5" x14ac:dyDescent="0.25">
      <c r="A23" s="127" t="str">
        <f t="shared" si="18"/>
        <v>신흥교통</v>
      </c>
      <c r="B23" s="128" t="str">
        <f t="shared" si="1"/>
        <v>김종현B</v>
      </c>
      <c r="C23" s="129" t="str">
        <f t="shared" si="19"/>
        <v>B</v>
      </c>
      <c r="D23" s="130">
        <f t="shared" si="20"/>
        <v>0.9079173935521736</v>
      </c>
      <c r="E23" s="131">
        <f t="shared" si="21"/>
        <v>922</v>
      </c>
      <c r="F23" s="132" t="str">
        <f t="shared" si="22"/>
        <v>46</v>
      </c>
      <c r="G23" s="133" t="str">
        <f t="shared" si="23"/>
        <v>71바6288</v>
      </c>
      <c r="H23" s="134">
        <f t="shared" si="24"/>
        <v>2</v>
      </c>
      <c r="I23" s="135">
        <f t="shared" si="25"/>
        <v>534.46</v>
      </c>
      <c r="J23" s="136">
        <f t="shared" si="26"/>
        <v>2.354619078942909E-2</v>
      </c>
      <c r="K23" s="136">
        <f t="shared" si="27"/>
        <v>0.41752083692948833</v>
      </c>
      <c r="L23" s="136">
        <f t="shared" si="28"/>
        <v>0.10290760767877857</v>
      </c>
      <c r="M23" s="137">
        <f t="shared" si="29"/>
        <v>23.65</v>
      </c>
      <c r="N23" s="138">
        <f t="shared" si="30"/>
        <v>0</v>
      </c>
      <c r="O23" s="138">
        <f t="shared" si="31"/>
        <v>87.003704673876427</v>
      </c>
      <c r="P23" s="219">
        <f t="shared" si="32"/>
        <v>11</v>
      </c>
      <c r="Q23" s="220">
        <f t="shared" si="33"/>
        <v>0</v>
      </c>
      <c r="R23" s="220">
        <f t="shared" si="34"/>
        <v>465</v>
      </c>
      <c r="T23">
        <v>525</v>
      </c>
      <c r="U23">
        <v>922</v>
      </c>
      <c r="V23" t="s">
        <v>436</v>
      </c>
      <c r="W23">
        <v>534.46</v>
      </c>
      <c r="X23">
        <v>303.24400000000003</v>
      </c>
      <c r="Y23">
        <v>1.762</v>
      </c>
      <c r="Z23">
        <v>23.65</v>
      </c>
      <c r="AA23">
        <v>29.209437999999999</v>
      </c>
      <c r="AB23">
        <v>0.68777100000000002</v>
      </c>
      <c r="AC23">
        <v>12.195549</v>
      </c>
      <c r="AD23" s="1">
        <v>55</v>
      </c>
      <c r="AE23">
        <v>0</v>
      </c>
      <c r="AF23">
        <v>465</v>
      </c>
      <c r="AG23">
        <v>96</v>
      </c>
      <c r="AH23">
        <v>18.297509999999999</v>
      </c>
      <c r="AI23">
        <v>885.3</v>
      </c>
      <c r="AJ23">
        <v>274.10000000000002</v>
      </c>
      <c r="AK23">
        <v>11</v>
      </c>
      <c r="AL23">
        <v>4262</v>
      </c>
      <c r="AM23" t="s">
        <v>437</v>
      </c>
      <c r="AN23" t="s">
        <v>538</v>
      </c>
      <c r="AO23">
        <v>307.42200000000003</v>
      </c>
      <c r="AR23" t="s">
        <v>116</v>
      </c>
      <c r="AS23" t="s">
        <v>119</v>
      </c>
      <c r="AT23" t="s">
        <v>229</v>
      </c>
      <c r="AU23" t="s">
        <v>436</v>
      </c>
      <c r="AV23" t="s">
        <v>193</v>
      </c>
      <c r="AW23">
        <v>2</v>
      </c>
      <c r="BB23">
        <v>0.9079173935521736</v>
      </c>
      <c r="BC23" t="s">
        <v>68</v>
      </c>
      <c r="BF23" t="s">
        <v>116</v>
      </c>
      <c r="BG23" t="s">
        <v>119</v>
      </c>
      <c r="BH23" t="s">
        <v>436</v>
      </c>
      <c r="BI23">
        <v>922</v>
      </c>
      <c r="BJ23">
        <v>2</v>
      </c>
      <c r="BK23" t="s">
        <v>229</v>
      </c>
      <c r="BL23" t="s">
        <v>433</v>
      </c>
      <c r="BM23">
        <v>0.9079173935521736</v>
      </c>
      <c r="BN23" t="s">
        <v>68</v>
      </c>
      <c r="BO23" t="s">
        <v>175</v>
      </c>
      <c r="BP23">
        <v>534.46</v>
      </c>
    </row>
    <row r="24" spans="1:68" ht="16.5" x14ac:dyDescent="0.25">
      <c r="A24" s="110" t="str">
        <f t="shared" si="18"/>
        <v>신흥교통</v>
      </c>
      <c r="B24" s="111" t="str">
        <f t="shared" si="1"/>
        <v>김종희</v>
      </c>
      <c r="C24" s="112" t="str">
        <f t="shared" si="19"/>
        <v>C</v>
      </c>
      <c r="D24" s="113">
        <f t="shared" si="20"/>
        <v>0.86952380952380948</v>
      </c>
      <c r="E24" s="114">
        <f t="shared" si="21"/>
        <v>5321</v>
      </c>
      <c r="F24" s="115" t="str">
        <f t="shared" si="22"/>
        <v>예비</v>
      </c>
      <c r="G24" s="116" t="str">
        <f t="shared" si="23"/>
        <v>71바6279</v>
      </c>
      <c r="H24" s="117">
        <f t="shared" si="24"/>
        <v>1</v>
      </c>
      <c r="I24" s="118">
        <f t="shared" si="25"/>
        <v>820.93100000000004</v>
      </c>
      <c r="J24" s="119">
        <f t="shared" si="26"/>
        <v>3.4463281157733359E-2</v>
      </c>
      <c r="K24" s="119">
        <f t="shared" si="27"/>
        <v>0.3685351318437019</v>
      </c>
      <c r="L24" s="119">
        <f t="shared" si="28"/>
        <v>0.2168269927679671</v>
      </c>
      <c r="M24" s="120">
        <f t="shared" si="29"/>
        <v>17.297999999999998</v>
      </c>
      <c r="N24" s="121">
        <f t="shared" si="30"/>
        <v>0.23003127275153057</v>
      </c>
      <c r="O24" s="121">
        <f t="shared" si="31"/>
        <v>35.309800367359941</v>
      </c>
      <c r="P24" s="221">
        <f t="shared" si="32"/>
        <v>5</v>
      </c>
      <c r="Q24" s="222">
        <f t="shared" si="33"/>
        <v>2</v>
      </c>
      <c r="R24" s="222">
        <f t="shared" si="34"/>
        <v>307</v>
      </c>
      <c r="T24">
        <v>525</v>
      </c>
      <c r="U24">
        <v>5321</v>
      </c>
      <c r="V24" t="s">
        <v>272</v>
      </c>
      <c r="W24">
        <v>869.447</v>
      </c>
      <c r="X24">
        <v>477.471</v>
      </c>
      <c r="Y24">
        <v>1.821</v>
      </c>
      <c r="Z24">
        <v>17.297999999999998</v>
      </c>
      <c r="AA24">
        <v>55.299987000000002</v>
      </c>
      <c r="AB24">
        <v>1.9058189999999999</v>
      </c>
      <c r="AC24">
        <v>20.379988000000001</v>
      </c>
      <c r="AD24" s="1">
        <v>178</v>
      </c>
      <c r="AE24">
        <v>2</v>
      </c>
      <c r="AF24">
        <v>307</v>
      </c>
      <c r="AG24">
        <v>67</v>
      </c>
      <c r="AH24">
        <v>15.722372</v>
      </c>
      <c r="AI24">
        <v>41.1</v>
      </c>
      <c r="AJ24">
        <v>0</v>
      </c>
      <c r="AK24">
        <v>5</v>
      </c>
      <c r="AL24">
        <v>4650</v>
      </c>
      <c r="AM24" t="s">
        <v>273</v>
      </c>
      <c r="AN24" t="s">
        <v>539</v>
      </c>
      <c r="AO24">
        <v>820.93100000000004</v>
      </c>
      <c r="AR24" t="s">
        <v>116</v>
      </c>
      <c r="AS24" t="s">
        <v>508</v>
      </c>
      <c r="AT24" t="s">
        <v>222</v>
      </c>
      <c r="AU24" t="s">
        <v>272</v>
      </c>
      <c r="AV24" t="s">
        <v>48</v>
      </c>
      <c r="AW24">
        <v>1</v>
      </c>
      <c r="BB24">
        <v>0.86952380952380948</v>
      </c>
      <c r="BC24" t="s">
        <v>69</v>
      </c>
      <c r="BF24" t="s">
        <v>116</v>
      </c>
      <c r="BG24" t="s">
        <v>508</v>
      </c>
      <c r="BH24" t="s">
        <v>272</v>
      </c>
      <c r="BI24">
        <v>5321</v>
      </c>
      <c r="BJ24">
        <v>1</v>
      </c>
      <c r="BK24" t="s">
        <v>222</v>
      </c>
      <c r="BL24" t="s">
        <v>174</v>
      </c>
      <c r="BM24">
        <v>0.86952380952380948</v>
      </c>
      <c r="BN24" t="s">
        <v>69</v>
      </c>
      <c r="BO24" t="s">
        <v>177</v>
      </c>
      <c r="BP24">
        <v>820.93100000000004</v>
      </c>
    </row>
    <row r="25" spans="1:68" ht="16.5" x14ac:dyDescent="0.25">
      <c r="A25" s="127" t="str">
        <f t="shared" si="18"/>
        <v>신흥교통</v>
      </c>
      <c r="B25" s="128" t="str">
        <f t="shared" si="1"/>
        <v>김지윤</v>
      </c>
      <c r="C25" s="129" t="str">
        <f t="shared" si="19"/>
        <v>F</v>
      </c>
      <c r="D25" s="130">
        <f t="shared" si="20"/>
        <v>0.79521739130434788</v>
      </c>
      <c r="E25" s="131">
        <f t="shared" si="21"/>
        <v>4512</v>
      </c>
      <c r="F25" s="132" t="str">
        <f t="shared" si="22"/>
        <v>13</v>
      </c>
      <c r="G25" s="133" t="str">
        <f t="shared" si="23"/>
        <v>70바4015</v>
      </c>
      <c r="H25" s="134">
        <f t="shared" si="24"/>
        <v>1</v>
      </c>
      <c r="I25" s="135">
        <f t="shared" si="25"/>
        <v>1106.5039999999999</v>
      </c>
      <c r="J25" s="136">
        <f t="shared" si="26"/>
        <v>9.3738353408767076E-3</v>
      </c>
      <c r="K25" s="136">
        <f t="shared" si="27"/>
        <v>0.42501792699704838</v>
      </c>
      <c r="L25" s="136">
        <f t="shared" si="28"/>
        <v>0.19792065821723195</v>
      </c>
      <c r="M25" s="137">
        <f t="shared" si="29"/>
        <v>17.881</v>
      </c>
      <c r="N25" s="138">
        <f t="shared" si="30"/>
        <v>0.18074945955911592</v>
      </c>
      <c r="O25" s="138">
        <f t="shared" si="31"/>
        <v>32.44452799086131</v>
      </c>
      <c r="P25" s="219">
        <f t="shared" si="32"/>
        <v>25</v>
      </c>
      <c r="Q25" s="220">
        <f t="shared" si="33"/>
        <v>2</v>
      </c>
      <c r="R25" s="220">
        <f t="shared" si="34"/>
        <v>359</v>
      </c>
      <c r="T25">
        <v>525</v>
      </c>
      <c r="U25">
        <v>4512</v>
      </c>
      <c r="V25" t="s">
        <v>438</v>
      </c>
      <c r="W25">
        <v>1106.5039999999999</v>
      </c>
      <c r="X25">
        <v>604.88300000000004</v>
      </c>
      <c r="Y25">
        <v>1.829</v>
      </c>
      <c r="Z25">
        <v>17.881</v>
      </c>
      <c r="AA25">
        <v>72.185821000000004</v>
      </c>
      <c r="AB25">
        <v>0.67665799999999998</v>
      </c>
      <c r="AC25">
        <v>30.680268000000002</v>
      </c>
      <c r="AD25" s="1">
        <v>219</v>
      </c>
      <c r="AE25">
        <v>2</v>
      </c>
      <c r="AF25">
        <v>359</v>
      </c>
      <c r="AG25">
        <v>66</v>
      </c>
      <c r="AH25">
        <v>15.32855</v>
      </c>
      <c r="AI25">
        <v>164.5</v>
      </c>
      <c r="AJ25">
        <v>0</v>
      </c>
      <c r="AK25">
        <v>25</v>
      </c>
      <c r="AL25">
        <v>23591</v>
      </c>
      <c r="AM25" t="s">
        <v>439</v>
      </c>
      <c r="AN25" t="s">
        <v>540</v>
      </c>
      <c r="AO25">
        <v>1106.5039999999999</v>
      </c>
      <c r="AR25" t="s">
        <v>116</v>
      </c>
      <c r="AS25" t="s">
        <v>117</v>
      </c>
      <c r="AT25" t="s">
        <v>430</v>
      </c>
      <c r="AU25" t="s">
        <v>438</v>
      </c>
      <c r="AV25" t="s">
        <v>48</v>
      </c>
      <c r="AW25">
        <v>1</v>
      </c>
      <c r="BB25">
        <v>0.79521739130434788</v>
      </c>
      <c r="BC25" t="s">
        <v>70</v>
      </c>
      <c r="BF25" t="s">
        <v>116</v>
      </c>
      <c r="BG25" t="s">
        <v>117</v>
      </c>
      <c r="BH25" t="s">
        <v>438</v>
      </c>
      <c r="BI25">
        <v>4512</v>
      </c>
      <c r="BJ25">
        <v>1</v>
      </c>
      <c r="BK25" t="s">
        <v>430</v>
      </c>
      <c r="BL25" t="s">
        <v>174</v>
      </c>
      <c r="BM25">
        <v>0.79521739130434788</v>
      </c>
      <c r="BN25" t="s">
        <v>70</v>
      </c>
      <c r="BO25" t="s">
        <v>186</v>
      </c>
      <c r="BP25">
        <v>1106.5039999999999</v>
      </c>
    </row>
    <row r="26" spans="1:68" ht="16.5" x14ac:dyDescent="0.25">
      <c r="A26" s="110" t="str">
        <f t="shared" si="18"/>
        <v>신흥교통</v>
      </c>
      <c r="B26" s="111" t="str">
        <f t="shared" si="1"/>
        <v>김철민</v>
      </c>
      <c r="C26" s="112" t="str">
        <f t="shared" si="19"/>
        <v>F</v>
      </c>
      <c r="D26" s="113">
        <f t="shared" si="20"/>
        <v>0.78839993189468061</v>
      </c>
      <c r="E26" s="114">
        <f t="shared" si="21"/>
        <v>1734</v>
      </c>
      <c r="F26" s="115" t="str">
        <f t="shared" si="22"/>
        <v>13</v>
      </c>
      <c r="G26" s="116" t="str">
        <f t="shared" si="23"/>
        <v>71바6251</v>
      </c>
      <c r="H26" s="117">
        <f t="shared" si="24"/>
        <v>3</v>
      </c>
      <c r="I26" s="118">
        <f t="shared" si="25"/>
        <v>1239.9689999999998</v>
      </c>
      <c r="J26" s="119">
        <f t="shared" si="26"/>
        <v>1.9931280213975073E-2</v>
      </c>
      <c r="K26" s="119">
        <f t="shared" si="27"/>
        <v>0.40624785081531178</v>
      </c>
      <c r="L26" s="119">
        <f t="shared" si="28"/>
        <v>0.30081397196220233</v>
      </c>
      <c r="M26" s="120">
        <f t="shared" si="29"/>
        <v>21.504000000000001</v>
      </c>
      <c r="N26" s="121">
        <f t="shared" si="30"/>
        <v>7.8811708582673876E-2</v>
      </c>
      <c r="O26" s="121">
        <f t="shared" si="31"/>
        <v>23.643512574802163</v>
      </c>
      <c r="P26" s="221">
        <f t="shared" si="32"/>
        <v>15</v>
      </c>
      <c r="Q26" s="222">
        <f t="shared" si="33"/>
        <v>1</v>
      </c>
      <c r="R26" s="222">
        <f t="shared" si="34"/>
        <v>300</v>
      </c>
      <c r="T26">
        <v>525</v>
      </c>
      <c r="U26">
        <v>1734</v>
      </c>
      <c r="V26" t="s">
        <v>274</v>
      </c>
      <c r="W26">
        <v>1268.847</v>
      </c>
      <c r="X26">
        <v>748.32799999999997</v>
      </c>
      <c r="Y26">
        <v>1.696</v>
      </c>
      <c r="Z26">
        <v>21.504000000000001</v>
      </c>
      <c r="AA26">
        <v>76.860541999999995</v>
      </c>
      <c r="AB26">
        <v>1.5319290000000001</v>
      </c>
      <c r="AC26">
        <v>31.224430000000002</v>
      </c>
      <c r="AD26" s="1">
        <v>373</v>
      </c>
      <c r="AE26">
        <v>1</v>
      </c>
      <c r="AF26">
        <v>300</v>
      </c>
      <c r="AG26">
        <v>67</v>
      </c>
      <c r="AH26">
        <v>16.508431000000002</v>
      </c>
      <c r="AI26">
        <v>100.3</v>
      </c>
      <c r="AJ26">
        <v>0</v>
      </c>
      <c r="AK26">
        <v>15</v>
      </c>
      <c r="AL26">
        <v>7936</v>
      </c>
      <c r="AM26" t="s">
        <v>275</v>
      </c>
      <c r="AN26" t="s">
        <v>541</v>
      </c>
      <c r="AO26">
        <v>664.36599999999999</v>
      </c>
      <c r="AR26" t="s">
        <v>116</v>
      </c>
      <c r="AS26" t="s">
        <v>117</v>
      </c>
      <c r="AT26" t="s">
        <v>200</v>
      </c>
      <c r="AU26" t="s">
        <v>274</v>
      </c>
      <c r="AV26" t="s">
        <v>48</v>
      </c>
      <c r="AW26">
        <v>3</v>
      </c>
      <c r="BB26">
        <v>0.78839993189468061</v>
      </c>
      <c r="BC26" t="s">
        <v>70</v>
      </c>
      <c r="BF26" t="s">
        <v>116</v>
      </c>
      <c r="BG26" t="s">
        <v>117</v>
      </c>
      <c r="BH26" t="s">
        <v>274</v>
      </c>
      <c r="BI26">
        <v>1734</v>
      </c>
      <c r="BJ26">
        <v>3</v>
      </c>
      <c r="BK26" t="s">
        <v>200</v>
      </c>
      <c r="BL26" t="s">
        <v>205</v>
      </c>
      <c r="BM26">
        <v>0.78839993189468061</v>
      </c>
      <c r="BN26" t="s">
        <v>70</v>
      </c>
      <c r="BO26" t="s">
        <v>186</v>
      </c>
      <c r="BP26">
        <v>1239.9689999999998</v>
      </c>
    </row>
    <row r="27" spans="1:68" ht="16.5" x14ac:dyDescent="0.25">
      <c r="A27" s="127" t="str">
        <f t="shared" si="18"/>
        <v>신흥교통</v>
      </c>
      <c r="B27" s="128" t="str">
        <f t="shared" si="1"/>
        <v>김철수</v>
      </c>
      <c r="C27" s="129" t="str">
        <f t="shared" si="19"/>
        <v>B</v>
      </c>
      <c r="D27" s="130">
        <f t="shared" si="20"/>
        <v>0.92956521739130438</v>
      </c>
      <c r="E27" s="131">
        <f t="shared" si="21"/>
        <v>9546</v>
      </c>
      <c r="F27" s="132" t="str">
        <f t="shared" si="22"/>
        <v>13</v>
      </c>
      <c r="G27" s="133" t="str">
        <f t="shared" si="23"/>
        <v>70바4019</v>
      </c>
      <c r="H27" s="134">
        <f t="shared" si="24"/>
        <v>1</v>
      </c>
      <c r="I27" s="135">
        <f t="shared" si="25"/>
        <v>469.00700000000001</v>
      </c>
      <c r="J27" s="136">
        <f t="shared" si="26"/>
        <v>2.719926480937037E-2</v>
      </c>
      <c r="K27" s="136">
        <f t="shared" si="27"/>
        <v>0.34162701363431019</v>
      </c>
      <c r="L27" s="136">
        <f t="shared" si="28"/>
        <v>0.12153336730581846</v>
      </c>
      <c r="M27" s="137">
        <f t="shared" si="29"/>
        <v>13.816000000000001</v>
      </c>
      <c r="N27" s="138">
        <f t="shared" si="30"/>
        <v>0.6396493016095709</v>
      </c>
      <c r="O27" s="138">
        <f t="shared" si="31"/>
        <v>5.7568437144861377</v>
      </c>
      <c r="P27" s="219">
        <f t="shared" si="32"/>
        <v>0</v>
      </c>
      <c r="Q27" s="220">
        <f t="shared" si="33"/>
        <v>3</v>
      </c>
      <c r="R27" s="220">
        <f t="shared" si="34"/>
        <v>27</v>
      </c>
      <c r="T27">
        <v>525</v>
      </c>
      <c r="U27">
        <v>9546</v>
      </c>
      <c r="V27" t="s">
        <v>276</v>
      </c>
      <c r="W27">
        <v>469.00700000000001</v>
      </c>
      <c r="X27">
        <v>219.36500000000001</v>
      </c>
      <c r="Y27">
        <v>2.1379999999999999</v>
      </c>
      <c r="Z27">
        <v>13.816000000000001</v>
      </c>
      <c r="AA27">
        <v>28.043883000000001</v>
      </c>
      <c r="AB27">
        <v>0.76277300000000003</v>
      </c>
      <c r="AC27">
        <v>9.5805480000000003</v>
      </c>
      <c r="AD27" s="1">
        <v>57</v>
      </c>
      <c r="AE27">
        <v>3</v>
      </c>
      <c r="AF27">
        <v>27</v>
      </c>
      <c r="AG27">
        <v>63</v>
      </c>
      <c r="AH27">
        <v>16.724039000000001</v>
      </c>
      <c r="AI27">
        <v>65.5</v>
      </c>
      <c r="AJ27">
        <v>0</v>
      </c>
      <c r="AK27">
        <v>0</v>
      </c>
      <c r="AL27">
        <v>0</v>
      </c>
      <c r="AM27" t="s">
        <v>277</v>
      </c>
      <c r="AN27" t="s">
        <v>542</v>
      </c>
      <c r="AO27">
        <v>469.00700000000001</v>
      </c>
      <c r="AR27" t="s">
        <v>116</v>
      </c>
      <c r="AS27" t="s">
        <v>117</v>
      </c>
      <c r="AT27" t="s">
        <v>235</v>
      </c>
      <c r="AU27" t="s">
        <v>276</v>
      </c>
      <c r="AV27" t="s">
        <v>474</v>
      </c>
      <c r="AW27">
        <v>1</v>
      </c>
      <c r="BB27">
        <v>0.92956521739130438</v>
      </c>
      <c r="BC27" t="s">
        <v>68</v>
      </c>
      <c r="BF27" t="s">
        <v>116</v>
      </c>
      <c r="BG27" t="s">
        <v>117</v>
      </c>
      <c r="BH27" t="s">
        <v>276</v>
      </c>
      <c r="BI27">
        <v>9546</v>
      </c>
      <c r="BJ27">
        <v>1</v>
      </c>
      <c r="BK27" t="s">
        <v>235</v>
      </c>
      <c r="BL27" t="s">
        <v>174</v>
      </c>
      <c r="BM27">
        <v>0.92956521739130438</v>
      </c>
      <c r="BN27" t="s">
        <v>68</v>
      </c>
      <c r="BO27" t="s">
        <v>175</v>
      </c>
      <c r="BP27">
        <v>469.00700000000001</v>
      </c>
    </row>
    <row r="28" spans="1:68" ht="16.5" x14ac:dyDescent="0.25">
      <c r="A28" s="110" t="str">
        <f t="shared" si="18"/>
        <v>신흥교통</v>
      </c>
      <c r="B28" s="111" t="str">
        <f t="shared" si="1"/>
        <v>김태산</v>
      </c>
      <c r="C28" s="112" t="str">
        <f t="shared" si="19"/>
        <v>F</v>
      </c>
      <c r="D28" s="113">
        <f t="shared" si="20"/>
        <v>0.71972615030970366</v>
      </c>
      <c r="E28" s="114">
        <f t="shared" si="21"/>
        <v>7807</v>
      </c>
      <c r="F28" s="115" t="str">
        <f t="shared" si="22"/>
        <v>82</v>
      </c>
      <c r="G28" s="116" t="str">
        <f t="shared" si="23"/>
        <v>70바4007</v>
      </c>
      <c r="H28" s="117">
        <f t="shared" si="24"/>
        <v>3</v>
      </c>
      <c r="I28" s="118">
        <f t="shared" si="25"/>
        <v>1428.0119999999999</v>
      </c>
      <c r="J28" s="119">
        <f t="shared" si="26"/>
        <v>2.2780548979342671E-2</v>
      </c>
      <c r="K28" s="119">
        <f t="shared" si="27"/>
        <v>0.38070575089141506</v>
      </c>
      <c r="L28" s="119">
        <f t="shared" si="28"/>
        <v>0.19117486407677248</v>
      </c>
      <c r="M28" s="120">
        <f t="shared" si="29"/>
        <v>18.856999999999999</v>
      </c>
      <c r="N28" s="121">
        <f t="shared" si="30"/>
        <v>0</v>
      </c>
      <c r="O28" s="121">
        <f t="shared" si="31"/>
        <v>16.106307229911234</v>
      </c>
      <c r="P28" s="221">
        <f t="shared" si="32"/>
        <v>21</v>
      </c>
      <c r="Q28" s="222">
        <f t="shared" si="33"/>
        <v>0</v>
      </c>
      <c r="R28" s="222">
        <f t="shared" si="34"/>
        <v>230</v>
      </c>
      <c r="T28">
        <v>525</v>
      </c>
      <c r="U28">
        <v>7807</v>
      </c>
      <c r="V28" t="s">
        <v>278</v>
      </c>
      <c r="W28">
        <v>1428.0119999999999</v>
      </c>
      <c r="X28">
        <v>827.21900000000005</v>
      </c>
      <c r="Y28">
        <v>1.726</v>
      </c>
      <c r="Z28">
        <v>18.856999999999999</v>
      </c>
      <c r="AA28">
        <v>87.623041999999998</v>
      </c>
      <c r="AB28">
        <v>1.9961009999999999</v>
      </c>
      <c r="AC28">
        <v>33.358595999999999</v>
      </c>
      <c r="AD28" s="1">
        <v>273</v>
      </c>
      <c r="AE28">
        <v>0</v>
      </c>
      <c r="AF28">
        <v>230</v>
      </c>
      <c r="AG28">
        <v>69</v>
      </c>
      <c r="AH28">
        <v>16.297219999999999</v>
      </c>
      <c r="AI28">
        <v>281.7</v>
      </c>
      <c r="AJ28">
        <v>0</v>
      </c>
      <c r="AK28">
        <v>21</v>
      </c>
      <c r="AL28">
        <v>10227</v>
      </c>
      <c r="AM28" t="s">
        <v>279</v>
      </c>
      <c r="AN28" t="s">
        <v>543</v>
      </c>
      <c r="AO28">
        <v>956.38300000000004</v>
      </c>
      <c r="AR28" t="s">
        <v>116</v>
      </c>
      <c r="AS28" t="s">
        <v>121</v>
      </c>
      <c r="AT28" t="s">
        <v>199</v>
      </c>
      <c r="AU28" t="s">
        <v>278</v>
      </c>
      <c r="AV28" t="s">
        <v>48</v>
      </c>
      <c r="AW28">
        <v>3</v>
      </c>
      <c r="BB28">
        <v>0.71972615030970366</v>
      </c>
      <c r="BC28" t="s">
        <v>70</v>
      </c>
      <c r="BF28" t="s">
        <v>116</v>
      </c>
      <c r="BG28" t="s">
        <v>121</v>
      </c>
      <c r="BH28" t="s">
        <v>278</v>
      </c>
      <c r="BI28">
        <v>7807</v>
      </c>
      <c r="BJ28">
        <v>3</v>
      </c>
      <c r="BK28" t="s">
        <v>199</v>
      </c>
      <c r="BL28" t="s">
        <v>238</v>
      </c>
      <c r="BM28">
        <v>0.71972615030970366</v>
      </c>
      <c r="BN28" t="s">
        <v>70</v>
      </c>
      <c r="BO28" t="s">
        <v>186</v>
      </c>
      <c r="BP28">
        <v>1428.0119999999999</v>
      </c>
    </row>
    <row r="29" spans="1:68" ht="16.5" x14ac:dyDescent="0.25">
      <c r="A29" s="127" t="str">
        <f t="shared" si="18"/>
        <v>신흥교통</v>
      </c>
      <c r="B29" s="128" t="str">
        <f t="shared" si="1"/>
        <v>김호길</v>
      </c>
      <c r="C29" s="129" t="str">
        <f t="shared" si="19"/>
        <v>D</v>
      </c>
      <c r="D29" s="130">
        <f t="shared" si="20"/>
        <v>0.82493229334040852</v>
      </c>
      <c r="E29" s="131">
        <f t="shared" si="21"/>
        <v>5439</v>
      </c>
      <c r="F29" s="132" t="str">
        <f t="shared" si="22"/>
        <v>82</v>
      </c>
      <c r="G29" s="133" t="str">
        <f t="shared" si="23"/>
        <v>71바6273</v>
      </c>
      <c r="H29" s="134">
        <f t="shared" si="24"/>
        <v>2</v>
      </c>
      <c r="I29" s="135">
        <f t="shared" si="25"/>
        <v>627.73299999999995</v>
      </c>
      <c r="J29" s="136">
        <f t="shared" si="26"/>
        <v>2.9473946729976185E-2</v>
      </c>
      <c r="K29" s="136">
        <f t="shared" si="27"/>
        <v>0.41972671422421431</v>
      </c>
      <c r="L29" s="136">
        <f t="shared" si="28"/>
        <v>0.21665262141706745</v>
      </c>
      <c r="M29" s="137">
        <f t="shared" si="29"/>
        <v>17.376999999999999</v>
      </c>
      <c r="N29" s="138">
        <f t="shared" si="30"/>
        <v>0</v>
      </c>
      <c r="O29" s="138">
        <f t="shared" si="31"/>
        <v>20.868745151202823</v>
      </c>
      <c r="P29" s="219">
        <f t="shared" si="32"/>
        <v>15</v>
      </c>
      <c r="Q29" s="220">
        <f t="shared" si="33"/>
        <v>0</v>
      </c>
      <c r="R29" s="220">
        <f t="shared" si="34"/>
        <v>131</v>
      </c>
      <c r="T29">
        <v>525</v>
      </c>
      <c r="U29">
        <v>5439</v>
      </c>
      <c r="V29" t="s">
        <v>280</v>
      </c>
      <c r="W29">
        <v>627.73299999999995</v>
      </c>
      <c r="X29">
        <v>325.13600000000002</v>
      </c>
      <c r="Y29">
        <v>1.931</v>
      </c>
      <c r="Z29">
        <v>17.376999999999999</v>
      </c>
      <c r="AA29">
        <v>40.666660999999998</v>
      </c>
      <c r="AB29">
        <v>1.198607</v>
      </c>
      <c r="AC29">
        <v>17.068884000000001</v>
      </c>
      <c r="AD29" s="1">
        <v>136</v>
      </c>
      <c r="AE29">
        <v>0</v>
      </c>
      <c r="AF29">
        <v>131</v>
      </c>
      <c r="AG29">
        <v>86</v>
      </c>
      <c r="AH29">
        <v>15.436059</v>
      </c>
      <c r="AI29">
        <v>644.70000000000005</v>
      </c>
      <c r="AJ29">
        <v>14.4</v>
      </c>
      <c r="AK29">
        <v>15</v>
      </c>
      <c r="AL29">
        <v>7750</v>
      </c>
      <c r="AM29" t="s">
        <v>281</v>
      </c>
      <c r="AN29" t="s">
        <v>544</v>
      </c>
      <c r="AO29">
        <v>449.71699999999998</v>
      </c>
      <c r="AR29" t="s">
        <v>116</v>
      </c>
      <c r="AS29" t="s">
        <v>121</v>
      </c>
      <c r="AT29" t="s">
        <v>236</v>
      </c>
      <c r="AU29" t="s">
        <v>280</v>
      </c>
      <c r="AV29" t="s">
        <v>474</v>
      </c>
      <c r="AW29">
        <v>2</v>
      </c>
      <c r="BB29">
        <v>0.82493229334040852</v>
      </c>
      <c r="BC29" t="s">
        <v>67</v>
      </c>
      <c r="BF29" t="s">
        <v>116</v>
      </c>
      <c r="BG29" t="s">
        <v>121</v>
      </c>
      <c r="BH29" t="s">
        <v>280</v>
      </c>
      <c r="BI29">
        <v>5439</v>
      </c>
      <c r="BJ29">
        <v>2</v>
      </c>
      <c r="BK29" t="s">
        <v>236</v>
      </c>
      <c r="BL29" t="s">
        <v>232</v>
      </c>
      <c r="BM29">
        <v>0.82493229334040852</v>
      </c>
      <c r="BN29" t="s">
        <v>67</v>
      </c>
      <c r="BO29" t="s">
        <v>179</v>
      </c>
      <c r="BP29">
        <v>627.73299999999995</v>
      </c>
    </row>
    <row r="30" spans="1:68" ht="16.5" x14ac:dyDescent="0.25">
      <c r="A30" s="110" t="str">
        <f t="shared" si="18"/>
        <v>신흥교통</v>
      </c>
      <c r="B30" s="111" t="str">
        <f t="shared" si="1"/>
        <v>김화윤</v>
      </c>
      <c r="C30" s="112" t="str">
        <f t="shared" si="19"/>
        <v>C</v>
      </c>
      <c r="D30" s="113">
        <f t="shared" si="20"/>
        <v>0.86351966309667272</v>
      </c>
      <c r="E30" s="114">
        <f t="shared" si="21"/>
        <v>5658</v>
      </c>
      <c r="F30" s="115" t="str">
        <f t="shared" si="22"/>
        <v>13</v>
      </c>
      <c r="G30" s="116" t="str">
        <f t="shared" si="23"/>
        <v>71바6262</v>
      </c>
      <c r="H30" s="117">
        <f t="shared" si="24"/>
        <v>2</v>
      </c>
      <c r="I30" s="118">
        <f t="shared" si="25"/>
        <v>1438.8979999999999</v>
      </c>
      <c r="J30" s="119">
        <f t="shared" si="26"/>
        <v>0.1286915271291377</v>
      </c>
      <c r="K30" s="119">
        <f t="shared" si="27"/>
        <v>0.34169125698813901</v>
      </c>
      <c r="L30" s="119">
        <f t="shared" si="28"/>
        <v>0.1362153536942855</v>
      </c>
      <c r="M30" s="120">
        <f t="shared" si="29"/>
        <v>18.231000000000002</v>
      </c>
      <c r="N30" s="121">
        <f t="shared" si="30"/>
        <v>0.1389952588717199</v>
      </c>
      <c r="O30" s="121">
        <f t="shared" si="31"/>
        <v>13.83002825773613</v>
      </c>
      <c r="P30" s="221">
        <f t="shared" si="32"/>
        <v>8</v>
      </c>
      <c r="Q30" s="222">
        <f t="shared" si="33"/>
        <v>2</v>
      </c>
      <c r="R30" s="222">
        <f t="shared" si="34"/>
        <v>199</v>
      </c>
      <c r="T30">
        <v>525</v>
      </c>
      <c r="U30">
        <v>5658</v>
      </c>
      <c r="V30" t="s">
        <v>440</v>
      </c>
      <c r="W30">
        <v>1438.8979999999999</v>
      </c>
      <c r="X30">
        <v>805.56600000000003</v>
      </c>
      <c r="Y30">
        <v>1.786</v>
      </c>
      <c r="Z30">
        <v>18.231000000000002</v>
      </c>
      <c r="AA30">
        <v>100.036648</v>
      </c>
      <c r="AB30">
        <v>12.873868999999999</v>
      </c>
      <c r="AC30">
        <v>34.181648000000003</v>
      </c>
      <c r="AD30" s="1">
        <v>196</v>
      </c>
      <c r="AE30">
        <v>2</v>
      </c>
      <c r="AF30">
        <v>199</v>
      </c>
      <c r="AG30">
        <v>65</v>
      </c>
      <c r="AH30">
        <v>14.383708</v>
      </c>
      <c r="AI30">
        <v>16.899999999999999</v>
      </c>
      <c r="AJ30">
        <v>0</v>
      </c>
      <c r="AK30">
        <v>8</v>
      </c>
      <c r="AL30">
        <v>8377</v>
      </c>
      <c r="AM30" t="s">
        <v>441</v>
      </c>
      <c r="AN30" t="s">
        <v>545</v>
      </c>
      <c r="AO30">
        <v>995.96799999999996</v>
      </c>
      <c r="AR30" t="s">
        <v>116</v>
      </c>
      <c r="AS30" t="s">
        <v>117</v>
      </c>
      <c r="AT30" t="s">
        <v>203</v>
      </c>
      <c r="AU30" t="s">
        <v>440</v>
      </c>
      <c r="AV30" t="s">
        <v>193</v>
      </c>
      <c r="AW30">
        <v>2</v>
      </c>
      <c r="BB30">
        <v>0.86351966309667272</v>
      </c>
      <c r="BC30" t="s">
        <v>69</v>
      </c>
      <c r="BF30" t="s">
        <v>116</v>
      </c>
      <c r="BG30" t="s">
        <v>117</v>
      </c>
      <c r="BH30" t="s">
        <v>440</v>
      </c>
      <c r="BI30">
        <v>5658</v>
      </c>
      <c r="BJ30">
        <v>2</v>
      </c>
      <c r="BK30" t="s">
        <v>203</v>
      </c>
      <c r="BL30" t="s">
        <v>195</v>
      </c>
      <c r="BM30">
        <v>0.86351966309667272</v>
      </c>
      <c r="BN30" t="s">
        <v>69</v>
      </c>
      <c r="BO30" t="s">
        <v>177</v>
      </c>
      <c r="BP30">
        <v>1438.8979999999999</v>
      </c>
    </row>
    <row r="31" spans="1:68" ht="16.5" x14ac:dyDescent="0.25">
      <c r="A31" s="127" t="str">
        <f t="shared" si="18"/>
        <v>신흥교통</v>
      </c>
      <c r="B31" s="128" t="str">
        <f t="shared" si="1"/>
        <v>나정훈</v>
      </c>
      <c r="C31" s="129" t="str">
        <f t="shared" si="19"/>
        <v>F</v>
      </c>
      <c r="D31" s="130">
        <f t="shared" si="20"/>
        <v>0.74328933888815518</v>
      </c>
      <c r="E31" s="131">
        <f t="shared" si="21"/>
        <v>5784</v>
      </c>
      <c r="F31" s="132" t="str">
        <f t="shared" si="22"/>
        <v>13</v>
      </c>
      <c r="G31" s="133" t="str">
        <f t="shared" si="23"/>
        <v>71바6251</v>
      </c>
      <c r="H31" s="134">
        <f t="shared" si="24"/>
        <v>4</v>
      </c>
      <c r="I31" s="135">
        <f t="shared" si="25"/>
        <v>589.33000000000004</v>
      </c>
      <c r="J31" s="136">
        <f t="shared" si="26"/>
        <v>7.8115419276235214E-3</v>
      </c>
      <c r="K31" s="136">
        <f t="shared" si="27"/>
        <v>0.45936160176182134</v>
      </c>
      <c r="L31" s="136">
        <f t="shared" si="28"/>
        <v>0.14423158502027725</v>
      </c>
      <c r="M31" s="137">
        <f t="shared" si="29"/>
        <v>20.988</v>
      </c>
      <c r="N31" s="138">
        <f t="shared" si="30"/>
        <v>0.16951134963241463</v>
      </c>
      <c r="O31" s="138">
        <f t="shared" si="31"/>
        <v>19.663316557360098</v>
      </c>
      <c r="P31" s="219">
        <f t="shared" si="32"/>
        <v>12</v>
      </c>
      <c r="Q31" s="220">
        <f t="shared" si="33"/>
        <v>1</v>
      </c>
      <c r="R31" s="220">
        <f t="shared" si="34"/>
        <v>116</v>
      </c>
      <c r="T31">
        <v>525</v>
      </c>
      <c r="U31">
        <v>5784</v>
      </c>
      <c r="V31" t="s">
        <v>282</v>
      </c>
      <c r="W31">
        <v>589.93100000000004</v>
      </c>
      <c r="X31">
        <v>361.11399999999998</v>
      </c>
      <c r="Y31">
        <v>1.6339999999999999</v>
      </c>
      <c r="Z31">
        <v>20.988</v>
      </c>
      <c r="AA31">
        <v>40.608884000000003</v>
      </c>
      <c r="AB31">
        <v>0.317218</v>
      </c>
      <c r="AC31">
        <v>18.654161999999999</v>
      </c>
      <c r="AD31" s="1">
        <v>85</v>
      </c>
      <c r="AE31">
        <v>1</v>
      </c>
      <c r="AF31">
        <v>116</v>
      </c>
      <c r="AG31">
        <v>70</v>
      </c>
      <c r="AH31">
        <v>14.527141</v>
      </c>
      <c r="AI31">
        <v>153.1</v>
      </c>
      <c r="AJ31">
        <v>0</v>
      </c>
      <c r="AK31">
        <v>12</v>
      </c>
      <c r="AL31">
        <v>12807</v>
      </c>
      <c r="AM31" t="s">
        <v>283</v>
      </c>
      <c r="AN31" t="s">
        <v>546</v>
      </c>
      <c r="AO31">
        <v>212.20500000000001</v>
      </c>
      <c r="AR31" t="s">
        <v>116</v>
      </c>
      <c r="AS31" t="s">
        <v>117</v>
      </c>
      <c r="AT31" t="s">
        <v>200</v>
      </c>
      <c r="AU31" t="s">
        <v>282</v>
      </c>
      <c r="AV31" t="s">
        <v>48</v>
      </c>
      <c r="AW31">
        <v>4</v>
      </c>
      <c r="BB31">
        <v>0.74328933888815518</v>
      </c>
      <c r="BC31" t="s">
        <v>70</v>
      </c>
      <c r="BF31" t="s">
        <v>116</v>
      </c>
      <c r="BG31" t="s">
        <v>117</v>
      </c>
      <c r="BH31" t="s">
        <v>282</v>
      </c>
      <c r="BI31">
        <v>5784</v>
      </c>
      <c r="BJ31">
        <v>4</v>
      </c>
      <c r="BK31" t="s">
        <v>200</v>
      </c>
      <c r="BL31" t="s">
        <v>206</v>
      </c>
      <c r="BM31">
        <v>0.74328933888815518</v>
      </c>
      <c r="BN31" t="s">
        <v>70</v>
      </c>
      <c r="BO31" t="s">
        <v>186</v>
      </c>
      <c r="BP31">
        <v>589.33000000000004</v>
      </c>
    </row>
    <row r="32" spans="1:68" ht="16.5" x14ac:dyDescent="0.25">
      <c r="A32" s="110" t="str">
        <f t="shared" si="18"/>
        <v>신흥교통</v>
      </c>
      <c r="B32" s="111" t="str">
        <f t="shared" si="1"/>
        <v>남중익</v>
      </c>
      <c r="C32" s="112" t="str">
        <f t="shared" si="19"/>
        <v>B</v>
      </c>
      <c r="D32" s="113">
        <f t="shared" si="20"/>
        <v>0.93681818181818177</v>
      </c>
      <c r="E32" s="114">
        <f t="shared" si="21"/>
        <v>6891</v>
      </c>
      <c r="F32" s="115" t="str">
        <f t="shared" si="22"/>
        <v>13</v>
      </c>
      <c r="G32" s="116" t="str">
        <f t="shared" si="23"/>
        <v>71바6275</v>
      </c>
      <c r="H32" s="117">
        <f t="shared" si="24"/>
        <v>1</v>
      </c>
      <c r="I32" s="118">
        <f t="shared" si="25"/>
        <v>1787.0920000000001</v>
      </c>
      <c r="J32" s="119">
        <f t="shared" si="26"/>
        <v>9.5499737992233418E-3</v>
      </c>
      <c r="K32" s="119">
        <f t="shared" si="27"/>
        <v>0.36121215666441042</v>
      </c>
      <c r="L32" s="119">
        <f t="shared" si="28"/>
        <v>0.15555998236240776</v>
      </c>
      <c r="M32" s="120">
        <f t="shared" si="29"/>
        <v>15.25</v>
      </c>
      <c r="N32" s="121">
        <f t="shared" si="30"/>
        <v>0</v>
      </c>
      <c r="O32" s="121">
        <f t="shared" si="31"/>
        <v>24.509090746307407</v>
      </c>
      <c r="P32" s="221">
        <f t="shared" si="32"/>
        <v>3</v>
      </c>
      <c r="Q32" s="222">
        <f t="shared" si="33"/>
        <v>0</v>
      </c>
      <c r="R32" s="222">
        <f t="shared" si="34"/>
        <v>438</v>
      </c>
      <c r="T32">
        <v>525</v>
      </c>
      <c r="U32">
        <v>6891</v>
      </c>
      <c r="V32" t="s">
        <v>284</v>
      </c>
      <c r="W32">
        <v>1787.0920000000001</v>
      </c>
      <c r="X32">
        <v>866.97</v>
      </c>
      <c r="Y32">
        <v>2.0609999999999999</v>
      </c>
      <c r="Z32">
        <v>15.25</v>
      </c>
      <c r="AA32">
        <v>104.040809</v>
      </c>
      <c r="AB32">
        <v>0.993587</v>
      </c>
      <c r="AC32">
        <v>37.580804999999998</v>
      </c>
      <c r="AD32" s="1">
        <v>278</v>
      </c>
      <c r="AE32">
        <v>0</v>
      </c>
      <c r="AF32">
        <v>438</v>
      </c>
      <c r="AG32">
        <v>67</v>
      </c>
      <c r="AH32">
        <v>17.176836000000002</v>
      </c>
      <c r="AI32">
        <v>234.2</v>
      </c>
      <c r="AJ32">
        <v>0</v>
      </c>
      <c r="AK32">
        <v>3</v>
      </c>
      <c r="AL32">
        <v>132</v>
      </c>
      <c r="AM32" t="s">
        <v>285</v>
      </c>
      <c r="AN32" t="s">
        <v>547</v>
      </c>
      <c r="AO32">
        <v>1787.0920000000001</v>
      </c>
      <c r="AR32" t="s">
        <v>116</v>
      </c>
      <c r="AS32" t="s">
        <v>117</v>
      </c>
      <c r="AT32" t="s">
        <v>204</v>
      </c>
      <c r="AU32" t="s">
        <v>284</v>
      </c>
      <c r="AV32" t="s">
        <v>48</v>
      </c>
      <c r="AW32">
        <v>1</v>
      </c>
      <c r="BB32">
        <v>0.93681818181818177</v>
      </c>
      <c r="BC32" t="s">
        <v>68</v>
      </c>
      <c r="BF32" t="s">
        <v>116</v>
      </c>
      <c r="BG32" t="s">
        <v>117</v>
      </c>
      <c r="BH32" t="s">
        <v>284</v>
      </c>
      <c r="BI32">
        <v>6891</v>
      </c>
      <c r="BJ32">
        <v>1</v>
      </c>
      <c r="BK32" t="s">
        <v>204</v>
      </c>
      <c r="BL32" t="s">
        <v>174</v>
      </c>
      <c r="BM32">
        <v>0.93681818181818177</v>
      </c>
      <c r="BN32" t="s">
        <v>68</v>
      </c>
      <c r="BO32" t="s">
        <v>175</v>
      </c>
      <c r="BP32">
        <v>1787.0920000000001</v>
      </c>
    </row>
    <row r="33" spans="1:68" ht="16.5" x14ac:dyDescent="0.25">
      <c r="A33" s="127" t="str">
        <f t="shared" si="18"/>
        <v>신흥교통</v>
      </c>
      <c r="B33" s="128" t="str">
        <f t="shared" si="1"/>
        <v>노경록</v>
      </c>
      <c r="C33" s="129" t="str">
        <f t="shared" si="19"/>
        <v>C</v>
      </c>
      <c r="D33" s="130">
        <f t="shared" si="20"/>
        <v>0.85023233320782809</v>
      </c>
      <c r="E33" s="131">
        <f t="shared" si="21"/>
        <v>310</v>
      </c>
      <c r="F33" s="132" t="str">
        <f t="shared" si="22"/>
        <v>13</v>
      </c>
      <c r="G33" s="133" t="str">
        <f t="shared" si="23"/>
        <v>71바6262</v>
      </c>
      <c r="H33" s="134">
        <f t="shared" si="24"/>
        <v>4</v>
      </c>
      <c r="I33" s="135">
        <f t="shared" si="25"/>
        <v>587.846</v>
      </c>
      <c r="J33" s="136">
        <f t="shared" si="26"/>
        <v>3.8201056677934331E-2</v>
      </c>
      <c r="K33" s="136">
        <f t="shared" si="27"/>
        <v>0.36520689355290026</v>
      </c>
      <c r="L33" s="136">
        <f t="shared" si="28"/>
        <v>0.21264072563222342</v>
      </c>
      <c r="M33" s="137">
        <f t="shared" si="29"/>
        <v>17.285</v>
      </c>
      <c r="N33" s="138">
        <f t="shared" si="30"/>
        <v>0</v>
      </c>
      <c r="O33" s="138">
        <f t="shared" si="31"/>
        <v>7.4174259007043393</v>
      </c>
      <c r="P33" s="219">
        <f t="shared" si="32"/>
        <v>2</v>
      </c>
      <c r="Q33" s="220">
        <f t="shared" si="33"/>
        <v>0</v>
      </c>
      <c r="R33" s="220">
        <f t="shared" si="34"/>
        <v>47</v>
      </c>
      <c r="T33">
        <v>525</v>
      </c>
      <c r="U33">
        <v>310</v>
      </c>
      <c r="V33" t="s">
        <v>286</v>
      </c>
      <c r="W33">
        <v>633.64300000000003</v>
      </c>
      <c r="X33">
        <v>360.10500000000002</v>
      </c>
      <c r="Y33">
        <v>1.76</v>
      </c>
      <c r="Z33">
        <v>17.285</v>
      </c>
      <c r="AA33">
        <v>41.338045000000001</v>
      </c>
      <c r="AB33">
        <v>1.5791569999999999</v>
      </c>
      <c r="AC33">
        <v>15.096939000000001</v>
      </c>
      <c r="AD33" s="1">
        <v>125</v>
      </c>
      <c r="AE33">
        <v>0</v>
      </c>
      <c r="AF33">
        <v>47</v>
      </c>
      <c r="AG33">
        <v>70</v>
      </c>
      <c r="AH33">
        <v>15.328325</v>
      </c>
      <c r="AI33">
        <v>46.1</v>
      </c>
      <c r="AJ33">
        <v>0</v>
      </c>
      <c r="AK33">
        <v>2</v>
      </c>
      <c r="AL33">
        <v>569</v>
      </c>
      <c r="AM33" t="s">
        <v>287</v>
      </c>
      <c r="AN33" t="s">
        <v>548</v>
      </c>
      <c r="AO33">
        <v>268.512</v>
      </c>
      <c r="AR33" t="s">
        <v>116</v>
      </c>
      <c r="AS33" t="s">
        <v>117</v>
      </c>
      <c r="AT33" t="s">
        <v>203</v>
      </c>
      <c r="AU33" t="s">
        <v>286</v>
      </c>
      <c r="AV33" t="s">
        <v>193</v>
      </c>
      <c r="AW33">
        <v>4</v>
      </c>
      <c r="BB33">
        <v>0.85023233320782809</v>
      </c>
      <c r="BC33" t="s">
        <v>69</v>
      </c>
      <c r="BF33" t="s">
        <v>116</v>
      </c>
      <c r="BG33" t="s">
        <v>117</v>
      </c>
      <c r="BH33" t="s">
        <v>286</v>
      </c>
      <c r="BI33">
        <v>310</v>
      </c>
      <c r="BJ33">
        <v>4</v>
      </c>
      <c r="BK33" t="s">
        <v>203</v>
      </c>
      <c r="BL33" t="s">
        <v>429</v>
      </c>
      <c r="BM33">
        <v>0.85023233320782809</v>
      </c>
      <c r="BN33" t="s">
        <v>69</v>
      </c>
      <c r="BO33" t="s">
        <v>177</v>
      </c>
      <c r="BP33">
        <v>587.846</v>
      </c>
    </row>
    <row r="34" spans="1:68" ht="16.5" x14ac:dyDescent="0.25">
      <c r="A34" s="110" t="str">
        <f t="shared" si="18"/>
        <v>신흥교통</v>
      </c>
      <c r="B34" s="111" t="str">
        <f t="shared" si="1"/>
        <v>류경학</v>
      </c>
      <c r="C34" s="112" t="str">
        <f t="shared" si="19"/>
        <v>C</v>
      </c>
      <c r="D34" s="113">
        <f t="shared" si="20"/>
        <v>0.88900000000000001</v>
      </c>
      <c r="E34" s="114">
        <f t="shared" si="21"/>
        <v>869</v>
      </c>
      <c r="F34" s="115" t="str">
        <f t="shared" si="22"/>
        <v>46</v>
      </c>
      <c r="G34" s="116" t="str">
        <f t="shared" si="23"/>
        <v>71바6276</v>
      </c>
      <c r="H34" s="117">
        <f t="shared" si="24"/>
        <v>1</v>
      </c>
      <c r="I34" s="118">
        <f t="shared" si="25"/>
        <v>920.67399999999998</v>
      </c>
      <c r="J34" s="119">
        <f t="shared" si="26"/>
        <v>2.4089867663875421E-2</v>
      </c>
      <c r="K34" s="119">
        <f t="shared" si="27"/>
        <v>0.47125838929188263</v>
      </c>
      <c r="L34" s="119">
        <f t="shared" si="28"/>
        <v>0.12165000858067025</v>
      </c>
      <c r="M34" s="120">
        <f t="shared" si="29"/>
        <v>21.126999999999999</v>
      </c>
      <c r="N34" s="121">
        <f t="shared" si="30"/>
        <v>0</v>
      </c>
      <c r="O34" s="121">
        <v>80</v>
      </c>
      <c r="P34" s="221">
        <f t="shared" si="32"/>
        <v>43</v>
      </c>
      <c r="Q34" s="222">
        <f t="shared" si="33"/>
        <v>0</v>
      </c>
      <c r="R34" s="222">
        <f t="shared" si="34"/>
        <v>565</v>
      </c>
      <c r="T34">
        <v>525</v>
      </c>
      <c r="U34">
        <v>869</v>
      </c>
      <c r="V34" t="s">
        <v>549</v>
      </c>
      <c r="W34">
        <v>920.67399999999998</v>
      </c>
      <c r="X34">
        <v>517.68899999999996</v>
      </c>
      <c r="Y34">
        <v>1.778</v>
      </c>
      <c r="Z34">
        <v>21.126999999999999</v>
      </c>
      <c r="AA34">
        <v>61.240270000000002</v>
      </c>
      <c r="AB34">
        <v>1.4752700000000001</v>
      </c>
      <c r="AC34">
        <v>28.859991000000001</v>
      </c>
      <c r="AD34" s="1">
        <v>112</v>
      </c>
      <c r="AE34">
        <v>0</v>
      </c>
      <c r="AF34">
        <v>565</v>
      </c>
      <c r="AG34">
        <v>91</v>
      </c>
      <c r="AH34">
        <v>15.033799999999999</v>
      </c>
      <c r="AI34">
        <v>1414.6</v>
      </c>
      <c r="AJ34">
        <v>35.9</v>
      </c>
      <c r="AK34">
        <v>43</v>
      </c>
      <c r="AL34">
        <v>25318</v>
      </c>
      <c r="AM34" t="s">
        <v>550</v>
      </c>
      <c r="AN34" t="s">
        <v>551</v>
      </c>
      <c r="AO34">
        <v>920.67399999999998</v>
      </c>
      <c r="AR34" t="s">
        <v>116</v>
      </c>
      <c r="AS34" t="s">
        <v>119</v>
      </c>
      <c r="AT34" t="s">
        <v>221</v>
      </c>
      <c r="AU34" t="s">
        <v>549</v>
      </c>
      <c r="AV34" t="s">
        <v>48</v>
      </c>
      <c r="AW34">
        <v>1</v>
      </c>
      <c r="BB34">
        <v>0.88900000000000001</v>
      </c>
      <c r="BC34" t="s">
        <v>69</v>
      </c>
      <c r="BF34" t="s">
        <v>116</v>
      </c>
      <c r="BG34" t="s">
        <v>119</v>
      </c>
      <c r="BH34" t="s">
        <v>549</v>
      </c>
      <c r="BI34">
        <v>869</v>
      </c>
      <c r="BJ34">
        <v>1</v>
      </c>
      <c r="BK34" t="s">
        <v>221</v>
      </c>
      <c r="BL34" t="s">
        <v>174</v>
      </c>
      <c r="BM34">
        <v>0.88900000000000001</v>
      </c>
      <c r="BN34" t="s">
        <v>69</v>
      </c>
      <c r="BO34" t="s">
        <v>177</v>
      </c>
      <c r="BP34">
        <v>920.67399999999998</v>
      </c>
    </row>
    <row r="35" spans="1:68" ht="16.5" x14ac:dyDescent="0.25">
      <c r="A35" s="127" t="str">
        <f t="shared" si="18"/>
        <v>신흥교통</v>
      </c>
      <c r="B35" s="128" t="str">
        <f t="shared" si="1"/>
        <v>마일영</v>
      </c>
      <c r="C35" s="129" t="str">
        <f t="shared" si="19"/>
        <v>A</v>
      </c>
      <c r="D35" s="130">
        <f t="shared" si="20"/>
        <v>0.96608695652173915</v>
      </c>
      <c r="E35" s="131">
        <f t="shared" si="21"/>
        <v>2010</v>
      </c>
      <c r="F35" s="132" t="str">
        <f t="shared" si="22"/>
        <v>13</v>
      </c>
      <c r="G35" s="133" t="str">
        <f t="shared" si="23"/>
        <v>71바6290</v>
      </c>
      <c r="H35" s="134">
        <f t="shared" si="24"/>
        <v>1</v>
      </c>
      <c r="I35" s="135">
        <f t="shared" si="25"/>
        <v>2388.6260000000002</v>
      </c>
      <c r="J35" s="136">
        <f t="shared" si="26"/>
        <v>2.1723568743778159E-2</v>
      </c>
      <c r="K35" s="136">
        <f t="shared" si="27"/>
        <v>0.3578503048869574</v>
      </c>
      <c r="L35" s="136">
        <f t="shared" si="28"/>
        <v>4.981943594350894E-2</v>
      </c>
      <c r="M35" s="137">
        <f t="shared" si="29"/>
        <v>13.587999999999999</v>
      </c>
      <c r="N35" s="138">
        <f t="shared" si="30"/>
        <v>0</v>
      </c>
      <c r="O35" s="138">
        <f t="shared" si="31"/>
        <v>4.3958325832507894</v>
      </c>
      <c r="P35" s="219">
        <f t="shared" si="32"/>
        <v>1</v>
      </c>
      <c r="Q35" s="220">
        <f t="shared" si="33"/>
        <v>0</v>
      </c>
      <c r="R35" s="220">
        <f t="shared" si="34"/>
        <v>105</v>
      </c>
      <c r="T35">
        <v>525</v>
      </c>
      <c r="U35">
        <v>2010</v>
      </c>
      <c r="V35" t="s">
        <v>288</v>
      </c>
      <c r="W35">
        <v>2388.6260000000002</v>
      </c>
      <c r="X35">
        <v>1074.9849999999999</v>
      </c>
      <c r="Y35">
        <v>2.222</v>
      </c>
      <c r="Z35">
        <v>13.587999999999999</v>
      </c>
      <c r="AA35">
        <v>141.409132</v>
      </c>
      <c r="AB35">
        <v>3.0719110000000001</v>
      </c>
      <c r="AC35">
        <v>50.603301000000002</v>
      </c>
      <c r="AD35" s="1">
        <v>119</v>
      </c>
      <c r="AE35">
        <v>0</v>
      </c>
      <c r="AF35">
        <v>105</v>
      </c>
      <c r="AG35">
        <v>70</v>
      </c>
      <c r="AH35">
        <v>16.891596</v>
      </c>
      <c r="AI35">
        <v>342.4</v>
      </c>
      <c r="AJ35">
        <v>0</v>
      </c>
      <c r="AK35">
        <v>1</v>
      </c>
      <c r="AL35">
        <v>2466</v>
      </c>
      <c r="AM35" t="s">
        <v>289</v>
      </c>
      <c r="AN35" t="s">
        <v>552</v>
      </c>
      <c r="AO35">
        <v>2388.6260000000002</v>
      </c>
      <c r="AR35" t="s">
        <v>116</v>
      </c>
      <c r="AS35" t="s">
        <v>117</v>
      </c>
      <c r="AT35" t="s">
        <v>207</v>
      </c>
      <c r="AU35" t="s">
        <v>288</v>
      </c>
      <c r="AV35" t="s">
        <v>48</v>
      </c>
      <c r="AW35">
        <v>1</v>
      </c>
      <c r="BB35">
        <v>0.96608695652173915</v>
      </c>
      <c r="BC35" t="s">
        <v>66</v>
      </c>
      <c r="BF35" t="s">
        <v>116</v>
      </c>
      <c r="BG35" t="s">
        <v>117</v>
      </c>
      <c r="BH35" t="s">
        <v>288</v>
      </c>
      <c r="BI35">
        <v>2010</v>
      </c>
      <c r="BJ35">
        <v>1</v>
      </c>
      <c r="BK35" t="s">
        <v>207</v>
      </c>
      <c r="BL35" t="s">
        <v>174</v>
      </c>
      <c r="BM35">
        <v>0.96608695652173915</v>
      </c>
      <c r="BN35" t="s">
        <v>66</v>
      </c>
      <c r="BO35" t="s">
        <v>178</v>
      </c>
      <c r="BP35">
        <v>2388.6260000000002</v>
      </c>
    </row>
    <row r="36" spans="1:68" ht="16.5" x14ac:dyDescent="0.25">
      <c r="A36" s="110" t="str">
        <f t="shared" si="18"/>
        <v>신흥교통</v>
      </c>
      <c r="B36" s="111" t="str">
        <f t="shared" si="1"/>
        <v>박경배</v>
      </c>
      <c r="C36" s="112" t="str">
        <f t="shared" si="19"/>
        <v>D</v>
      </c>
      <c r="D36" s="113">
        <f t="shared" si="20"/>
        <v>0.83363636363636362</v>
      </c>
      <c r="E36" s="114">
        <f t="shared" si="21"/>
        <v>6539</v>
      </c>
      <c r="F36" s="115" t="str">
        <f t="shared" si="22"/>
        <v>13</v>
      </c>
      <c r="G36" s="116" t="str">
        <f t="shared" si="23"/>
        <v>71바6275</v>
      </c>
      <c r="H36" s="117">
        <f t="shared" si="24"/>
        <v>1</v>
      </c>
      <c r="I36" s="118">
        <f t="shared" si="25"/>
        <v>2477.873</v>
      </c>
      <c r="J36" s="119">
        <f t="shared" si="26"/>
        <v>5.9539778218631691E-2</v>
      </c>
      <c r="K36" s="119">
        <f t="shared" si="27"/>
        <v>0.39290890302925818</v>
      </c>
      <c r="L36" s="119">
        <f t="shared" si="28"/>
        <v>0.23205386232466313</v>
      </c>
      <c r="M36" s="120">
        <f t="shared" si="29"/>
        <v>19.638999999999999</v>
      </c>
      <c r="N36" s="121">
        <f t="shared" si="30"/>
        <v>0.36321474102990747</v>
      </c>
      <c r="O36" s="121">
        <f t="shared" si="31"/>
        <v>31.317182115467581</v>
      </c>
      <c r="P36" s="221">
        <f t="shared" si="32"/>
        <v>30</v>
      </c>
      <c r="Q36" s="222">
        <f t="shared" si="33"/>
        <v>9</v>
      </c>
      <c r="R36" s="222">
        <f t="shared" si="34"/>
        <v>776</v>
      </c>
      <c r="T36">
        <v>525</v>
      </c>
      <c r="U36">
        <v>6539</v>
      </c>
      <c r="V36" t="s">
        <v>290</v>
      </c>
      <c r="W36">
        <v>2477.873</v>
      </c>
      <c r="X36">
        <v>1350.8119999999999</v>
      </c>
      <c r="Y36">
        <v>1.8340000000000001</v>
      </c>
      <c r="Z36">
        <v>19.638999999999999</v>
      </c>
      <c r="AA36">
        <v>155.54913500000001</v>
      </c>
      <c r="AB36">
        <v>9.2613610000000008</v>
      </c>
      <c r="AC36">
        <v>61.116639999999997</v>
      </c>
      <c r="AD36" s="1">
        <v>575</v>
      </c>
      <c r="AE36">
        <v>9</v>
      </c>
      <c r="AF36">
        <v>776</v>
      </c>
      <c r="AG36">
        <v>66</v>
      </c>
      <c r="AH36">
        <v>15.929841</v>
      </c>
      <c r="AI36">
        <v>306.3</v>
      </c>
      <c r="AJ36">
        <v>0</v>
      </c>
      <c r="AK36">
        <v>30</v>
      </c>
      <c r="AL36">
        <v>32934</v>
      </c>
      <c r="AM36" t="s">
        <v>291</v>
      </c>
      <c r="AN36" t="s">
        <v>553</v>
      </c>
      <c r="AO36">
        <v>2477.873</v>
      </c>
      <c r="AR36" t="s">
        <v>116</v>
      </c>
      <c r="AS36" t="s">
        <v>117</v>
      </c>
      <c r="AT36" t="s">
        <v>204</v>
      </c>
      <c r="AU36" t="s">
        <v>290</v>
      </c>
      <c r="AV36" t="s">
        <v>48</v>
      </c>
      <c r="AW36">
        <v>1</v>
      </c>
      <c r="BB36">
        <v>0.83363636363636362</v>
      </c>
      <c r="BC36" t="s">
        <v>67</v>
      </c>
      <c r="BF36" t="s">
        <v>116</v>
      </c>
      <c r="BG36" t="s">
        <v>117</v>
      </c>
      <c r="BH36" t="s">
        <v>290</v>
      </c>
      <c r="BI36">
        <v>6539</v>
      </c>
      <c r="BJ36">
        <v>1</v>
      </c>
      <c r="BK36" t="s">
        <v>204</v>
      </c>
      <c r="BL36" t="s">
        <v>174</v>
      </c>
      <c r="BM36">
        <v>0.83363636363636362</v>
      </c>
      <c r="BN36" t="s">
        <v>67</v>
      </c>
      <c r="BO36" t="s">
        <v>179</v>
      </c>
      <c r="BP36">
        <v>2477.873</v>
      </c>
    </row>
    <row r="37" spans="1:68" ht="16.5" x14ac:dyDescent="0.25">
      <c r="A37" s="127" t="str">
        <f t="shared" si="18"/>
        <v>신흥교통</v>
      </c>
      <c r="B37" s="128" t="str">
        <f t="shared" si="1"/>
        <v>박명대</v>
      </c>
      <c r="C37" s="129" t="str">
        <f t="shared" si="19"/>
        <v>B</v>
      </c>
      <c r="D37" s="130">
        <f t="shared" si="20"/>
        <v>0.93603515329892761</v>
      </c>
      <c r="E37" s="131">
        <f t="shared" si="21"/>
        <v>2086</v>
      </c>
      <c r="F37" s="132" t="str">
        <f t="shared" si="22"/>
        <v>93</v>
      </c>
      <c r="G37" s="133" t="str">
        <f t="shared" si="23"/>
        <v>70바4005</v>
      </c>
      <c r="H37" s="134">
        <f t="shared" si="24"/>
        <v>2</v>
      </c>
      <c r="I37" s="135">
        <f t="shared" si="25"/>
        <v>2200.5299999999997</v>
      </c>
      <c r="J37" s="136">
        <f t="shared" si="26"/>
        <v>4.6458329652385146E-2</v>
      </c>
      <c r="K37" s="136">
        <f t="shared" si="27"/>
        <v>0.37646582638958204</v>
      </c>
      <c r="L37" s="136">
        <f t="shared" si="28"/>
        <v>0.16814131141134184</v>
      </c>
      <c r="M37" s="137">
        <f t="shared" si="29"/>
        <v>17.417000000000002</v>
      </c>
      <c r="N37" s="138">
        <f t="shared" si="30"/>
        <v>0</v>
      </c>
      <c r="O37" s="138">
        <f t="shared" si="31"/>
        <v>4.2716981818016562</v>
      </c>
      <c r="P37" s="219">
        <f t="shared" si="32"/>
        <v>7</v>
      </c>
      <c r="Q37" s="220">
        <f t="shared" si="33"/>
        <v>0</v>
      </c>
      <c r="R37" s="220">
        <f t="shared" si="34"/>
        <v>94</v>
      </c>
      <c r="T37">
        <v>525</v>
      </c>
      <c r="U37">
        <v>2086</v>
      </c>
      <c r="V37" t="s">
        <v>292</v>
      </c>
      <c r="W37">
        <v>2200.5300000000002</v>
      </c>
      <c r="X37">
        <v>1180.521</v>
      </c>
      <c r="Y37">
        <v>1.8640000000000001</v>
      </c>
      <c r="Z37">
        <v>17.417000000000002</v>
      </c>
      <c r="AA37">
        <v>140.75856899999999</v>
      </c>
      <c r="AB37">
        <v>6.5394079999999999</v>
      </c>
      <c r="AC37">
        <v>52.990791000000002</v>
      </c>
      <c r="AD37" s="1">
        <v>370</v>
      </c>
      <c r="AE37">
        <v>0</v>
      </c>
      <c r="AF37">
        <v>94</v>
      </c>
      <c r="AG37">
        <v>78</v>
      </c>
      <c r="AH37">
        <v>15.633364</v>
      </c>
      <c r="AI37">
        <v>1159.8</v>
      </c>
      <c r="AJ37">
        <v>0</v>
      </c>
      <c r="AK37">
        <v>7</v>
      </c>
      <c r="AL37">
        <v>1651</v>
      </c>
      <c r="AM37" t="s">
        <v>293</v>
      </c>
      <c r="AN37" t="s">
        <v>554</v>
      </c>
      <c r="AO37">
        <v>2125.2139999999999</v>
      </c>
      <c r="AR37" t="s">
        <v>116</v>
      </c>
      <c r="AS37" t="s">
        <v>122</v>
      </c>
      <c r="AT37" t="s">
        <v>241</v>
      </c>
      <c r="AU37" t="s">
        <v>292</v>
      </c>
      <c r="AV37" t="s">
        <v>48</v>
      </c>
      <c r="AW37">
        <v>2</v>
      </c>
      <c r="BB37">
        <v>0.93603515329892761</v>
      </c>
      <c r="BC37" t="s">
        <v>68</v>
      </c>
      <c r="BF37" t="s">
        <v>116</v>
      </c>
      <c r="BG37" t="s">
        <v>122</v>
      </c>
      <c r="BH37" t="s">
        <v>292</v>
      </c>
      <c r="BI37">
        <v>2086</v>
      </c>
      <c r="BJ37">
        <v>2</v>
      </c>
      <c r="BK37" t="s">
        <v>241</v>
      </c>
      <c r="BL37" t="s">
        <v>243</v>
      </c>
      <c r="BM37">
        <v>0.93603515329892761</v>
      </c>
      <c r="BN37" t="s">
        <v>68</v>
      </c>
      <c r="BO37" t="s">
        <v>175</v>
      </c>
      <c r="BP37">
        <v>2200.5299999999997</v>
      </c>
    </row>
    <row r="38" spans="1:68" ht="16.5" x14ac:dyDescent="0.25">
      <c r="A38" s="110" t="str">
        <f t="shared" si="18"/>
        <v>신흥교통</v>
      </c>
      <c r="B38" s="111" t="str">
        <f t="shared" si="1"/>
        <v>박성남</v>
      </c>
      <c r="C38" s="112" t="str">
        <f t="shared" si="19"/>
        <v>C</v>
      </c>
      <c r="D38" s="113">
        <f t="shared" si="20"/>
        <v>0.87949999999999995</v>
      </c>
      <c r="E38" s="114">
        <f t="shared" si="21"/>
        <v>8874</v>
      </c>
      <c r="F38" s="115" t="str">
        <f t="shared" si="22"/>
        <v>46</v>
      </c>
      <c r="G38" s="116" t="str">
        <f t="shared" si="23"/>
        <v>71바6276</v>
      </c>
      <c r="H38" s="117">
        <f t="shared" si="24"/>
        <v>1</v>
      </c>
      <c r="I38" s="118">
        <f t="shared" si="25"/>
        <v>903.77599999999995</v>
      </c>
      <c r="J38" s="119">
        <f t="shared" si="26"/>
        <v>1.5850795628730732E-2</v>
      </c>
      <c r="K38" s="119">
        <f t="shared" si="27"/>
        <v>0.45320360983347818</v>
      </c>
      <c r="L38" s="119">
        <f t="shared" si="28"/>
        <v>0.13056332542576923</v>
      </c>
      <c r="M38" s="120">
        <f t="shared" si="29"/>
        <v>20.672999999999998</v>
      </c>
      <c r="N38" s="121">
        <f t="shared" si="30"/>
        <v>0.22129377190808344</v>
      </c>
      <c r="O38" s="121">
        <f t="shared" si="31"/>
        <v>43.594873065892436</v>
      </c>
      <c r="P38" s="221">
        <f t="shared" si="32"/>
        <v>36</v>
      </c>
      <c r="Q38" s="222">
        <f t="shared" si="33"/>
        <v>2</v>
      </c>
      <c r="R38" s="222">
        <f t="shared" si="34"/>
        <v>394</v>
      </c>
      <c r="T38">
        <v>525</v>
      </c>
      <c r="U38">
        <v>8874</v>
      </c>
      <c r="V38" t="s">
        <v>294</v>
      </c>
      <c r="W38">
        <v>903.77599999999995</v>
      </c>
      <c r="X38">
        <v>513.85</v>
      </c>
      <c r="Y38">
        <v>1.7589999999999999</v>
      </c>
      <c r="Z38">
        <v>20.672999999999998</v>
      </c>
      <c r="AA38">
        <v>58.741656999999996</v>
      </c>
      <c r="AB38">
        <v>0.93110199999999999</v>
      </c>
      <c r="AC38">
        <v>26.621931</v>
      </c>
      <c r="AD38" s="1">
        <v>118</v>
      </c>
      <c r="AE38">
        <v>2</v>
      </c>
      <c r="AF38">
        <v>394</v>
      </c>
      <c r="AG38">
        <v>76</v>
      </c>
      <c r="AH38">
        <v>15.385605999999999</v>
      </c>
      <c r="AI38">
        <v>675.1</v>
      </c>
      <c r="AJ38">
        <v>0</v>
      </c>
      <c r="AK38">
        <v>36</v>
      </c>
      <c r="AL38">
        <v>20429</v>
      </c>
      <c r="AM38" t="s">
        <v>425</v>
      </c>
      <c r="AN38" t="s">
        <v>555</v>
      </c>
      <c r="AO38">
        <v>903.77599999999995</v>
      </c>
      <c r="AR38" t="s">
        <v>116</v>
      </c>
      <c r="AS38" t="s">
        <v>119</v>
      </c>
      <c r="AT38" t="s">
        <v>221</v>
      </c>
      <c r="AU38" t="s">
        <v>294</v>
      </c>
      <c r="AV38" t="s">
        <v>48</v>
      </c>
      <c r="AW38">
        <v>1</v>
      </c>
      <c r="BB38">
        <v>0.87949999999999995</v>
      </c>
      <c r="BC38" t="s">
        <v>69</v>
      </c>
      <c r="BF38" t="s">
        <v>116</v>
      </c>
      <c r="BG38" t="s">
        <v>119</v>
      </c>
      <c r="BH38" t="s">
        <v>294</v>
      </c>
      <c r="BI38">
        <v>8874</v>
      </c>
      <c r="BJ38">
        <v>1</v>
      </c>
      <c r="BK38" t="s">
        <v>221</v>
      </c>
      <c r="BL38" t="s">
        <v>174</v>
      </c>
      <c r="BM38">
        <v>0.87949999999999995</v>
      </c>
      <c r="BN38" t="s">
        <v>69</v>
      </c>
      <c r="BO38" t="s">
        <v>177</v>
      </c>
      <c r="BP38">
        <v>903.77599999999995</v>
      </c>
    </row>
    <row r="39" spans="1:68" ht="16.5" x14ac:dyDescent="0.25">
      <c r="A39" s="127" t="str">
        <f t="shared" si="18"/>
        <v>신흥교통</v>
      </c>
      <c r="B39" s="128" t="str">
        <f t="shared" si="1"/>
        <v>박용도</v>
      </c>
      <c r="C39" s="129" t="str">
        <f t="shared" si="19"/>
        <v>F</v>
      </c>
      <c r="D39" s="130">
        <f t="shared" si="20"/>
        <v>0.70010614023992157</v>
      </c>
      <c r="E39" s="131">
        <f t="shared" si="21"/>
        <v>3324</v>
      </c>
      <c r="F39" s="132" t="str">
        <f t="shared" si="22"/>
        <v>82</v>
      </c>
      <c r="G39" s="133" t="str">
        <f t="shared" si="23"/>
        <v>70바4007</v>
      </c>
      <c r="H39" s="134">
        <f t="shared" si="24"/>
        <v>3</v>
      </c>
      <c r="I39" s="135">
        <f t="shared" si="25"/>
        <v>1302.1990000000001</v>
      </c>
      <c r="J39" s="136">
        <f t="shared" si="26"/>
        <v>1.1328321068263092E-2</v>
      </c>
      <c r="K39" s="136">
        <f t="shared" si="27"/>
        <v>0.43253886365741351</v>
      </c>
      <c r="L39" s="136">
        <f t="shared" si="28"/>
        <v>0.13745978917200827</v>
      </c>
      <c r="M39" s="137">
        <f t="shared" si="29"/>
        <v>20.100999999999999</v>
      </c>
      <c r="N39" s="138">
        <f t="shared" si="30"/>
        <v>0.30717271323353801</v>
      </c>
      <c r="O39" s="138">
        <f t="shared" si="31"/>
        <v>27.645544191018423</v>
      </c>
      <c r="P39" s="219">
        <f t="shared" si="32"/>
        <v>27</v>
      </c>
      <c r="Q39" s="220">
        <f t="shared" si="33"/>
        <v>4</v>
      </c>
      <c r="R39" s="220">
        <f t="shared" si="34"/>
        <v>360</v>
      </c>
      <c r="T39">
        <v>525</v>
      </c>
      <c r="U39">
        <v>3324</v>
      </c>
      <c r="V39" t="s">
        <v>295</v>
      </c>
      <c r="W39">
        <v>1302.1990000000001</v>
      </c>
      <c r="X39">
        <v>770.67200000000003</v>
      </c>
      <c r="Y39">
        <v>1.69</v>
      </c>
      <c r="Z39">
        <v>20.100999999999999</v>
      </c>
      <c r="AA39">
        <v>85.845819000000006</v>
      </c>
      <c r="AB39">
        <v>0.97248900000000005</v>
      </c>
      <c r="AC39">
        <v>37.131653</v>
      </c>
      <c r="AD39" s="1">
        <v>179</v>
      </c>
      <c r="AE39">
        <v>4</v>
      </c>
      <c r="AF39">
        <v>360</v>
      </c>
      <c r="AG39">
        <v>65</v>
      </c>
      <c r="AH39">
        <v>15.169043</v>
      </c>
      <c r="AI39">
        <v>73.7</v>
      </c>
      <c r="AJ39">
        <v>0</v>
      </c>
      <c r="AK39">
        <v>27</v>
      </c>
      <c r="AL39">
        <v>30686</v>
      </c>
      <c r="AM39" t="s">
        <v>296</v>
      </c>
      <c r="AN39" t="s">
        <v>556</v>
      </c>
      <c r="AO39">
        <v>733.20699999999999</v>
      </c>
      <c r="AR39" t="s">
        <v>116</v>
      </c>
      <c r="AS39" t="s">
        <v>121</v>
      </c>
      <c r="AT39" t="s">
        <v>199</v>
      </c>
      <c r="AU39" t="s">
        <v>295</v>
      </c>
      <c r="AV39" t="s">
        <v>48</v>
      </c>
      <c r="AW39">
        <v>3</v>
      </c>
      <c r="BB39">
        <v>0.70010614023992157</v>
      </c>
      <c r="BC39" t="s">
        <v>70</v>
      </c>
      <c r="BF39" t="s">
        <v>116</v>
      </c>
      <c r="BG39" t="s">
        <v>121</v>
      </c>
      <c r="BH39" t="s">
        <v>295</v>
      </c>
      <c r="BI39">
        <v>3324</v>
      </c>
      <c r="BJ39">
        <v>3</v>
      </c>
      <c r="BK39" t="s">
        <v>199</v>
      </c>
      <c r="BL39" t="s">
        <v>431</v>
      </c>
      <c r="BM39">
        <v>0.70010614023992157</v>
      </c>
      <c r="BN39" t="s">
        <v>70</v>
      </c>
      <c r="BO39" t="s">
        <v>186</v>
      </c>
      <c r="BP39">
        <v>1302.1990000000001</v>
      </c>
    </row>
    <row r="40" spans="1:68" ht="16.5" x14ac:dyDescent="0.25">
      <c r="A40" s="110" t="str">
        <f t="shared" si="18"/>
        <v>신흥교통</v>
      </c>
      <c r="B40" s="111" t="str">
        <f t="shared" si="1"/>
        <v>박인재</v>
      </c>
      <c r="C40" s="112" t="str">
        <f t="shared" si="19"/>
        <v>C</v>
      </c>
      <c r="D40" s="113">
        <f t="shared" si="20"/>
        <v>0.85269463366414833</v>
      </c>
      <c r="E40" s="114">
        <f t="shared" si="21"/>
        <v>7400</v>
      </c>
      <c r="F40" s="115" t="str">
        <f t="shared" si="22"/>
        <v>46</v>
      </c>
      <c r="G40" s="116" t="str">
        <f t="shared" si="23"/>
        <v>71바6288</v>
      </c>
      <c r="H40" s="117">
        <f t="shared" si="24"/>
        <v>4</v>
      </c>
      <c r="I40" s="118">
        <f t="shared" si="25"/>
        <v>494.72399999999999</v>
      </c>
      <c r="J40" s="119">
        <f t="shared" si="26"/>
        <v>3.4094844337067838E-2</v>
      </c>
      <c r="K40" s="119">
        <f t="shared" si="27"/>
        <v>0.45477137053215083</v>
      </c>
      <c r="L40" s="119">
        <f t="shared" si="28"/>
        <v>0.19202626110720322</v>
      </c>
      <c r="M40" s="120">
        <f t="shared" si="29"/>
        <v>21.905999999999999</v>
      </c>
      <c r="N40" s="121">
        <f t="shared" si="30"/>
        <v>0.15804055004433037</v>
      </c>
      <c r="O40" s="121">
        <f t="shared" si="31"/>
        <v>30.975947808688751</v>
      </c>
      <c r="P40" s="221">
        <f t="shared" si="32"/>
        <v>19</v>
      </c>
      <c r="Q40" s="222">
        <f t="shared" si="33"/>
        <v>1</v>
      </c>
      <c r="R40" s="222">
        <f t="shared" si="34"/>
        <v>196</v>
      </c>
      <c r="T40">
        <v>525</v>
      </c>
      <c r="U40">
        <v>7400</v>
      </c>
      <c r="V40" t="s">
        <v>297</v>
      </c>
      <c r="W40">
        <v>632.74900000000002</v>
      </c>
      <c r="X40">
        <v>370.27600000000001</v>
      </c>
      <c r="Y40">
        <v>1.7090000000000001</v>
      </c>
      <c r="Z40">
        <v>21.905999999999999</v>
      </c>
      <c r="AA40">
        <v>41.778604000000001</v>
      </c>
      <c r="AB40">
        <v>1.4244349999999999</v>
      </c>
      <c r="AC40">
        <v>18.999713</v>
      </c>
      <c r="AD40" s="1">
        <v>95</v>
      </c>
      <c r="AE40">
        <v>1</v>
      </c>
      <c r="AF40">
        <v>196</v>
      </c>
      <c r="AG40">
        <v>94</v>
      </c>
      <c r="AH40">
        <v>15.145288000000001</v>
      </c>
      <c r="AI40">
        <v>1033.5999999999999</v>
      </c>
      <c r="AJ40">
        <v>50.3</v>
      </c>
      <c r="AK40">
        <v>19</v>
      </c>
      <c r="AL40">
        <v>14773</v>
      </c>
      <c r="AM40" t="s">
        <v>298</v>
      </c>
      <c r="AN40" t="s">
        <v>557</v>
      </c>
      <c r="AO40">
        <v>176.31</v>
      </c>
      <c r="AR40" t="s">
        <v>116</v>
      </c>
      <c r="AS40" t="s">
        <v>119</v>
      </c>
      <c r="AT40" t="s">
        <v>229</v>
      </c>
      <c r="AU40" t="s">
        <v>297</v>
      </c>
      <c r="AV40" t="s">
        <v>193</v>
      </c>
      <c r="AW40">
        <v>4</v>
      </c>
      <c r="BB40">
        <v>0.85269463366414833</v>
      </c>
      <c r="BC40" t="s">
        <v>69</v>
      </c>
      <c r="BF40" t="s">
        <v>116</v>
      </c>
      <c r="BG40" t="s">
        <v>119</v>
      </c>
      <c r="BH40" t="s">
        <v>297</v>
      </c>
      <c r="BI40">
        <v>7400</v>
      </c>
      <c r="BJ40">
        <v>4</v>
      </c>
      <c r="BK40" t="s">
        <v>229</v>
      </c>
      <c r="BL40" t="s">
        <v>222</v>
      </c>
      <c r="BM40">
        <v>0.85269463366414833</v>
      </c>
      <c r="BN40" t="s">
        <v>69</v>
      </c>
      <c r="BO40" t="s">
        <v>177</v>
      </c>
      <c r="BP40">
        <v>494.72399999999999</v>
      </c>
    </row>
    <row r="41" spans="1:68" ht="16.5" x14ac:dyDescent="0.25">
      <c r="A41" s="127" t="str">
        <f t="shared" si="18"/>
        <v>신흥교통</v>
      </c>
      <c r="B41" s="128" t="str">
        <f t="shared" si="1"/>
        <v>박형준</v>
      </c>
      <c r="C41" s="129" t="str">
        <f t="shared" si="19"/>
        <v>D</v>
      </c>
      <c r="D41" s="130">
        <f t="shared" si="20"/>
        <v>0.8020012464338222</v>
      </c>
      <c r="E41" s="131">
        <f t="shared" si="21"/>
        <v>4827</v>
      </c>
      <c r="F41" s="132" t="str">
        <f t="shared" si="22"/>
        <v>82</v>
      </c>
      <c r="G41" s="133" t="str">
        <f t="shared" si="23"/>
        <v>71바6281</v>
      </c>
      <c r="H41" s="134">
        <f t="shared" si="24"/>
        <v>3</v>
      </c>
      <c r="I41" s="135">
        <f t="shared" si="25"/>
        <v>1193.271</v>
      </c>
      <c r="J41" s="136">
        <f t="shared" si="26"/>
        <v>1.7059836142073025E-2</v>
      </c>
      <c r="K41" s="136">
        <f t="shared" si="27"/>
        <v>0.43945568820282133</v>
      </c>
      <c r="L41" s="136">
        <f t="shared" si="28"/>
        <v>0.14414160739681095</v>
      </c>
      <c r="M41" s="137">
        <f t="shared" si="29"/>
        <v>19.402999999999999</v>
      </c>
      <c r="N41" s="138">
        <f t="shared" si="30"/>
        <v>0</v>
      </c>
      <c r="O41" s="138">
        <f t="shared" si="31"/>
        <v>36.538221409889289</v>
      </c>
      <c r="P41" s="219">
        <f t="shared" si="32"/>
        <v>31</v>
      </c>
      <c r="Q41" s="220">
        <f t="shared" si="33"/>
        <v>0</v>
      </c>
      <c r="R41" s="220">
        <f t="shared" si="34"/>
        <v>436</v>
      </c>
      <c r="T41">
        <v>525</v>
      </c>
      <c r="U41">
        <v>4827</v>
      </c>
      <c r="V41" t="s">
        <v>299</v>
      </c>
      <c r="W41">
        <v>1193.271</v>
      </c>
      <c r="X41">
        <v>684.024</v>
      </c>
      <c r="Y41">
        <v>1.744</v>
      </c>
      <c r="Z41">
        <v>19.402999999999999</v>
      </c>
      <c r="AA41">
        <v>78.399991</v>
      </c>
      <c r="AB41">
        <v>1.337491</v>
      </c>
      <c r="AC41">
        <v>34.453322</v>
      </c>
      <c r="AD41" s="1">
        <v>172</v>
      </c>
      <c r="AE41">
        <v>0</v>
      </c>
      <c r="AF41">
        <v>436</v>
      </c>
      <c r="AG41">
        <v>68</v>
      </c>
      <c r="AH41">
        <v>15.220295</v>
      </c>
      <c r="AI41">
        <v>658.2</v>
      </c>
      <c r="AJ41">
        <v>0</v>
      </c>
      <c r="AK41">
        <v>31</v>
      </c>
      <c r="AL41">
        <v>22709</v>
      </c>
      <c r="AM41" t="s">
        <v>300</v>
      </c>
      <c r="AN41" t="s">
        <v>558</v>
      </c>
      <c r="AO41">
        <v>689.82799999999997</v>
      </c>
      <c r="AR41" t="s">
        <v>116</v>
      </c>
      <c r="AS41" t="s">
        <v>121</v>
      </c>
      <c r="AT41" t="s">
        <v>433</v>
      </c>
      <c r="AU41" t="s">
        <v>299</v>
      </c>
      <c r="AV41" t="s">
        <v>193</v>
      </c>
      <c r="AW41">
        <v>3</v>
      </c>
      <c r="BB41">
        <v>0.8020012464338222</v>
      </c>
      <c r="BC41" t="s">
        <v>67</v>
      </c>
      <c r="BF41" t="s">
        <v>116</v>
      </c>
      <c r="BG41" t="s">
        <v>121</v>
      </c>
      <c r="BH41" t="s">
        <v>299</v>
      </c>
      <c r="BI41">
        <v>4827</v>
      </c>
      <c r="BJ41">
        <v>3</v>
      </c>
      <c r="BK41" t="s">
        <v>433</v>
      </c>
      <c r="BL41" t="s">
        <v>239</v>
      </c>
      <c r="BM41">
        <v>0.8020012464338222</v>
      </c>
      <c r="BN41" t="s">
        <v>67</v>
      </c>
      <c r="BO41" t="s">
        <v>179</v>
      </c>
      <c r="BP41">
        <v>1193.271</v>
      </c>
    </row>
    <row r="42" spans="1:68" ht="16.5" x14ac:dyDescent="0.25">
      <c r="A42" s="110" t="str">
        <f t="shared" si="18"/>
        <v>신흥교통</v>
      </c>
      <c r="B42" s="111" t="str">
        <f t="shared" si="1"/>
        <v>박희수</v>
      </c>
      <c r="C42" s="112" t="str">
        <f t="shared" si="19"/>
        <v>D</v>
      </c>
      <c r="D42" s="113">
        <f t="shared" si="20"/>
        <v>0.83619047619047615</v>
      </c>
      <c r="E42" s="114">
        <f t="shared" si="21"/>
        <v>1635</v>
      </c>
      <c r="F42" s="115" t="str">
        <f t="shared" si="22"/>
        <v>46</v>
      </c>
      <c r="G42" s="116" t="str">
        <f t="shared" si="23"/>
        <v>71바6292</v>
      </c>
      <c r="H42" s="117">
        <f t="shared" si="24"/>
        <v>1</v>
      </c>
      <c r="I42" s="118">
        <f t="shared" si="25"/>
        <v>501.18799999999999</v>
      </c>
      <c r="J42" s="119">
        <f t="shared" si="26"/>
        <v>7.5877893716816813E-3</v>
      </c>
      <c r="K42" s="119">
        <f t="shared" si="27"/>
        <v>0.44117339211179762</v>
      </c>
      <c r="L42" s="119">
        <f t="shared" si="28"/>
        <v>0.117720296575337</v>
      </c>
      <c r="M42" s="120">
        <f t="shared" si="29"/>
        <v>17.25</v>
      </c>
      <c r="N42" s="121">
        <f t="shared" si="30"/>
        <v>0</v>
      </c>
      <c r="O42" s="121">
        <f t="shared" si="31"/>
        <v>16.361125964707856</v>
      </c>
      <c r="P42" s="221">
        <f t="shared" si="32"/>
        <v>15</v>
      </c>
      <c r="Q42" s="222">
        <f t="shared" si="33"/>
        <v>0</v>
      </c>
      <c r="R42" s="222">
        <f t="shared" si="34"/>
        <v>82</v>
      </c>
      <c r="T42">
        <v>525</v>
      </c>
      <c r="U42">
        <v>1635</v>
      </c>
      <c r="V42" t="s">
        <v>301</v>
      </c>
      <c r="W42">
        <v>501.18799999999999</v>
      </c>
      <c r="X42">
        <v>285.45299999999997</v>
      </c>
      <c r="Y42">
        <v>1.756</v>
      </c>
      <c r="Z42">
        <v>17.25</v>
      </c>
      <c r="AA42">
        <v>35.875270999999998</v>
      </c>
      <c r="AB42">
        <v>0.27221400000000001</v>
      </c>
      <c r="AC42">
        <v>15.827215000000001</v>
      </c>
      <c r="AD42" s="1">
        <v>59</v>
      </c>
      <c r="AE42">
        <v>0</v>
      </c>
      <c r="AF42">
        <v>82</v>
      </c>
      <c r="AG42">
        <v>65</v>
      </c>
      <c r="AH42">
        <v>13.970291</v>
      </c>
      <c r="AI42">
        <v>141</v>
      </c>
      <c r="AJ42">
        <v>0</v>
      </c>
      <c r="AK42">
        <v>15</v>
      </c>
      <c r="AL42">
        <v>5679</v>
      </c>
      <c r="AM42" t="s">
        <v>302</v>
      </c>
      <c r="AN42" t="s">
        <v>559</v>
      </c>
      <c r="AO42">
        <v>501.18799999999999</v>
      </c>
      <c r="AR42" t="s">
        <v>116</v>
      </c>
      <c r="AS42" t="s">
        <v>119</v>
      </c>
      <c r="AT42" t="s">
        <v>231</v>
      </c>
      <c r="AU42" t="s">
        <v>301</v>
      </c>
      <c r="AV42" t="s">
        <v>48</v>
      </c>
      <c r="AW42">
        <v>1</v>
      </c>
      <c r="BB42">
        <v>0.83619047619047615</v>
      </c>
      <c r="BC42" t="s">
        <v>67</v>
      </c>
      <c r="BF42" t="s">
        <v>116</v>
      </c>
      <c r="BG42" t="s">
        <v>119</v>
      </c>
      <c r="BH42" t="s">
        <v>301</v>
      </c>
      <c r="BI42">
        <v>1635</v>
      </c>
      <c r="BJ42">
        <v>1</v>
      </c>
      <c r="BK42" t="s">
        <v>231</v>
      </c>
      <c r="BL42" t="s">
        <v>174</v>
      </c>
      <c r="BM42">
        <v>0.83619047619047615</v>
      </c>
      <c r="BN42" t="s">
        <v>67</v>
      </c>
      <c r="BO42" t="s">
        <v>179</v>
      </c>
      <c r="BP42">
        <v>501.18799999999999</v>
      </c>
    </row>
    <row r="43" spans="1:68" ht="16.5" x14ac:dyDescent="0.25">
      <c r="A43" s="127" t="str">
        <f t="shared" si="18"/>
        <v>신흥교통</v>
      </c>
      <c r="B43" s="128" t="str">
        <f t="shared" si="1"/>
        <v>반윤환</v>
      </c>
      <c r="C43" s="129" t="str">
        <f t="shared" si="19"/>
        <v>F</v>
      </c>
      <c r="D43" s="130">
        <f t="shared" si="20"/>
        <v>0.66920000000000002</v>
      </c>
      <c r="E43" s="131">
        <f t="shared" si="21"/>
        <v>6754</v>
      </c>
      <c r="F43" s="132" t="str">
        <f t="shared" si="22"/>
        <v>13</v>
      </c>
      <c r="G43" s="133" t="str">
        <f t="shared" si="23"/>
        <v>70바4016</v>
      </c>
      <c r="H43" s="134">
        <f t="shared" si="24"/>
        <v>1</v>
      </c>
      <c r="I43" s="135">
        <f t="shared" si="25"/>
        <v>404.85599999999999</v>
      </c>
      <c r="J43" s="136">
        <f t="shared" si="26"/>
        <v>4.4220330482242248E-2</v>
      </c>
      <c r="K43" s="136">
        <f t="shared" si="27"/>
        <v>0.40872147941511566</v>
      </c>
      <c r="L43" s="136">
        <f t="shared" si="28"/>
        <v>0.18525105222597665</v>
      </c>
      <c r="M43" s="137">
        <f t="shared" si="29"/>
        <v>23.937999999999999</v>
      </c>
      <c r="N43" s="138">
        <f t="shared" si="30"/>
        <v>0</v>
      </c>
      <c r="O43" s="138">
        <f t="shared" si="31"/>
        <v>169.6899638389946</v>
      </c>
      <c r="P43" s="219">
        <f t="shared" si="32"/>
        <v>6</v>
      </c>
      <c r="Q43" s="220">
        <f t="shared" si="33"/>
        <v>0</v>
      </c>
      <c r="R43" s="220">
        <f t="shared" si="34"/>
        <v>687</v>
      </c>
      <c r="T43">
        <v>525</v>
      </c>
      <c r="U43">
        <v>6754</v>
      </c>
      <c r="V43" t="s">
        <v>442</v>
      </c>
      <c r="W43">
        <v>404.85599999999999</v>
      </c>
      <c r="X43">
        <v>242.05199999999999</v>
      </c>
      <c r="Y43">
        <v>1.673</v>
      </c>
      <c r="Z43">
        <v>23.937999999999999</v>
      </c>
      <c r="AA43">
        <v>24.033605999999999</v>
      </c>
      <c r="AB43">
        <v>1.0627740000000001</v>
      </c>
      <c r="AC43">
        <v>9.8230509999999995</v>
      </c>
      <c r="AD43" s="1">
        <v>75</v>
      </c>
      <c r="AE43">
        <v>0</v>
      </c>
      <c r="AF43">
        <v>687</v>
      </c>
      <c r="AG43">
        <v>65</v>
      </c>
      <c r="AH43">
        <v>16.845412</v>
      </c>
      <c r="AI43">
        <v>33.200000000000003</v>
      </c>
      <c r="AJ43">
        <v>0</v>
      </c>
      <c r="AK43">
        <v>6</v>
      </c>
      <c r="AL43">
        <v>5604</v>
      </c>
      <c r="AM43" t="s">
        <v>443</v>
      </c>
      <c r="AN43" t="s">
        <v>560</v>
      </c>
      <c r="AO43">
        <v>404.85599999999999</v>
      </c>
      <c r="AR43" t="s">
        <v>116</v>
      </c>
      <c r="AS43" t="s">
        <v>117</v>
      </c>
      <c r="AT43" t="s">
        <v>431</v>
      </c>
      <c r="AU43" t="s">
        <v>442</v>
      </c>
      <c r="AV43" t="s">
        <v>48</v>
      </c>
      <c r="AW43">
        <v>1</v>
      </c>
      <c r="BB43">
        <v>0.66920000000000002</v>
      </c>
      <c r="BC43" t="s">
        <v>70</v>
      </c>
      <c r="BF43" t="s">
        <v>116</v>
      </c>
      <c r="BG43" t="s">
        <v>117</v>
      </c>
      <c r="BH43" t="s">
        <v>442</v>
      </c>
      <c r="BI43">
        <v>6754</v>
      </c>
      <c r="BJ43">
        <v>1</v>
      </c>
      <c r="BK43" t="s">
        <v>431</v>
      </c>
      <c r="BL43" t="s">
        <v>174</v>
      </c>
      <c r="BM43">
        <v>0.66920000000000002</v>
      </c>
      <c r="BN43" t="s">
        <v>70</v>
      </c>
      <c r="BO43" t="s">
        <v>186</v>
      </c>
      <c r="BP43">
        <v>404.85599999999999</v>
      </c>
    </row>
    <row r="44" spans="1:68" ht="16.5" x14ac:dyDescent="0.25">
      <c r="A44" s="110" t="str">
        <f t="shared" si="18"/>
        <v>신흥교통</v>
      </c>
      <c r="B44" s="111" t="str">
        <f t="shared" si="1"/>
        <v>배면</v>
      </c>
      <c r="C44" s="112" t="str">
        <f t="shared" si="19"/>
        <v>A</v>
      </c>
      <c r="D44" s="113">
        <f t="shared" si="20"/>
        <v>0.97926476239676086</v>
      </c>
      <c r="E44" s="114">
        <f t="shared" si="21"/>
        <v>6307</v>
      </c>
      <c r="F44" s="115" t="str">
        <f t="shared" si="22"/>
        <v>330</v>
      </c>
      <c r="G44" s="116" t="str">
        <f t="shared" si="23"/>
        <v>70바4011</v>
      </c>
      <c r="H44" s="117">
        <f t="shared" si="24"/>
        <v>4</v>
      </c>
      <c r="I44" s="118">
        <f t="shared" si="25"/>
        <v>1935.5989999999999</v>
      </c>
      <c r="J44" s="119">
        <f t="shared" si="26"/>
        <v>5.8257936098201728E-3</v>
      </c>
      <c r="K44" s="119">
        <f t="shared" si="27"/>
        <v>0.24644632931140187</v>
      </c>
      <c r="L44" s="119">
        <f t="shared" si="28"/>
        <v>0.15499078063173211</v>
      </c>
      <c r="M44" s="120">
        <f t="shared" si="29"/>
        <v>17.213999999999999</v>
      </c>
      <c r="N44" s="121">
        <f t="shared" si="30"/>
        <v>0</v>
      </c>
      <c r="O44" s="121">
        <f t="shared" si="31"/>
        <v>3.771442328705481</v>
      </c>
      <c r="P44" s="221">
        <f t="shared" si="32"/>
        <v>3</v>
      </c>
      <c r="Q44" s="222">
        <f t="shared" si="33"/>
        <v>0</v>
      </c>
      <c r="R44" s="222">
        <f t="shared" si="34"/>
        <v>73</v>
      </c>
      <c r="T44">
        <v>525</v>
      </c>
      <c r="U44">
        <v>6307</v>
      </c>
      <c r="V44" t="s">
        <v>303</v>
      </c>
      <c r="W44">
        <v>1935.5989999999999</v>
      </c>
      <c r="X44">
        <v>618.53899999999999</v>
      </c>
      <c r="Y44">
        <v>3.129</v>
      </c>
      <c r="Z44">
        <v>17.213999999999999</v>
      </c>
      <c r="AA44">
        <v>56.928038000000001</v>
      </c>
      <c r="AB44">
        <v>0.33165099999999997</v>
      </c>
      <c r="AC44">
        <v>14.029705999999999</v>
      </c>
      <c r="AD44" s="1">
        <v>300</v>
      </c>
      <c r="AE44">
        <v>0</v>
      </c>
      <c r="AF44">
        <v>73</v>
      </c>
      <c r="AG44">
        <v>103</v>
      </c>
      <c r="AH44">
        <v>34.000802</v>
      </c>
      <c r="AI44">
        <v>15996</v>
      </c>
      <c r="AJ44">
        <v>4364.1000000000004</v>
      </c>
      <c r="AK44">
        <v>3</v>
      </c>
      <c r="AL44">
        <v>646</v>
      </c>
      <c r="AM44" t="s">
        <v>304</v>
      </c>
      <c r="AN44" t="s">
        <v>561</v>
      </c>
      <c r="AO44">
        <v>1211.5429999999999</v>
      </c>
      <c r="AR44" t="s">
        <v>116</v>
      </c>
      <c r="AS44" t="s">
        <v>118</v>
      </c>
      <c r="AT44" t="s">
        <v>210</v>
      </c>
      <c r="AU44" t="s">
        <v>303</v>
      </c>
      <c r="AV44" t="s">
        <v>48</v>
      </c>
      <c r="AW44">
        <v>4</v>
      </c>
      <c r="BB44">
        <v>0.97926476239676086</v>
      </c>
      <c r="BC44" t="s">
        <v>66</v>
      </c>
      <c r="BF44" t="s">
        <v>116</v>
      </c>
      <c r="BG44" t="s">
        <v>118</v>
      </c>
      <c r="BH44" t="s">
        <v>303</v>
      </c>
      <c r="BI44">
        <v>6307</v>
      </c>
      <c r="BJ44">
        <v>4</v>
      </c>
      <c r="BK44" t="s">
        <v>210</v>
      </c>
      <c r="BL44" t="s">
        <v>219</v>
      </c>
      <c r="BM44">
        <v>0.97926476239676086</v>
      </c>
      <c r="BN44" t="s">
        <v>66</v>
      </c>
      <c r="BO44" t="s">
        <v>178</v>
      </c>
      <c r="BP44">
        <v>1935.5989999999999</v>
      </c>
    </row>
    <row r="45" spans="1:68" ht="16.5" x14ac:dyDescent="0.25">
      <c r="A45" s="127" t="str">
        <f t="shared" si="18"/>
        <v>신흥교통</v>
      </c>
      <c r="B45" s="128" t="str">
        <f t="shared" si="1"/>
        <v>배정현</v>
      </c>
      <c r="C45" s="129" t="str">
        <f t="shared" si="19"/>
        <v>D</v>
      </c>
      <c r="D45" s="130">
        <f t="shared" si="20"/>
        <v>0.81262062268446922</v>
      </c>
      <c r="E45" s="131">
        <f t="shared" si="21"/>
        <v>9972</v>
      </c>
      <c r="F45" s="132" t="str">
        <f t="shared" si="22"/>
        <v>330</v>
      </c>
      <c r="G45" s="133" t="str">
        <f t="shared" si="23"/>
        <v>70바4003</v>
      </c>
      <c r="H45" s="134">
        <f t="shared" si="24"/>
        <v>7</v>
      </c>
      <c r="I45" s="135">
        <f t="shared" si="25"/>
        <v>3108.42</v>
      </c>
      <c r="J45" s="136">
        <f t="shared" si="26"/>
        <v>3.4011000878673772E-2</v>
      </c>
      <c r="K45" s="136">
        <f t="shared" si="27"/>
        <v>0.34935022544256183</v>
      </c>
      <c r="L45" s="136">
        <f t="shared" si="28"/>
        <v>0.15474099381679438</v>
      </c>
      <c r="M45" s="137">
        <f t="shared" si="29"/>
        <v>23.408999999999999</v>
      </c>
      <c r="N45" s="138">
        <f t="shared" si="30"/>
        <v>0.19146463424830029</v>
      </c>
      <c r="O45" s="138">
        <f t="shared" si="31"/>
        <v>1.7231817082347025</v>
      </c>
      <c r="P45" s="219">
        <f t="shared" si="32"/>
        <v>44</v>
      </c>
      <c r="Q45" s="220">
        <f t="shared" si="33"/>
        <v>6</v>
      </c>
      <c r="R45" s="220">
        <f t="shared" si="34"/>
        <v>54</v>
      </c>
      <c r="T45">
        <v>525</v>
      </c>
      <c r="U45">
        <v>9972</v>
      </c>
      <c r="V45" t="s">
        <v>305</v>
      </c>
      <c r="W45">
        <v>3133.7379999999998</v>
      </c>
      <c r="X45">
        <v>1268.817</v>
      </c>
      <c r="Y45">
        <v>2.4700000000000002</v>
      </c>
      <c r="Z45">
        <v>23.408999999999999</v>
      </c>
      <c r="AA45">
        <v>112.536647</v>
      </c>
      <c r="AB45">
        <v>3.8274840000000001</v>
      </c>
      <c r="AC45">
        <v>39.314703000000002</v>
      </c>
      <c r="AD45" s="1">
        <v>481</v>
      </c>
      <c r="AE45">
        <v>6</v>
      </c>
      <c r="AF45">
        <v>54</v>
      </c>
      <c r="AG45">
        <v>109</v>
      </c>
      <c r="AH45">
        <v>27.846377</v>
      </c>
      <c r="AI45">
        <v>26560.6</v>
      </c>
      <c r="AJ45">
        <v>18717</v>
      </c>
      <c r="AK45">
        <v>44</v>
      </c>
      <c r="AL45">
        <v>27290</v>
      </c>
      <c r="AM45" t="s">
        <v>306</v>
      </c>
      <c r="AN45" t="s">
        <v>562</v>
      </c>
      <c r="AO45">
        <v>1310.357</v>
      </c>
      <c r="AR45" t="s">
        <v>116</v>
      </c>
      <c r="AS45" t="s">
        <v>118</v>
      </c>
      <c r="AT45" t="s">
        <v>208</v>
      </c>
      <c r="AU45" t="s">
        <v>305</v>
      </c>
      <c r="AV45" t="s">
        <v>48</v>
      </c>
      <c r="AW45">
        <v>7</v>
      </c>
      <c r="BB45">
        <v>0.81262062268446922</v>
      </c>
      <c r="BC45" t="s">
        <v>67</v>
      </c>
      <c r="BF45" t="s">
        <v>116</v>
      </c>
      <c r="BG45" t="s">
        <v>118</v>
      </c>
      <c r="BH45" t="s">
        <v>305</v>
      </c>
      <c r="BI45">
        <v>9972</v>
      </c>
      <c r="BJ45">
        <v>7</v>
      </c>
      <c r="BK45" t="s">
        <v>208</v>
      </c>
      <c r="BL45" t="s">
        <v>218</v>
      </c>
      <c r="BM45">
        <v>0.81262062268446922</v>
      </c>
      <c r="BN45" t="s">
        <v>67</v>
      </c>
      <c r="BO45" t="s">
        <v>179</v>
      </c>
      <c r="BP45">
        <v>3108.42</v>
      </c>
    </row>
    <row r="46" spans="1:68" ht="16.5" x14ac:dyDescent="0.25">
      <c r="A46" s="110" t="str">
        <f t="shared" si="18"/>
        <v>신흥교통</v>
      </c>
      <c r="B46" s="111" t="str">
        <f t="shared" si="1"/>
        <v>백종찬</v>
      </c>
      <c r="C46" s="112" t="str">
        <f t="shared" si="19"/>
        <v>C</v>
      </c>
      <c r="D46" s="113">
        <f t="shared" si="20"/>
        <v>0.89543508736104149</v>
      </c>
      <c r="E46" s="114">
        <f t="shared" si="21"/>
        <v>5247</v>
      </c>
      <c r="F46" s="115" t="str">
        <f t="shared" si="22"/>
        <v>82</v>
      </c>
      <c r="G46" s="116" t="str">
        <f t="shared" si="23"/>
        <v>70바4006</v>
      </c>
      <c r="H46" s="117">
        <f t="shared" si="24"/>
        <v>2</v>
      </c>
      <c r="I46" s="118">
        <f t="shared" si="25"/>
        <v>1258.9760000000001</v>
      </c>
      <c r="J46" s="119">
        <f t="shared" si="26"/>
        <v>3.0261939391917205E-2</v>
      </c>
      <c r="K46" s="119">
        <f t="shared" si="27"/>
        <v>0.37777537002294681</v>
      </c>
      <c r="L46" s="119">
        <f t="shared" si="28"/>
        <v>0.2176371908598734</v>
      </c>
      <c r="M46" s="120">
        <f t="shared" si="29"/>
        <v>17.013999999999999</v>
      </c>
      <c r="N46" s="121">
        <f t="shared" si="30"/>
        <v>0</v>
      </c>
      <c r="O46" s="121">
        <f t="shared" si="31"/>
        <v>6.6720890628574328</v>
      </c>
      <c r="P46" s="221">
        <f t="shared" si="32"/>
        <v>25</v>
      </c>
      <c r="Q46" s="222">
        <f t="shared" si="33"/>
        <v>0</v>
      </c>
      <c r="R46" s="222">
        <f t="shared" si="34"/>
        <v>84</v>
      </c>
      <c r="T46">
        <v>525</v>
      </c>
      <c r="U46">
        <v>5247</v>
      </c>
      <c r="V46" t="s">
        <v>307</v>
      </c>
      <c r="W46">
        <v>1258.9760000000001</v>
      </c>
      <c r="X46">
        <v>697.51499999999999</v>
      </c>
      <c r="Y46">
        <v>1.8049999999999999</v>
      </c>
      <c r="Z46">
        <v>17.013999999999999</v>
      </c>
      <c r="AA46">
        <v>82.418875</v>
      </c>
      <c r="AB46">
        <v>2.4941550000000001</v>
      </c>
      <c r="AC46">
        <v>31.135821</v>
      </c>
      <c r="AD46" s="1">
        <v>274</v>
      </c>
      <c r="AE46">
        <v>0</v>
      </c>
      <c r="AF46">
        <v>84</v>
      </c>
      <c r="AG46">
        <v>86</v>
      </c>
      <c r="AH46">
        <v>15.275335</v>
      </c>
      <c r="AI46">
        <v>674.2</v>
      </c>
      <c r="AJ46">
        <v>13.7</v>
      </c>
      <c r="AK46">
        <v>25</v>
      </c>
      <c r="AL46">
        <v>6873</v>
      </c>
      <c r="AM46" t="s">
        <v>308</v>
      </c>
      <c r="AN46" t="s">
        <v>563</v>
      </c>
      <c r="AO46">
        <v>1140.442</v>
      </c>
      <c r="AR46" t="s">
        <v>116</v>
      </c>
      <c r="AS46" t="s">
        <v>121</v>
      </c>
      <c r="AT46" t="s">
        <v>195</v>
      </c>
      <c r="AU46" t="s">
        <v>307</v>
      </c>
      <c r="AV46" t="s">
        <v>48</v>
      </c>
      <c r="AW46">
        <v>2</v>
      </c>
      <c r="BB46">
        <v>0.89543508736104149</v>
      </c>
      <c r="BC46" t="s">
        <v>69</v>
      </c>
      <c r="BF46" t="s">
        <v>116</v>
      </c>
      <c r="BG46" t="s">
        <v>121</v>
      </c>
      <c r="BH46" t="s">
        <v>307</v>
      </c>
      <c r="BI46">
        <v>5247</v>
      </c>
      <c r="BJ46">
        <v>2</v>
      </c>
      <c r="BK46" t="s">
        <v>195</v>
      </c>
      <c r="BL46" t="s">
        <v>232</v>
      </c>
      <c r="BM46">
        <v>0.89543508736104149</v>
      </c>
      <c r="BN46" t="s">
        <v>69</v>
      </c>
      <c r="BO46" t="s">
        <v>177</v>
      </c>
      <c r="BP46">
        <v>1258.9760000000001</v>
      </c>
    </row>
    <row r="47" spans="1:68" ht="16.5" x14ac:dyDescent="0.25">
      <c r="A47" s="127" t="str">
        <f t="shared" si="18"/>
        <v>신흥교통</v>
      </c>
      <c r="B47" s="128" t="str">
        <f t="shared" si="1"/>
        <v>변성만</v>
      </c>
      <c r="C47" s="129" t="str">
        <f t="shared" si="19"/>
        <v>C</v>
      </c>
      <c r="D47" s="130">
        <f t="shared" si="20"/>
        <v>0.89322957548603577</v>
      </c>
      <c r="E47" s="131">
        <f t="shared" si="21"/>
        <v>320</v>
      </c>
      <c r="F47" s="132" t="str">
        <f t="shared" si="22"/>
        <v>330</v>
      </c>
      <c r="G47" s="133" t="str">
        <f t="shared" si="23"/>
        <v>71바6297</v>
      </c>
      <c r="H47" s="134">
        <f t="shared" si="24"/>
        <v>3</v>
      </c>
      <c r="I47" s="135">
        <f t="shared" si="25"/>
        <v>4874.5550000000003</v>
      </c>
      <c r="J47" s="136">
        <f t="shared" si="26"/>
        <v>1.478866274263947E-2</v>
      </c>
      <c r="K47" s="136">
        <f t="shared" si="27"/>
        <v>0.25240249746524918</v>
      </c>
      <c r="L47" s="136">
        <f t="shared" si="28"/>
        <v>5.0260998183423923E-2</v>
      </c>
      <c r="M47" s="137">
        <f t="shared" si="29"/>
        <v>19.602</v>
      </c>
      <c r="N47" s="138">
        <f t="shared" si="30"/>
        <v>0</v>
      </c>
      <c r="O47" s="138">
        <f t="shared" si="31"/>
        <v>5.0260998183423924</v>
      </c>
      <c r="P47" s="219">
        <f t="shared" si="32"/>
        <v>1</v>
      </c>
      <c r="Q47" s="220">
        <f t="shared" si="33"/>
        <v>0</v>
      </c>
      <c r="R47" s="220">
        <f t="shared" si="34"/>
        <v>245</v>
      </c>
      <c r="T47">
        <v>525</v>
      </c>
      <c r="U47">
        <v>320</v>
      </c>
      <c r="V47" t="s">
        <v>309</v>
      </c>
      <c r="W47">
        <v>4874.5550000000003</v>
      </c>
      <c r="X47">
        <v>1651.579</v>
      </c>
      <c r="Y47">
        <v>2.9510000000000001</v>
      </c>
      <c r="Z47">
        <v>19.602</v>
      </c>
      <c r="AA47">
        <v>142.317736</v>
      </c>
      <c r="AB47">
        <v>2.104689</v>
      </c>
      <c r="AC47">
        <v>35.921351999999999</v>
      </c>
      <c r="AD47" s="1">
        <v>245</v>
      </c>
      <c r="AE47">
        <v>0</v>
      </c>
      <c r="AF47">
        <v>245</v>
      </c>
      <c r="AG47">
        <v>104</v>
      </c>
      <c r="AH47">
        <v>34.251212000000002</v>
      </c>
      <c r="AI47">
        <v>43244.3</v>
      </c>
      <c r="AJ47">
        <v>15927.5</v>
      </c>
      <c r="AK47">
        <v>1</v>
      </c>
      <c r="AL47">
        <v>394</v>
      </c>
      <c r="AM47" t="s">
        <v>310</v>
      </c>
      <c r="AN47" t="s">
        <v>564</v>
      </c>
      <c r="AO47">
        <v>4243.9189999999999</v>
      </c>
      <c r="AR47" t="s">
        <v>116</v>
      </c>
      <c r="AS47" t="s">
        <v>118</v>
      </c>
      <c r="AT47" t="s">
        <v>218</v>
      </c>
      <c r="AU47" t="s">
        <v>309</v>
      </c>
      <c r="AV47" t="s">
        <v>48</v>
      </c>
      <c r="AW47">
        <v>3</v>
      </c>
      <c r="BB47">
        <v>0.89322957548603577</v>
      </c>
      <c r="BC47" t="s">
        <v>69</v>
      </c>
      <c r="BF47" t="s">
        <v>116</v>
      </c>
      <c r="BG47" t="s">
        <v>118</v>
      </c>
      <c r="BH47" t="s">
        <v>309</v>
      </c>
      <c r="BI47">
        <v>320</v>
      </c>
      <c r="BJ47">
        <v>3</v>
      </c>
      <c r="BK47" t="s">
        <v>218</v>
      </c>
      <c r="BL47" t="s">
        <v>219</v>
      </c>
      <c r="BM47">
        <v>0.89322957548603577</v>
      </c>
      <c r="BN47" t="s">
        <v>69</v>
      </c>
      <c r="BO47" t="s">
        <v>177</v>
      </c>
      <c r="BP47">
        <v>4874.5550000000003</v>
      </c>
    </row>
    <row r="48" spans="1:68" ht="16.5" x14ac:dyDescent="0.25">
      <c r="A48" s="110" t="str">
        <f t="shared" si="18"/>
        <v>신흥교통</v>
      </c>
      <c r="B48" s="111" t="str">
        <f t="shared" si="1"/>
        <v>손영준</v>
      </c>
      <c r="C48" s="112" t="str">
        <f t="shared" si="19"/>
        <v>B</v>
      </c>
      <c r="D48" s="113">
        <f t="shared" si="20"/>
        <v>0.92477574753678016</v>
      </c>
      <c r="E48" s="114">
        <f t="shared" si="21"/>
        <v>9642</v>
      </c>
      <c r="F48" s="115" t="str">
        <f t="shared" si="22"/>
        <v>46</v>
      </c>
      <c r="G48" s="116" t="str">
        <f t="shared" si="23"/>
        <v>71바6289</v>
      </c>
      <c r="H48" s="117">
        <f t="shared" si="24"/>
        <v>2</v>
      </c>
      <c r="I48" s="118">
        <f t="shared" si="25"/>
        <v>2255.71</v>
      </c>
      <c r="J48" s="119">
        <f t="shared" si="26"/>
        <v>5.7608337409227658E-3</v>
      </c>
      <c r="K48" s="119">
        <f t="shared" si="27"/>
        <v>0.38925014725208151</v>
      </c>
      <c r="L48" s="119">
        <f t="shared" si="28"/>
        <v>0.11526304356499727</v>
      </c>
      <c r="M48" s="120">
        <f t="shared" si="29"/>
        <v>15.352</v>
      </c>
      <c r="N48" s="121">
        <f t="shared" si="30"/>
        <v>0</v>
      </c>
      <c r="O48" s="121">
        <v>80</v>
      </c>
      <c r="P48" s="221">
        <f t="shared" si="32"/>
        <v>4</v>
      </c>
      <c r="Q48" s="222">
        <f t="shared" si="33"/>
        <v>0</v>
      </c>
      <c r="R48" s="222">
        <f t="shared" si="34"/>
        <v>93</v>
      </c>
      <c r="T48">
        <v>525</v>
      </c>
      <c r="U48">
        <v>9642</v>
      </c>
      <c r="V48" t="s">
        <v>311</v>
      </c>
      <c r="W48">
        <v>2255.71</v>
      </c>
      <c r="X48">
        <v>1166.479</v>
      </c>
      <c r="Y48">
        <v>1.9339999999999999</v>
      </c>
      <c r="Z48">
        <v>15.352</v>
      </c>
      <c r="AA48">
        <v>144.74328499999999</v>
      </c>
      <c r="AB48">
        <v>0.83384199999999997</v>
      </c>
      <c r="AC48">
        <v>56.341344999999997</v>
      </c>
      <c r="AD48" s="1">
        <v>260</v>
      </c>
      <c r="AE48">
        <v>0</v>
      </c>
      <c r="AF48">
        <v>93</v>
      </c>
      <c r="AG48">
        <v>65</v>
      </c>
      <c r="AH48">
        <v>15.584211</v>
      </c>
      <c r="AI48">
        <v>4.5</v>
      </c>
      <c r="AJ48">
        <v>0</v>
      </c>
      <c r="AK48">
        <v>4</v>
      </c>
      <c r="AL48">
        <v>704</v>
      </c>
      <c r="AM48" t="s">
        <v>312</v>
      </c>
      <c r="AN48" t="s">
        <v>565</v>
      </c>
      <c r="AO48">
        <v>2087.8040000000001</v>
      </c>
      <c r="AR48" t="s">
        <v>116</v>
      </c>
      <c r="AS48" t="s">
        <v>119</v>
      </c>
      <c r="AT48" t="s">
        <v>230</v>
      </c>
      <c r="AU48" t="s">
        <v>311</v>
      </c>
      <c r="AV48" t="s">
        <v>48</v>
      </c>
      <c r="AW48">
        <v>2</v>
      </c>
      <c r="BB48">
        <v>0.92477574753678016</v>
      </c>
      <c r="BC48" t="s">
        <v>68</v>
      </c>
      <c r="BF48" t="s">
        <v>116</v>
      </c>
      <c r="BG48" t="s">
        <v>119</v>
      </c>
      <c r="BH48" t="s">
        <v>311</v>
      </c>
      <c r="BI48">
        <v>9642</v>
      </c>
      <c r="BJ48">
        <v>2</v>
      </c>
      <c r="BK48" t="s">
        <v>230</v>
      </c>
      <c r="BL48" t="s">
        <v>225</v>
      </c>
      <c r="BM48">
        <v>0.92477574753678016</v>
      </c>
      <c r="BN48" t="s">
        <v>68</v>
      </c>
      <c r="BO48" t="s">
        <v>175</v>
      </c>
      <c r="BP48">
        <v>2255.71</v>
      </c>
    </row>
    <row r="49" spans="1:68" ht="16.5" x14ac:dyDescent="0.25">
      <c r="A49" s="127" t="str">
        <f t="shared" si="18"/>
        <v>신흥교통</v>
      </c>
      <c r="B49" s="128" t="str">
        <f t="shared" si="1"/>
        <v>송원순</v>
      </c>
      <c r="C49" s="129" t="str">
        <f t="shared" si="19"/>
        <v>D</v>
      </c>
      <c r="D49" s="130">
        <f t="shared" si="20"/>
        <v>0.82608695652173914</v>
      </c>
      <c r="E49" s="131">
        <f t="shared" si="21"/>
        <v>7290</v>
      </c>
      <c r="F49" s="132" t="str">
        <f t="shared" si="22"/>
        <v>13</v>
      </c>
      <c r="G49" s="133" t="str">
        <f t="shared" si="23"/>
        <v>71바6290</v>
      </c>
      <c r="H49" s="134">
        <f t="shared" si="24"/>
        <v>1</v>
      </c>
      <c r="I49" s="135">
        <f t="shared" si="25"/>
        <v>1962.087</v>
      </c>
      <c r="J49" s="136">
        <f t="shared" si="26"/>
        <v>5.799584035226452E-3</v>
      </c>
      <c r="K49" s="136">
        <f t="shared" si="27"/>
        <v>0.3847611029527056</v>
      </c>
      <c r="L49" s="136">
        <f t="shared" si="28"/>
        <v>0.27878478375321786</v>
      </c>
      <c r="M49" s="137">
        <f t="shared" si="29"/>
        <v>17.346</v>
      </c>
      <c r="N49" s="138">
        <f t="shared" si="30"/>
        <v>0</v>
      </c>
      <c r="O49" s="138">
        <f t="shared" si="31"/>
        <v>12.945399464957466</v>
      </c>
      <c r="P49" s="219">
        <f t="shared" si="32"/>
        <v>9</v>
      </c>
      <c r="Q49" s="220">
        <f t="shared" si="33"/>
        <v>0</v>
      </c>
      <c r="R49" s="220">
        <f t="shared" si="34"/>
        <v>254</v>
      </c>
      <c r="T49">
        <v>525</v>
      </c>
      <c r="U49">
        <v>7290</v>
      </c>
      <c r="V49" t="s">
        <v>313</v>
      </c>
      <c r="W49">
        <v>1962.087</v>
      </c>
      <c r="X49">
        <v>1032.6759999999999</v>
      </c>
      <c r="Y49">
        <v>1.9</v>
      </c>
      <c r="Z49">
        <v>17.346</v>
      </c>
      <c r="AA49">
        <v>116.909419</v>
      </c>
      <c r="AB49">
        <v>0.67802600000000002</v>
      </c>
      <c r="AC49">
        <v>44.982196999999999</v>
      </c>
      <c r="AD49" s="1">
        <v>547</v>
      </c>
      <c r="AE49">
        <v>0</v>
      </c>
      <c r="AF49">
        <v>254</v>
      </c>
      <c r="AG49">
        <v>65</v>
      </c>
      <c r="AH49">
        <v>16.782966999999999</v>
      </c>
      <c r="AI49">
        <v>97.5</v>
      </c>
      <c r="AJ49">
        <v>0</v>
      </c>
      <c r="AK49">
        <v>9</v>
      </c>
      <c r="AL49">
        <v>11189</v>
      </c>
      <c r="AM49" t="s">
        <v>314</v>
      </c>
      <c r="AN49" t="s">
        <v>566</v>
      </c>
      <c r="AO49">
        <v>1962.087</v>
      </c>
      <c r="AR49" t="s">
        <v>116</v>
      </c>
      <c r="AS49" t="s">
        <v>117</v>
      </c>
      <c r="AT49" t="s">
        <v>207</v>
      </c>
      <c r="AU49" t="s">
        <v>313</v>
      </c>
      <c r="AV49" t="s">
        <v>48</v>
      </c>
      <c r="AW49">
        <v>1</v>
      </c>
      <c r="BB49">
        <v>0.82608695652173914</v>
      </c>
      <c r="BC49" t="s">
        <v>67</v>
      </c>
      <c r="BF49" t="s">
        <v>116</v>
      </c>
      <c r="BG49" t="s">
        <v>117</v>
      </c>
      <c r="BH49" t="s">
        <v>313</v>
      </c>
      <c r="BI49">
        <v>7290</v>
      </c>
      <c r="BJ49">
        <v>1</v>
      </c>
      <c r="BK49" t="s">
        <v>207</v>
      </c>
      <c r="BL49" t="s">
        <v>174</v>
      </c>
      <c r="BM49">
        <v>0.82608695652173914</v>
      </c>
      <c r="BN49" t="s">
        <v>67</v>
      </c>
      <c r="BO49" t="s">
        <v>179</v>
      </c>
      <c r="BP49">
        <v>1962.087</v>
      </c>
    </row>
    <row r="50" spans="1:68" ht="16.5" x14ac:dyDescent="0.25">
      <c r="A50" s="110" t="str">
        <f t="shared" si="18"/>
        <v>신흥교통</v>
      </c>
      <c r="B50" s="111" t="str">
        <f t="shared" si="1"/>
        <v>심성기</v>
      </c>
      <c r="C50" s="112" t="str">
        <f t="shared" si="19"/>
        <v>C</v>
      </c>
      <c r="D50" s="113">
        <f t="shared" si="20"/>
        <v>0.88260869565217392</v>
      </c>
      <c r="E50" s="114">
        <f t="shared" si="21"/>
        <v>7825</v>
      </c>
      <c r="F50" s="115" t="str">
        <f t="shared" si="22"/>
        <v>13</v>
      </c>
      <c r="G50" s="116" t="str">
        <f t="shared" si="23"/>
        <v>70바4015</v>
      </c>
      <c r="H50" s="117">
        <f t="shared" si="24"/>
        <v>1</v>
      </c>
      <c r="I50" s="118">
        <f t="shared" si="25"/>
        <v>1188.4559999999999</v>
      </c>
      <c r="J50" s="119">
        <f t="shared" si="26"/>
        <v>6.1272058198512721E-3</v>
      </c>
      <c r="K50" s="119">
        <f t="shared" si="27"/>
        <v>0.32930185756986846</v>
      </c>
      <c r="L50" s="119">
        <f t="shared" si="28"/>
        <v>0.14724987715153107</v>
      </c>
      <c r="M50" s="120">
        <f t="shared" si="29"/>
        <v>13.887</v>
      </c>
      <c r="N50" s="121">
        <f t="shared" si="30"/>
        <v>0.1682855738874641</v>
      </c>
      <c r="O50" s="121">
        <f t="shared" si="31"/>
        <v>2.6925691821994255</v>
      </c>
      <c r="P50" s="221">
        <f t="shared" si="32"/>
        <v>4</v>
      </c>
      <c r="Q50" s="222">
        <f t="shared" si="33"/>
        <v>2</v>
      </c>
      <c r="R50" s="222">
        <f t="shared" si="34"/>
        <v>32</v>
      </c>
      <c r="T50">
        <v>525</v>
      </c>
      <c r="U50">
        <v>7825</v>
      </c>
      <c r="V50" t="s">
        <v>444</v>
      </c>
      <c r="W50">
        <v>1188.4559999999999</v>
      </c>
      <c r="X50">
        <v>585.59</v>
      </c>
      <c r="Y50">
        <v>2.0299999999999998</v>
      </c>
      <c r="Z50">
        <v>13.887</v>
      </c>
      <c r="AA50">
        <v>70.856931000000003</v>
      </c>
      <c r="AB50">
        <v>0.43415500000000001</v>
      </c>
      <c r="AC50">
        <v>23.333318999999999</v>
      </c>
      <c r="AD50" s="1">
        <v>175</v>
      </c>
      <c r="AE50">
        <v>2</v>
      </c>
      <c r="AF50">
        <v>32</v>
      </c>
      <c r="AG50">
        <v>61</v>
      </c>
      <c r="AH50">
        <v>16.772614000000001</v>
      </c>
      <c r="AI50">
        <v>0</v>
      </c>
      <c r="AJ50">
        <v>0</v>
      </c>
      <c r="AK50">
        <v>4</v>
      </c>
      <c r="AL50">
        <v>1976</v>
      </c>
      <c r="AM50" t="s">
        <v>445</v>
      </c>
      <c r="AN50" t="s">
        <v>567</v>
      </c>
      <c r="AO50">
        <v>1188.4559999999999</v>
      </c>
      <c r="AR50" t="s">
        <v>116</v>
      </c>
      <c r="AS50" t="s">
        <v>117</v>
      </c>
      <c r="AT50" t="s">
        <v>430</v>
      </c>
      <c r="AU50" t="s">
        <v>444</v>
      </c>
      <c r="AV50" t="s">
        <v>48</v>
      </c>
      <c r="AW50">
        <v>1</v>
      </c>
      <c r="BB50">
        <v>0.88260869565217392</v>
      </c>
      <c r="BC50" t="s">
        <v>69</v>
      </c>
      <c r="BF50" t="s">
        <v>116</v>
      </c>
      <c r="BG50" t="s">
        <v>117</v>
      </c>
      <c r="BH50" t="s">
        <v>444</v>
      </c>
      <c r="BI50">
        <v>7825</v>
      </c>
      <c r="BJ50">
        <v>1</v>
      </c>
      <c r="BK50" t="s">
        <v>430</v>
      </c>
      <c r="BL50" t="s">
        <v>174</v>
      </c>
      <c r="BM50">
        <v>0.88260869565217392</v>
      </c>
      <c r="BN50" t="s">
        <v>69</v>
      </c>
      <c r="BO50" t="s">
        <v>177</v>
      </c>
      <c r="BP50">
        <v>1188.4559999999999</v>
      </c>
    </row>
    <row r="51" spans="1:68" ht="16.5" x14ac:dyDescent="0.25">
      <c r="A51" s="127" t="str">
        <f t="shared" si="18"/>
        <v>신흥교통</v>
      </c>
      <c r="B51" s="128" t="str">
        <f t="shared" si="1"/>
        <v>심현태</v>
      </c>
      <c r="C51" s="129" t="str">
        <f t="shared" si="19"/>
        <v>F</v>
      </c>
      <c r="D51" s="130">
        <f t="shared" si="20"/>
        <v>0.7248</v>
      </c>
      <c r="E51" s="131">
        <f t="shared" si="21"/>
        <v>7802</v>
      </c>
      <c r="F51" s="132" t="str">
        <f t="shared" si="22"/>
        <v>13</v>
      </c>
      <c r="G51" s="133" t="str">
        <f t="shared" si="23"/>
        <v>74바1004</v>
      </c>
      <c r="H51" s="134">
        <f t="shared" si="24"/>
        <v>1</v>
      </c>
      <c r="I51" s="135">
        <f t="shared" si="25"/>
        <v>443.02</v>
      </c>
      <c r="J51" s="136">
        <f t="shared" si="26"/>
        <v>4.9685282238057377E-2</v>
      </c>
      <c r="K51" s="136">
        <f t="shared" si="27"/>
        <v>0.42746567228568394</v>
      </c>
      <c r="L51" s="136">
        <f t="shared" si="28"/>
        <v>7.4488736400162528E-2</v>
      </c>
      <c r="M51" s="137">
        <f t="shared" si="29"/>
        <v>18.645</v>
      </c>
      <c r="N51" s="138">
        <f t="shared" si="30"/>
        <v>0</v>
      </c>
      <c r="O51" s="138">
        <f t="shared" si="31"/>
        <v>60.493882894677441</v>
      </c>
      <c r="P51" s="219">
        <f t="shared" si="32"/>
        <v>10</v>
      </c>
      <c r="Q51" s="220">
        <f t="shared" si="33"/>
        <v>0</v>
      </c>
      <c r="R51" s="220">
        <f t="shared" si="34"/>
        <v>268</v>
      </c>
      <c r="T51">
        <v>525</v>
      </c>
      <c r="U51">
        <v>7802</v>
      </c>
      <c r="V51" t="s">
        <v>315</v>
      </c>
      <c r="W51">
        <v>443.02</v>
      </c>
      <c r="X51">
        <v>244.435</v>
      </c>
      <c r="Y51">
        <v>1.8120000000000001</v>
      </c>
      <c r="Z51">
        <v>18.645</v>
      </c>
      <c r="AA51">
        <v>29.535829</v>
      </c>
      <c r="AB51">
        <v>1.4674959999999999</v>
      </c>
      <c r="AC51">
        <v>12.625553</v>
      </c>
      <c r="AD51" s="1">
        <v>33</v>
      </c>
      <c r="AE51">
        <v>0</v>
      </c>
      <c r="AF51">
        <v>268</v>
      </c>
      <c r="AG51">
        <v>72</v>
      </c>
      <c r="AH51">
        <v>14.999409</v>
      </c>
      <c r="AI51">
        <v>288.2</v>
      </c>
      <c r="AJ51">
        <v>0</v>
      </c>
      <c r="AK51">
        <v>10</v>
      </c>
      <c r="AL51">
        <v>5157</v>
      </c>
      <c r="AM51" t="s">
        <v>316</v>
      </c>
      <c r="AN51" t="s">
        <v>568</v>
      </c>
      <c r="AO51">
        <v>443.02</v>
      </c>
      <c r="AR51" t="s">
        <v>116</v>
      </c>
      <c r="AS51" t="s">
        <v>117</v>
      </c>
      <c r="AT51" t="s">
        <v>239</v>
      </c>
      <c r="AU51" t="s">
        <v>315</v>
      </c>
      <c r="AV51" t="s">
        <v>474</v>
      </c>
      <c r="AW51">
        <v>1</v>
      </c>
      <c r="BB51">
        <v>0.7248</v>
      </c>
      <c r="BC51" t="s">
        <v>70</v>
      </c>
      <c r="BF51" t="s">
        <v>116</v>
      </c>
      <c r="BG51" t="s">
        <v>117</v>
      </c>
      <c r="BH51" t="s">
        <v>315</v>
      </c>
      <c r="BI51">
        <v>7802</v>
      </c>
      <c r="BJ51">
        <v>1</v>
      </c>
      <c r="BK51" t="s">
        <v>239</v>
      </c>
      <c r="BL51" t="s">
        <v>174</v>
      </c>
      <c r="BM51">
        <v>0.7248</v>
      </c>
      <c r="BN51" t="s">
        <v>70</v>
      </c>
      <c r="BO51" t="s">
        <v>186</v>
      </c>
      <c r="BP51">
        <v>443.02</v>
      </c>
    </row>
    <row r="52" spans="1:68" ht="16.5" x14ac:dyDescent="0.25">
      <c r="A52" s="110" t="str">
        <f t="shared" si="18"/>
        <v>신흥교통</v>
      </c>
      <c r="B52" s="111" t="str">
        <f t="shared" si="1"/>
        <v>양계호</v>
      </c>
      <c r="C52" s="112" t="str">
        <f t="shared" si="19"/>
        <v>A</v>
      </c>
      <c r="D52" s="113">
        <f t="shared" si="20"/>
        <v>0.99380855866555662</v>
      </c>
      <c r="E52" s="114">
        <f t="shared" si="21"/>
        <v>7357</v>
      </c>
      <c r="F52" s="115" t="str">
        <f t="shared" si="22"/>
        <v>93</v>
      </c>
      <c r="G52" s="116" t="str">
        <f t="shared" si="23"/>
        <v>71바6296</v>
      </c>
      <c r="H52" s="117">
        <f t="shared" si="24"/>
        <v>2</v>
      </c>
      <c r="I52" s="118">
        <f t="shared" si="25"/>
        <v>1936.548</v>
      </c>
      <c r="J52" s="119">
        <f t="shared" si="26"/>
        <v>1.3621370175886991E-2</v>
      </c>
      <c r="K52" s="119">
        <f t="shared" si="27"/>
        <v>0.34200169839877753</v>
      </c>
      <c r="L52" s="119">
        <f t="shared" si="28"/>
        <v>0.20293842445423507</v>
      </c>
      <c r="M52" s="120">
        <f t="shared" si="29"/>
        <v>18.007999999999999</v>
      </c>
      <c r="N52" s="121">
        <f t="shared" si="30"/>
        <v>0</v>
      </c>
      <c r="O52" s="121">
        <f t="shared" si="31"/>
        <v>1.7040631061042639</v>
      </c>
      <c r="P52" s="221">
        <f t="shared" si="32"/>
        <v>2</v>
      </c>
      <c r="Q52" s="222">
        <f t="shared" si="33"/>
        <v>0</v>
      </c>
      <c r="R52" s="222">
        <f t="shared" si="34"/>
        <v>33</v>
      </c>
      <c r="T52">
        <v>525</v>
      </c>
      <c r="U52">
        <v>7357</v>
      </c>
      <c r="V52" t="s">
        <v>317</v>
      </c>
      <c r="W52">
        <v>1936.548</v>
      </c>
      <c r="X52">
        <v>1078.634</v>
      </c>
      <c r="Y52">
        <v>1.7949999999999999</v>
      </c>
      <c r="Z52">
        <v>18.007999999999999</v>
      </c>
      <c r="AA52">
        <v>112.463576</v>
      </c>
      <c r="AB52">
        <v>1.531908</v>
      </c>
      <c r="AC52">
        <v>38.462733999999998</v>
      </c>
      <c r="AD52" s="1">
        <v>393</v>
      </c>
      <c r="AE52">
        <v>0</v>
      </c>
      <c r="AF52">
        <v>33</v>
      </c>
      <c r="AG52">
        <v>74</v>
      </c>
      <c r="AH52">
        <v>17.219335000000001</v>
      </c>
      <c r="AI52">
        <v>1441.2</v>
      </c>
      <c r="AJ52">
        <v>0</v>
      </c>
      <c r="AK52">
        <v>2</v>
      </c>
      <c r="AL52">
        <v>509</v>
      </c>
      <c r="AM52" t="s">
        <v>318</v>
      </c>
      <c r="AN52" t="s">
        <v>569</v>
      </c>
      <c r="AO52">
        <v>1867.7329999999999</v>
      </c>
      <c r="AR52" t="s">
        <v>116</v>
      </c>
      <c r="AS52" t="s">
        <v>122</v>
      </c>
      <c r="AT52" t="s">
        <v>243</v>
      </c>
      <c r="AU52" t="s">
        <v>317</v>
      </c>
      <c r="AV52" t="s">
        <v>48</v>
      </c>
      <c r="AW52">
        <v>2</v>
      </c>
      <c r="BB52">
        <v>0.99380855866555662</v>
      </c>
      <c r="BC52" t="s">
        <v>66</v>
      </c>
      <c r="BF52" t="s">
        <v>116</v>
      </c>
      <c r="BG52" t="s">
        <v>122</v>
      </c>
      <c r="BH52" t="s">
        <v>317</v>
      </c>
      <c r="BI52">
        <v>7357</v>
      </c>
      <c r="BJ52">
        <v>2</v>
      </c>
      <c r="BK52" t="s">
        <v>243</v>
      </c>
      <c r="BL52" t="s">
        <v>241</v>
      </c>
      <c r="BM52">
        <v>0.99380855866555662</v>
      </c>
      <c r="BN52" t="s">
        <v>66</v>
      </c>
      <c r="BO52" t="s">
        <v>178</v>
      </c>
      <c r="BP52">
        <v>1936.548</v>
      </c>
    </row>
    <row r="53" spans="1:68" ht="16.5" x14ac:dyDescent="0.25">
      <c r="A53" s="127" t="str">
        <f t="shared" si="18"/>
        <v>신흥교통</v>
      </c>
      <c r="B53" s="128" t="str">
        <f t="shared" si="1"/>
        <v>양시훈</v>
      </c>
      <c r="C53" s="129" t="str">
        <f t="shared" si="19"/>
        <v>F</v>
      </c>
      <c r="D53" s="130">
        <f t="shared" si="20"/>
        <v>0.73721842110934399</v>
      </c>
      <c r="E53" s="131">
        <f t="shared" si="21"/>
        <v>9268</v>
      </c>
      <c r="F53" s="132" t="str">
        <f t="shared" si="22"/>
        <v>82</v>
      </c>
      <c r="G53" s="133" t="str">
        <f t="shared" si="23"/>
        <v>71바6256</v>
      </c>
      <c r="H53" s="134">
        <f t="shared" si="24"/>
        <v>2</v>
      </c>
      <c r="I53" s="135">
        <f t="shared" si="25"/>
        <v>1160.0550000000001</v>
      </c>
      <c r="J53" s="136">
        <f t="shared" si="26"/>
        <v>3.4720252163733999E-2</v>
      </c>
      <c r="K53" s="136">
        <f t="shared" si="27"/>
        <v>0.48762193489388234</v>
      </c>
      <c r="L53" s="136">
        <f t="shared" si="28"/>
        <v>0.2482640909267233</v>
      </c>
      <c r="M53" s="137">
        <f t="shared" si="29"/>
        <v>21.923999999999999</v>
      </c>
      <c r="N53" s="138">
        <f t="shared" si="30"/>
        <v>8.6202809349556694E-2</v>
      </c>
      <c r="O53" s="138">
        <f t="shared" si="31"/>
        <v>79.910004267039056</v>
      </c>
      <c r="P53" s="219">
        <f t="shared" si="32"/>
        <v>58</v>
      </c>
      <c r="Q53" s="220">
        <f t="shared" si="33"/>
        <v>1</v>
      </c>
      <c r="R53" s="220">
        <f t="shared" si="34"/>
        <v>927</v>
      </c>
      <c r="T53">
        <v>525</v>
      </c>
      <c r="U53">
        <v>9268</v>
      </c>
      <c r="V53" t="s">
        <v>446</v>
      </c>
      <c r="W53">
        <v>1160.0550000000001</v>
      </c>
      <c r="X53">
        <v>706.17</v>
      </c>
      <c r="Y53">
        <v>1.643</v>
      </c>
      <c r="Z53">
        <v>21.923999999999999</v>
      </c>
      <c r="AA53">
        <v>85.276656000000003</v>
      </c>
      <c r="AB53">
        <v>2.9608270000000001</v>
      </c>
      <c r="AC53">
        <v>41.582768000000002</v>
      </c>
      <c r="AD53" s="1">
        <v>288</v>
      </c>
      <c r="AE53">
        <v>1</v>
      </c>
      <c r="AF53">
        <v>927</v>
      </c>
      <c r="AG53">
        <v>74</v>
      </c>
      <c r="AH53">
        <v>13.603429</v>
      </c>
      <c r="AI53">
        <v>975.6</v>
      </c>
      <c r="AJ53">
        <v>0</v>
      </c>
      <c r="AK53">
        <v>58</v>
      </c>
      <c r="AL53">
        <v>38511</v>
      </c>
      <c r="AM53" t="s">
        <v>447</v>
      </c>
      <c r="AN53" t="s">
        <v>570</v>
      </c>
      <c r="AO53">
        <v>706.99099999999999</v>
      </c>
      <c r="AR53" t="s">
        <v>116</v>
      </c>
      <c r="AS53" t="s">
        <v>121</v>
      </c>
      <c r="AT53" t="s">
        <v>434</v>
      </c>
      <c r="AU53" t="s">
        <v>446</v>
      </c>
      <c r="AV53" t="s">
        <v>48</v>
      </c>
      <c r="AW53">
        <v>2</v>
      </c>
      <c r="BB53">
        <v>0.73721842110934399</v>
      </c>
      <c r="BC53" t="s">
        <v>70</v>
      </c>
      <c r="BF53" t="s">
        <v>116</v>
      </c>
      <c r="BG53" t="s">
        <v>121</v>
      </c>
      <c r="BH53" t="s">
        <v>446</v>
      </c>
      <c r="BI53">
        <v>9268</v>
      </c>
      <c r="BJ53">
        <v>2</v>
      </c>
      <c r="BK53" t="s">
        <v>434</v>
      </c>
      <c r="BL53" t="s">
        <v>433</v>
      </c>
      <c r="BM53">
        <v>0.73721842110934399</v>
      </c>
      <c r="BN53" t="s">
        <v>70</v>
      </c>
      <c r="BO53" t="s">
        <v>186</v>
      </c>
      <c r="BP53">
        <v>1160.0550000000001</v>
      </c>
    </row>
    <row r="54" spans="1:68" ht="16.5" x14ac:dyDescent="0.25">
      <c r="A54" s="110" t="str">
        <f t="shared" si="18"/>
        <v>신흥교통</v>
      </c>
      <c r="B54" s="111" t="str">
        <f t="shared" si="1"/>
        <v>양정목</v>
      </c>
      <c r="C54" s="112" t="str">
        <f t="shared" si="19"/>
        <v>D</v>
      </c>
      <c r="D54" s="113">
        <f t="shared" si="20"/>
        <v>0.81864129239278416</v>
      </c>
      <c r="E54" s="114">
        <f t="shared" si="21"/>
        <v>2606</v>
      </c>
      <c r="F54" s="115" t="str">
        <f t="shared" si="22"/>
        <v>330</v>
      </c>
      <c r="G54" s="116" t="str">
        <f t="shared" si="23"/>
        <v>70바4013</v>
      </c>
      <c r="H54" s="117">
        <f t="shared" si="24"/>
        <v>2</v>
      </c>
      <c r="I54" s="118">
        <f t="shared" si="25"/>
        <v>4825.9859999999999</v>
      </c>
      <c r="J54" s="119">
        <f t="shared" si="26"/>
        <v>2.778491652662079E-3</v>
      </c>
      <c r="K54" s="119">
        <f t="shared" si="27"/>
        <v>0.24965034844961287</v>
      </c>
      <c r="L54" s="119">
        <f t="shared" si="28"/>
        <v>0.12225480969070363</v>
      </c>
      <c r="M54" s="120">
        <f t="shared" si="29"/>
        <v>21.001000000000001</v>
      </c>
      <c r="N54" s="121">
        <f t="shared" si="30"/>
        <v>0</v>
      </c>
      <c r="O54" s="121">
        <f t="shared" si="31"/>
        <v>3.0460096651751583</v>
      </c>
      <c r="P54" s="221">
        <f t="shared" si="32"/>
        <v>9</v>
      </c>
      <c r="Q54" s="222">
        <f t="shared" si="33"/>
        <v>0</v>
      </c>
      <c r="R54" s="222">
        <f t="shared" si="34"/>
        <v>147</v>
      </c>
      <c r="T54">
        <v>525</v>
      </c>
      <c r="U54">
        <v>2606</v>
      </c>
      <c r="V54" t="s">
        <v>319</v>
      </c>
      <c r="W54">
        <v>4825.9859999999999</v>
      </c>
      <c r="X54">
        <v>1792.2249999999999</v>
      </c>
      <c r="Y54">
        <v>2.6930000000000001</v>
      </c>
      <c r="Z54">
        <v>21.001000000000001</v>
      </c>
      <c r="AA54">
        <v>143.85107099999999</v>
      </c>
      <c r="AB54">
        <v>0.39968900000000002</v>
      </c>
      <c r="AC54">
        <v>35.912469999999999</v>
      </c>
      <c r="AD54" s="1">
        <v>590</v>
      </c>
      <c r="AE54">
        <v>0</v>
      </c>
      <c r="AF54">
        <v>147</v>
      </c>
      <c r="AG54">
        <v>90</v>
      </c>
      <c r="AH54">
        <v>33.548487999999999</v>
      </c>
      <c r="AI54">
        <v>41855.5</v>
      </c>
      <c r="AJ54">
        <v>15335.6</v>
      </c>
      <c r="AK54">
        <v>9</v>
      </c>
      <c r="AL54">
        <v>1351</v>
      </c>
      <c r="AM54" t="s">
        <v>320</v>
      </c>
      <c r="AN54" t="s">
        <v>571</v>
      </c>
      <c r="AO54">
        <v>4581.9560000000001</v>
      </c>
      <c r="AR54" t="s">
        <v>116</v>
      </c>
      <c r="AS54" t="s">
        <v>118</v>
      </c>
      <c r="AT54" t="s">
        <v>211</v>
      </c>
      <c r="AU54" t="s">
        <v>319</v>
      </c>
      <c r="AV54" t="s">
        <v>48</v>
      </c>
      <c r="AW54">
        <v>2</v>
      </c>
      <c r="BB54">
        <v>0.81864129239278416</v>
      </c>
      <c r="BC54" t="s">
        <v>67</v>
      </c>
      <c r="BF54" t="s">
        <v>116</v>
      </c>
      <c r="BG54" t="s">
        <v>118</v>
      </c>
      <c r="BH54" t="s">
        <v>319</v>
      </c>
      <c r="BI54">
        <v>2606</v>
      </c>
      <c r="BJ54">
        <v>2</v>
      </c>
      <c r="BK54" t="s">
        <v>211</v>
      </c>
      <c r="BL54" t="s">
        <v>217</v>
      </c>
      <c r="BM54">
        <v>0.81864129239278416</v>
      </c>
      <c r="BN54" t="s">
        <v>67</v>
      </c>
      <c r="BO54" t="s">
        <v>179</v>
      </c>
      <c r="BP54">
        <v>4825.9859999999999</v>
      </c>
    </row>
    <row r="55" spans="1:68" ht="16.5" x14ac:dyDescent="0.25">
      <c r="A55" s="127" t="str">
        <f t="shared" si="18"/>
        <v>신흥교통</v>
      </c>
      <c r="B55" s="128" t="str">
        <f t="shared" si="1"/>
        <v>양혁진</v>
      </c>
      <c r="C55" s="129" t="str">
        <f t="shared" si="19"/>
        <v>F</v>
      </c>
      <c r="D55" s="130">
        <f t="shared" si="20"/>
        <v>0.77994607376435143</v>
      </c>
      <c r="E55" s="131">
        <f t="shared" si="21"/>
        <v>6001</v>
      </c>
      <c r="F55" s="132" t="str">
        <f t="shared" si="22"/>
        <v>82</v>
      </c>
      <c r="G55" s="133" t="str">
        <f t="shared" si="23"/>
        <v>70바4006</v>
      </c>
      <c r="H55" s="134">
        <f t="shared" si="24"/>
        <v>7</v>
      </c>
      <c r="I55" s="135">
        <f t="shared" si="25"/>
        <v>1045.3169999999998</v>
      </c>
      <c r="J55" s="136">
        <f t="shared" si="26"/>
        <v>1.4462054162461714E-2</v>
      </c>
      <c r="K55" s="136">
        <f t="shared" si="27"/>
        <v>0.45220549604374238</v>
      </c>
      <c r="L55" s="136">
        <f t="shared" si="28"/>
        <v>0.22194224335775659</v>
      </c>
      <c r="M55" s="137">
        <f t="shared" si="29"/>
        <v>20.366</v>
      </c>
      <c r="N55" s="138">
        <f t="shared" si="30"/>
        <v>0</v>
      </c>
      <c r="O55" s="138">
        <f t="shared" si="31"/>
        <v>81.315194549844449</v>
      </c>
      <c r="P55" s="219">
        <f t="shared" si="32"/>
        <v>24</v>
      </c>
      <c r="Q55" s="220">
        <f t="shared" si="33"/>
        <v>0</v>
      </c>
      <c r="R55" s="220">
        <f t="shared" si="34"/>
        <v>878</v>
      </c>
      <c r="T55">
        <v>525</v>
      </c>
      <c r="U55">
        <v>6001</v>
      </c>
      <c r="V55" t="s">
        <v>321</v>
      </c>
      <c r="W55">
        <v>1079.749</v>
      </c>
      <c r="X55">
        <v>630.55499999999995</v>
      </c>
      <c r="Y55">
        <v>1.712</v>
      </c>
      <c r="Z55">
        <v>20.366</v>
      </c>
      <c r="AA55">
        <v>71.681380000000004</v>
      </c>
      <c r="AB55">
        <v>1.0366599999999999</v>
      </c>
      <c r="AC55">
        <v>32.414713999999996</v>
      </c>
      <c r="AD55" s="1">
        <v>232</v>
      </c>
      <c r="AE55">
        <v>0</v>
      </c>
      <c r="AF55">
        <v>878</v>
      </c>
      <c r="AG55">
        <v>73</v>
      </c>
      <c r="AH55">
        <v>15.063172</v>
      </c>
      <c r="AI55">
        <v>880.5</v>
      </c>
      <c r="AJ55">
        <v>0</v>
      </c>
      <c r="AK55">
        <v>24</v>
      </c>
      <c r="AL55">
        <v>13489</v>
      </c>
      <c r="AM55" t="s">
        <v>322</v>
      </c>
      <c r="AN55" t="s">
        <v>572</v>
      </c>
      <c r="AO55">
        <v>306.49599999999998</v>
      </c>
      <c r="AR55" t="s">
        <v>116</v>
      </c>
      <c r="AS55" t="s">
        <v>121</v>
      </c>
      <c r="AT55" t="s">
        <v>195</v>
      </c>
      <c r="AU55" t="s">
        <v>321</v>
      </c>
      <c r="AV55" t="s">
        <v>48</v>
      </c>
      <c r="AW55">
        <v>7</v>
      </c>
      <c r="BB55">
        <v>0.77994607376435143</v>
      </c>
      <c r="BC55" t="s">
        <v>70</v>
      </c>
      <c r="BF55" t="s">
        <v>116</v>
      </c>
      <c r="BG55" t="s">
        <v>121</v>
      </c>
      <c r="BH55" t="s">
        <v>321</v>
      </c>
      <c r="BI55">
        <v>6001</v>
      </c>
      <c r="BJ55">
        <v>7</v>
      </c>
      <c r="BK55" t="s">
        <v>195</v>
      </c>
      <c r="BL55" t="s">
        <v>434</v>
      </c>
      <c r="BM55">
        <v>0.77994607376435143</v>
      </c>
      <c r="BN55" t="s">
        <v>70</v>
      </c>
      <c r="BO55" t="s">
        <v>186</v>
      </c>
      <c r="BP55">
        <v>1045.3169999999998</v>
      </c>
    </row>
    <row r="56" spans="1:68" ht="16.5" x14ac:dyDescent="0.25">
      <c r="A56" s="110" t="str">
        <f t="shared" si="18"/>
        <v>신흥교통</v>
      </c>
      <c r="B56" s="111" t="str">
        <f t="shared" si="1"/>
        <v>오성균</v>
      </c>
      <c r="C56" s="112" t="str">
        <f t="shared" si="19"/>
        <v>F</v>
      </c>
      <c r="D56" s="113">
        <f t="shared" si="20"/>
        <v>0.78813734822653192</v>
      </c>
      <c r="E56" s="114">
        <f t="shared" si="21"/>
        <v>2784</v>
      </c>
      <c r="F56" s="115" t="str">
        <f t="shared" si="22"/>
        <v>330</v>
      </c>
      <c r="G56" s="116" t="str">
        <f t="shared" si="23"/>
        <v>71바6298</v>
      </c>
      <c r="H56" s="117">
        <f t="shared" si="24"/>
        <v>3</v>
      </c>
      <c r="I56" s="118">
        <f t="shared" si="25"/>
        <v>4014.1179999999999</v>
      </c>
      <c r="J56" s="119">
        <f t="shared" si="26"/>
        <v>2.2748023039990805E-2</v>
      </c>
      <c r="K56" s="119">
        <f t="shared" si="27"/>
        <v>0.31564727368686357</v>
      </c>
      <c r="L56" s="119">
        <f t="shared" si="28"/>
        <v>9.3171152417542286E-2</v>
      </c>
      <c r="M56" s="120">
        <f t="shared" si="29"/>
        <v>24.113</v>
      </c>
      <c r="N56" s="121">
        <f t="shared" si="30"/>
        <v>0</v>
      </c>
      <c r="O56" s="121">
        <f t="shared" si="31"/>
        <v>10.712191320733471</v>
      </c>
      <c r="P56" s="221">
        <f t="shared" si="32"/>
        <v>40</v>
      </c>
      <c r="Q56" s="222">
        <f t="shared" si="33"/>
        <v>0</v>
      </c>
      <c r="R56" s="222">
        <f t="shared" si="34"/>
        <v>430</v>
      </c>
      <c r="T56">
        <v>525</v>
      </c>
      <c r="U56">
        <v>2784</v>
      </c>
      <c r="V56" t="s">
        <v>323</v>
      </c>
      <c r="W56">
        <v>4014.1179999999999</v>
      </c>
      <c r="X56">
        <v>1497.9690000000001</v>
      </c>
      <c r="Y56">
        <v>2.68</v>
      </c>
      <c r="Z56">
        <v>24.113</v>
      </c>
      <c r="AA56">
        <v>122.256646</v>
      </c>
      <c r="AB56">
        <v>2.7810969999999999</v>
      </c>
      <c r="AC56">
        <v>38.589976999999998</v>
      </c>
      <c r="AD56" s="1">
        <v>374</v>
      </c>
      <c r="AE56">
        <v>0</v>
      </c>
      <c r="AF56">
        <v>430</v>
      </c>
      <c r="AG56">
        <v>121</v>
      </c>
      <c r="AH56">
        <v>32.833536000000002</v>
      </c>
      <c r="AI56">
        <v>52714.8</v>
      </c>
      <c r="AJ56">
        <v>33755.9</v>
      </c>
      <c r="AK56">
        <v>40</v>
      </c>
      <c r="AL56">
        <v>24058</v>
      </c>
      <c r="AM56" t="s">
        <v>324</v>
      </c>
      <c r="AN56" t="s">
        <v>573</v>
      </c>
      <c r="AO56">
        <v>3579.741</v>
      </c>
      <c r="AR56" t="s">
        <v>116</v>
      </c>
      <c r="AS56" t="s">
        <v>118</v>
      </c>
      <c r="AT56" t="s">
        <v>219</v>
      </c>
      <c r="AU56" t="s">
        <v>323</v>
      </c>
      <c r="AV56" t="s">
        <v>48</v>
      </c>
      <c r="AW56">
        <v>3</v>
      </c>
      <c r="BB56">
        <v>0.78813734822653192</v>
      </c>
      <c r="BC56" t="s">
        <v>70</v>
      </c>
      <c r="BF56" t="s">
        <v>116</v>
      </c>
      <c r="BG56" t="s">
        <v>118</v>
      </c>
      <c r="BH56" t="s">
        <v>323</v>
      </c>
      <c r="BI56">
        <v>2784</v>
      </c>
      <c r="BJ56">
        <v>3</v>
      </c>
      <c r="BK56" t="s">
        <v>219</v>
      </c>
      <c r="BL56" t="s">
        <v>232</v>
      </c>
      <c r="BM56">
        <v>0.78813734822653192</v>
      </c>
      <c r="BN56" t="s">
        <v>70</v>
      </c>
      <c r="BO56" t="s">
        <v>186</v>
      </c>
      <c r="BP56">
        <v>4014.1179999999999</v>
      </c>
    </row>
    <row r="57" spans="1:68" ht="16.5" x14ac:dyDescent="0.25">
      <c r="A57" s="127" t="str">
        <f t="shared" si="18"/>
        <v>신흥교통</v>
      </c>
      <c r="B57" s="128" t="str">
        <f t="shared" si="1"/>
        <v>오철희</v>
      </c>
      <c r="C57" s="129" t="str">
        <f t="shared" si="19"/>
        <v>F</v>
      </c>
      <c r="D57" s="130">
        <f t="shared" si="20"/>
        <v>0.74199999999999999</v>
      </c>
      <c r="E57" s="131">
        <f t="shared" si="21"/>
        <v>8002</v>
      </c>
      <c r="F57" s="132" t="str">
        <f t="shared" si="22"/>
        <v>519</v>
      </c>
      <c r="G57" s="133" t="str">
        <f t="shared" si="23"/>
        <v>74바1008</v>
      </c>
      <c r="H57" s="134">
        <f t="shared" si="24"/>
        <v>1</v>
      </c>
      <c r="I57" s="135">
        <f t="shared" si="25"/>
        <v>405.702</v>
      </c>
      <c r="J57" s="136">
        <f t="shared" si="26"/>
        <v>5.6994004405148735E-2</v>
      </c>
      <c r="K57" s="136">
        <f t="shared" si="27"/>
        <v>0.40016597721813574</v>
      </c>
      <c r="L57" s="136">
        <f t="shared" si="28"/>
        <v>0.2538809273801953</v>
      </c>
      <c r="M57" s="137">
        <f t="shared" si="29"/>
        <v>16.731000000000002</v>
      </c>
      <c r="N57" s="138">
        <f t="shared" si="30"/>
        <v>0</v>
      </c>
      <c r="O57" s="138">
        <f t="shared" si="31"/>
        <v>12.077830525853951</v>
      </c>
      <c r="P57" s="219">
        <f t="shared" si="32"/>
        <v>7</v>
      </c>
      <c r="Q57" s="220">
        <f t="shared" si="33"/>
        <v>0</v>
      </c>
      <c r="R57" s="220">
        <f t="shared" si="34"/>
        <v>49</v>
      </c>
      <c r="T57">
        <v>525</v>
      </c>
      <c r="U57">
        <v>8002</v>
      </c>
      <c r="V57" t="s">
        <v>325</v>
      </c>
      <c r="W57">
        <v>405.702</v>
      </c>
      <c r="X57">
        <v>218.749</v>
      </c>
      <c r="Y57">
        <v>1.855</v>
      </c>
      <c r="Z57">
        <v>16.731000000000002</v>
      </c>
      <c r="AA57">
        <v>31.084989</v>
      </c>
      <c r="AB57">
        <v>1.771658</v>
      </c>
      <c r="AC57">
        <v>12.439155</v>
      </c>
      <c r="AD57" s="1">
        <v>103</v>
      </c>
      <c r="AE57">
        <v>0</v>
      </c>
      <c r="AF57">
        <v>49</v>
      </c>
      <c r="AG57">
        <v>60</v>
      </c>
      <c r="AH57">
        <v>13.051379000000001</v>
      </c>
      <c r="AI57">
        <v>0</v>
      </c>
      <c r="AJ57">
        <v>0</v>
      </c>
      <c r="AK57">
        <v>7</v>
      </c>
      <c r="AL57">
        <v>2168</v>
      </c>
      <c r="AM57" t="s">
        <v>326</v>
      </c>
      <c r="AN57" t="s">
        <v>574</v>
      </c>
      <c r="AO57">
        <v>405.702</v>
      </c>
      <c r="AR57" t="s">
        <v>116</v>
      </c>
      <c r="AS57" t="s">
        <v>120</v>
      </c>
      <c r="AT57" t="s">
        <v>234</v>
      </c>
      <c r="AU57" t="s">
        <v>325</v>
      </c>
      <c r="AV57" t="s">
        <v>48</v>
      </c>
      <c r="AW57">
        <v>1</v>
      </c>
      <c r="BB57">
        <v>0.74199999999999999</v>
      </c>
      <c r="BC57" t="s">
        <v>70</v>
      </c>
      <c r="BF57" t="s">
        <v>116</v>
      </c>
      <c r="BG57" t="s">
        <v>120</v>
      </c>
      <c r="BH57" t="s">
        <v>325</v>
      </c>
      <c r="BI57">
        <v>8002</v>
      </c>
      <c r="BJ57">
        <v>1</v>
      </c>
      <c r="BK57" t="s">
        <v>234</v>
      </c>
      <c r="BL57" t="s">
        <v>174</v>
      </c>
      <c r="BM57">
        <v>0.74199999999999999</v>
      </c>
      <c r="BN57" t="s">
        <v>70</v>
      </c>
      <c r="BO57" t="s">
        <v>186</v>
      </c>
      <c r="BP57">
        <v>405.702</v>
      </c>
    </row>
    <row r="58" spans="1:68" ht="16.5" x14ac:dyDescent="0.25">
      <c r="A58" s="110" t="str">
        <f t="shared" si="18"/>
        <v>신흥교통</v>
      </c>
      <c r="B58" s="111" t="str">
        <f t="shared" si="1"/>
        <v>오태호</v>
      </c>
      <c r="C58" s="112" t="str">
        <f t="shared" si="19"/>
        <v>D</v>
      </c>
      <c r="D58" s="113">
        <f t="shared" si="20"/>
        <v>0.81047619047619046</v>
      </c>
      <c r="E58" s="114">
        <f t="shared" si="21"/>
        <v>8898</v>
      </c>
      <c r="F58" s="115" t="str">
        <f t="shared" si="22"/>
        <v>13</v>
      </c>
      <c r="G58" s="116" t="str">
        <f t="shared" si="23"/>
        <v>71바6261</v>
      </c>
      <c r="H58" s="117">
        <f t="shared" si="24"/>
        <v>1</v>
      </c>
      <c r="I58" s="118">
        <f t="shared" si="25"/>
        <v>721.83100000000002</v>
      </c>
      <c r="J58" s="119">
        <f t="shared" si="26"/>
        <v>3.5997898399980306E-2</v>
      </c>
      <c r="K58" s="119">
        <f t="shared" si="27"/>
        <v>0.43258190646280303</v>
      </c>
      <c r="L58" s="119">
        <f t="shared" si="28"/>
        <v>0.10528780282365263</v>
      </c>
      <c r="M58" s="120">
        <f t="shared" si="29"/>
        <v>24.908000000000001</v>
      </c>
      <c r="N58" s="121">
        <f t="shared" si="30"/>
        <v>0.41560974798810246</v>
      </c>
      <c r="O58" s="121">
        <f t="shared" si="31"/>
        <v>81.320974023005377</v>
      </c>
      <c r="P58" s="221">
        <f t="shared" si="32"/>
        <v>14</v>
      </c>
      <c r="Q58" s="222">
        <f t="shared" si="33"/>
        <v>3</v>
      </c>
      <c r="R58" s="222">
        <f t="shared" si="34"/>
        <v>587</v>
      </c>
      <c r="T58">
        <v>525</v>
      </c>
      <c r="U58">
        <v>8898</v>
      </c>
      <c r="V58" t="s">
        <v>327</v>
      </c>
      <c r="W58">
        <v>721.83100000000002</v>
      </c>
      <c r="X58">
        <v>424.05799999999999</v>
      </c>
      <c r="Y58">
        <v>1.702</v>
      </c>
      <c r="Z58">
        <v>24.908000000000001</v>
      </c>
      <c r="AA58">
        <v>41.259991999999997</v>
      </c>
      <c r="AB58">
        <v>1.4852730000000001</v>
      </c>
      <c r="AC58">
        <v>17.848326</v>
      </c>
      <c r="AD58" s="1">
        <v>76</v>
      </c>
      <c r="AE58">
        <v>3</v>
      </c>
      <c r="AF58">
        <v>587</v>
      </c>
      <c r="AG58">
        <v>100</v>
      </c>
      <c r="AH58">
        <v>17.494695</v>
      </c>
      <c r="AI58">
        <v>1478.3</v>
      </c>
      <c r="AJ58">
        <v>293.10000000000002</v>
      </c>
      <c r="AK58">
        <v>14</v>
      </c>
      <c r="AL58">
        <v>13887</v>
      </c>
      <c r="AM58" t="s">
        <v>328</v>
      </c>
      <c r="AN58" t="s">
        <v>575</v>
      </c>
      <c r="AO58">
        <v>721.83100000000002</v>
      </c>
      <c r="AR58" t="s">
        <v>116</v>
      </c>
      <c r="AS58" t="s">
        <v>117</v>
      </c>
      <c r="AT58" t="s">
        <v>201</v>
      </c>
      <c r="AU58" t="s">
        <v>327</v>
      </c>
      <c r="AV58" t="s">
        <v>193</v>
      </c>
      <c r="AW58">
        <v>1</v>
      </c>
      <c r="BB58">
        <v>0.81047619047619046</v>
      </c>
      <c r="BC58" t="s">
        <v>67</v>
      </c>
      <c r="BF58" t="s">
        <v>116</v>
      </c>
      <c r="BG58" t="s">
        <v>117</v>
      </c>
      <c r="BH58" t="s">
        <v>327</v>
      </c>
      <c r="BI58">
        <v>8898</v>
      </c>
      <c r="BJ58">
        <v>1</v>
      </c>
      <c r="BK58" t="s">
        <v>201</v>
      </c>
      <c r="BL58" t="s">
        <v>174</v>
      </c>
      <c r="BM58">
        <v>0.81047619047619046</v>
      </c>
      <c r="BN58" t="s">
        <v>67</v>
      </c>
      <c r="BO58" t="s">
        <v>179</v>
      </c>
      <c r="BP58">
        <v>721.83100000000002</v>
      </c>
    </row>
    <row r="59" spans="1:68" ht="16.5" x14ac:dyDescent="0.25">
      <c r="A59" s="127" t="str">
        <f t="shared" si="18"/>
        <v>신흥교통</v>
      </c>
      <c r="B59" s="128" t="str">
        <f t="shared" si="1"/>
        <v>용석국</v>
      </c>
      <c r="C59" s="129" t="str">
        <f t="shared" si="19"/>
        <v>A</v>
      </c>
      <c r="D59" s="130">
        <f t="shared" si="20"/>
        <v>0.95870967741935476</v>
      </c>
      <c r="E59" s="131">
        <f t="shared" si="21"/>
        <v>4487</v>
      </c>
      <c r="F59" s="132" t="str">
        <f t="shared" si="22"/>
        <v>330</v>
      </c>
      <c r="G59" s="133" t="str">
        <f t="shared" si="23"/>
        <v>70바4003</v>
      </c>
      <c r="H59" s="134">
        <f t="shared" si="24"/>
        <v>1</v>
      </c>
      <c r="I59" s="135">
        <f t="shared" si="25"/>
        <v>4362.5069999999996</v>
      </c>
      <c r="J59" s="136">
        <f t="shared" si="26"/>
        <v>6.6899295922189569E-3</v>
      </c>
      <c r="K59" s="136">
        <f t="shared" si="27"/>
        <v>0.23628123591368222</v>
      </c>
      <c r="L59" s="136">
        <f t="shared" si="28"/>
        <v>8.4355165504605506E-2</v>
      </c>
      <c r="M59" s="137">
        <f t="shared" si="29"/>
        <v>18.853000000000002</v>
      </c>
      <c r="N59" s="138">
        <f t="shared" si="30"/>
        <v>0.34383898982855504</v>
      </c>
      <c r="O59" s="138">
        <f t="shared" si="31"/>
        <v>2.6590215213408257</v>
      </c>
      <c r="P59" s="219">
        <f t="shared" si="32"/>
        <v>0</v>
      </c>
      <c r="Q59" s="220">
        <f t="shared" si="33"/>
        <v>15</v>
      </c>
      <c r="R59" s="220">
        <f t="shared" si="34"/>
        <v>116</v>
      </c>
      <c r="T59">
        <v>525</v>
      </c>
      <c r="U59">
        <v>4487</v>
      </c>
      <c r="V59" t="s">
        <v>329</v>
      </c>
      <c r="W59">
        <v>4362.5069999999996</v>
      </c>
      <c r="X59">
        <v>1467.9010000000001</v>
      </c>
      <c r="Y59">
        <v>2.972</v>
      </c>
      <c r="Z59">
        <v>18.853000000000002</v>
      </c>
      <c r="AA59">
        <v>126.00879999999999</v>
      </c>
      <c r="AB59">
        <v>0.84299000000000002</v>
      </c>
      <c r="AC59">
        <v>29.773515</v>
      </c>
      <c r="AD59" s="1">
        <v>368</v>
      </c>
      <c r="AE59">
        <v>15</v>
      </c>
      <c r="AF59">
        <v>116</v>
      </c>
      <c r="AG59">
        <v>113</v>
      </c>
      <c r="AH59">
        <v>34.620652999999997</v>
      </c>
      <c r="AI59">
        <v>22053.5</v>
      </c>
      <c r="AJ59">
        <v>4441.3</v>
      </c>
      <c r="AK59">
        <v>0</v>
      </c>
      <c r="AL59">
        <v>0</v>
      </c>
      <c r="AM59" t="s">
        <v>330</v>
      </c>
      <c r="AN59" t="s">
        <v>576</v>
      </c>
      <c r="AO59">
        <v>4362.5069999999996</v>
      </c>
      <c r="AR59" t="s">
        <v>116</v>
      </c>
      <c r="AS59" t="s">
        <v>118</v>
      </c>
      <c r="AT59" t="s">
        <v>208</v>
      </c>
      <c r="AU59" t="s">
        <v>329</v>
      </c>
      <c r="AV59" t="s">
        <v>48</v>
      </c>
      <c r="AW59">
        <v>1</v>
      </c>
      <c r="BB59">
        <v>0.95870967741935476</v>
      </c>
      <c r="BC59" t="s">
        <v>66</v>
      </c>
      <c r="BF59" t="s">
        <v>116</v>
      </c>
      <c r="BG59" t="s">
        <v>118</v>
      </c>
      <c r="BH59" t="s">
        <v>329</v>
      </c>
      <c r="BI59">
        <v>4487</v>
      </c>
      <c r="BJ59">
        <v>1</v>
      </c>
      <c r="BK59" t="s">
        <v>208</v>
      </c>
      <c r="BL59" t="s">
        <v>174</v>
      </c>
      <c r="BM59">
        <v>0.95870967741935476</v>
      </c>
      <c r="BN59" t="s">
        <v>66</v>
      </c>
      <c r="BO59" t="s">
        <v>178</v>
      </c>
      <c r="BP59">
        <v>4362.5069999999996</v>
      </c>
    </row>
    <row r="60" spans="1:68" ht="16.5" x14ac:dyDescent="0.25">
      <c r="A60" s="110" t="str">
        <f t="shared" si="18"/>
        <v>신흥교통</v>
      </c>
      <c r="B60" s="111" t="str">
        <f t="shared" si="1"/>
        <v>유영학</v>
      </c>
      <c r="C60" s="112" t="str">
        <f t="shared" si="19"/>
        <v>B</v>
      </c>
      <c r="D60" s="113">
        <f t="shared" si="20"/>
        <v>0.9043937506785179</v>
      </c>
      <c r="E60" s="114">
        <f t="shared" si="21"/>
        <v>670</v>
      </c>
      <c r="F60" s="115" t="str">
        <f t="shared" si="22"/>
        <v>46</v>
      </c>
      <c r="G60" s="116" t="str">
        <f t="shared" si="23"/>
        <v>71바6276</v>
      </c>
      <c r="H60" s="117">
        <f t="shared" si="24"/>
        <v>4</v>
      </c>
      <c r="I60" s="118">
        <f t="shared" si="25"/>
        <v>451.78999999999996</v>
      </c>
      <c r="J60" s="119">
        <f t="shared" si="26"/>
        <v>4.9455328733831419E-2</v>
      </c>
      <c r="K60" s="119">
        <f t="shared" si="27"/>
        <v>0.36071973938415242</v>
      </c>
      <c r="L60" s="119">
        <f t="shared" si="28"/>
        <v>0.23240886252462428</v>
      </c>
      <c r="M60" s="120">
        <f t="shared" si="29"/>
        <v>19.297999999999998</v>
      </c>
      <c r="N60" s="121">
        <f t="shared" si="30"/>
        <v>0</v>
      </c>
      <c r="O60" s="121">
        <f t="shared" si="31"/>
        <v>30.987848336616569</v>
      </c>
      <c r="P60" s="221">
        <f t="shared" si="32"/>
        <v>3</v>
      </c>
      <c r="Q60" s="222">
        <f t="shared" si="33"/>
        <v>0</v>
      </c>
      <c r="R60" s="222">
        <f t="shared" si="34"/>
        <v>140</v>
      </c>
      <c r="T60">
        <v>525</v>
      </c>
      <c r="U60">
        <v>670</v>
      </c>
      <c r="V60" t="s">
        <v>331</v>
      </c>
      <c r="W60">
        <v>451.79</v>
      </c>
      <c r="X60">
        <v>251.46700000000001</v>
      </c>
      <c r="Y60">
        <v>1.7969999999999999</v>
      </c>
      <c r="Z60">
        <v>19.297999999999998</v>
      </c>
      <c r="AA60">
        <v>27.145548000000002</v>
      </c>
      <c r="AB60">
        <v>1.342492</v>
      </c>
      <c r="AC60">
        <v>9.7919350000000005</v>
      </c>
      <c r="AD60" s="1">
        <v>105</v>
      </c>
      <c r="AE60">
        <v>0</v>
      </c>
      <c r="AF60">
        <v>140</v>
      </c>
      <c r="AG60">
        <v>65</v>
      </c>
      <c r="AH60">
        <v>16.643243999999999</v>
      </c>
      <c r="AI60">
        <v>21.6</v>
      </c>
      <c r="AJ60">
        <v>0</v>
      </c>
      <c r="AK60">
        <v>3</v>
      </c>
      <c r="AL60">
        <v>1626</v>
      </c>
      <c r="AM60" t="s">
        <v>332</v>
      </c>
      <c r="AN60" t="s">
        <v>577</v>
      </c>
      <c r="AO60">
        <v>187.505</v>
      </c>
      <c r="AR60" t="s">
        <v>116</v>
      </c>
      <c r="AS60" t="s">
        <v>119</v>
      </c>
      <c r="AT60" t="s">
        <v>221</v>
      </c>
      <c r="AU60" t="s">
        <v>331</v>
      </c>
      <c r="AV60" t="s">
        <v>48</v>
      </c>
      <c r="AW60">
        <v>4</v>
      </c>
      <c r="BB60">
        <v>0.9043937506785179</v>
      </c>
      <c r="BC60" t="s">
        <v>68</v>
      </c>
      <c r="BF60" t="s">
        <v>116</v>
      </c>
      <c r="BG60" t="s">
        <v>119</v>
      </c>
      <c r="BH60" t="s">
        <v>331</v>
      </c>
      <c r="BI60">
        <v>670</v>
      </c>
      <c r="BJ60">
        <v>4</v>
      </c>
      <c r="BK60" t="s">
        <v>221</v>
      </c>
      <c r="BL60" t="s">
        <v>230</v>
      </c>
      <c r="BM60">
        <v>0.9043937506785179</v>
      </c>
      <c r="BN60" t="s">
        <v>68</v>
      </c>
      <c r="BO60" t="s">
        <v>175</v>
      </c>
      <c r="BP60">
        <v>451.78999999999996</v>
      </c>
    </row>
    <row r="61" spans="1:68" ht="16.5" x14ac:dyDescent="0.25">
      <c r="A61" s="127" t="str">
        <f t="shared" si="18"/>
        <v>신흥교통</v>
      </c>
      <c r="B61" s="128" t="str">
        <f t="shared" si="1"/>
        <v>윤광철</v>
      </c>
      <c r="C61" s="129" t="str">
        <f t="shared" si="19"/>
        <v>D</v>
      </c>
      <c r="D61" s="130">
        <f t="shared" si="20"/>
        <v>0.81217391304347841</v>
      </c>
      <c r="E61" s="131">
        <f t="shared" si="21"/>
        <v>3329</v>
      </c>
      <c r="F61" s="132" t="str">
        <f t="shared" si="22"/>
        <v>13</v>
      </c>
      <c r="G61" s="133" t="str">
        <f t="shared" si="23"/>
        <v>70바4015</v>
      </c>
      <c r="H61" s="134">
        <f t="shared" si="24"/>
        <v>1</v>
      </c>
      <c r="I61" s="135">
        <f t="shared" si="25"/>
        <v>1137.309</v>
      </c>
      <c r="J61" s="136">
        <f t="shared" si="26"/>
        <v>1.6530502314106035E-2</v>
      </c>
      <c r="K61" s="136">
        <f t="shared" si="27"/>
        <v>0.35355413647462303</v>
      </c>
      <c r="L61" s="136">
        <f t="shared" si="28"/>
        <v>0.19519761120328777</v>
      </c>
      <c r="M61" s="137">
        <f t="shared" si="29"/>
        <v>16.818999999999999</v>
      </c>
      <c r="N61" s="138">
        <f t="shared" si="30"/>
        <v>0</v>
      </c>
      <c r="O61" s="138">
        <f t="shared" si="31"/>
        <v>8.6168314855505415</v>
      </c>
      <c r="P61" s="219">
        <f t="shared" si="32"/>
        <v>5</v>
      </c>
      <c r="Q61" s="220">
        <f t="shared" si="33"/>
        <v>0</v>
      </c>
      <c r="R61" s="220">
        <f t="shared" si="34"/>
        <v>98</v>
      </c>
      <c r="T61">
        <v>525</v>
      </c>
      <c r="U61">
        <v>3329</v>
      </c>
      <c r="V61" t="s">
        <v>448</v>
      </c>
      <c r="W61">
        <v>1137.309</v>
      </c>
      <c r="X61">
        <v>608.85299999999995</v>
      </c>
      <c r="Y61">
        <v>1.8680000000000001</v>
      </c>
      <c r="Z61">
        <v>16.818999999999999</v>
      </c>
      <c r="AA61">
        <v>68.172762000000006</v>
      </c>
      <c r="AB61">
        <v>1.12693</v>
      </c>
      <c r="AC61">
        <v>24.102761999999998</v>
      </c>
      <c r="AD61" s="1">
        <v>222</v>
      </c>
      <c r="AE61">
        <v>0</v>
      </c>
      <c r="AF61">
        <v>98</v>
      </c>
      <c r="AG61">
        <v>62</v>
      </c>
      <c r="AH61">
        <v>16.682746999999999</v>
      </c>
      <c r="AI61">
        <v>0</v>
      </c>
      <c r="AJ61">
        <v>0</v>
      </c>
      <c r="AK61">
        <v>5</v>
      </c>
      <c r="AL61">
        <v>3426</v>
      </c>
      <c r="AM61" t="s">
        <v>449</v>
      </c>
      <c r="AN61" t="s">
        <v>578</v>
      </c>
      <c r="AO61">
        <v>1137.309</v>
      </c>
      <c r="AR61" t="s">
        <v>116</v>
      </c>
      <c r="AS61" t="s">
        <v>117</v>
      </c>
      <c r="AT61" t="s">
        <v>430</v>
      </c>
      <c r="AU61" t="s">
        <v>448</v>
      </c>
      <c r="AV61" t="s">
        <v>48</v>
      </c>
      <c r="AW61">
        <v>1</v>
      </c>
      <c r="BB61">
        <v>0.81217391304347841</v>
      </c>
      <c r="BC61" t="s">
        <v>67</v>
      </c>
      <c r="BF61" t="s">
        <v>116</v>
      </c>
      <c r="BG61" t="s">
        <v>117</v>
      </c>
      <c r="BH61" t="s">
        <v>448</v>
      </c>
      <c r="BI61">
        <v>3329</v>
      </c>
      <c r="BJ61">
        <v>1</v>
      </c>
      <c r="BK61" t="s">
        <v>430</v>
      </c>
      <c r="BL61" t="s">
        <v>174</v>
      </c>
      <c r="BM61">
        <v>0.81217391304347841</v>
      </c>
      <c r="BN61" t="s">
        <v>67</v>
      </c>
      <c r="BO61" t="s">
        <v>179</v>
      </c>
      <c r="BP61">
        <v>1137.309</v>
      </c>
    </row>
    <row r="62" spans="1:68" ht="16.5" x14ac:dyDescent="0.25">
      <c r="A62" s="110" t="str">
        <f t="shared" si="18"/>
        <v>신흥교통</v>
      </c>
      <c r="B62" s="111" t="str">
        <f t="shared" si="1"/>
        <v>윤철희</v>
      </c>
      <c r="C62" s="112" t="str">
        <f t="shared" si="19"/>
        <v>D</v>
      </c>
      <c r="D62" s="113">
        <f t="shared" si="20"/>
        <v>0.81548001168915629</v>
      </c>
      <c r="E62" s="114">
        <f t="shared" si="21"/>
        <v>5146</v>
      </c>
      <c r="F62" s="115" t="str">
        <f t="shared" si="22"/>
        <v>330</v>
      </c>
      <c r="G62" s="116" t="str">
        <f t="shared" si="23"/>
        <v>70바4014</v>
      </c>
      <c r="H62" s="117">
        <f t="shared" si="24"/>
        <v>2</v>
      </c>
      <c r="I62" s="118">
        <f t="shared" si="25"/>
        <v>5030.5239999999994</v>
      </c>
      <c r="J62" s="119">
        <f t="shared" si="26"/>
        <v>2.5859319555673808E-2</v>
      </c>
      <c r="K62" s="119">
        <f t="shared" si="27"/>
        <v>0.25902591710906381</v>
      </c>
      <c r="L62" s="119">
        <f t="shared" si="28"/>
        <v>9.8200505553695805E-2</v>
      </c>
      <c r="M62" s="120">
        <f t="shared" si="29"/>
        <v>23.683</v>
      </c>
      <c r="N62" s="121">
        <f t="shared" si="30"/>
        <v>1.9878644848926274E-2</v>
      </c>
      <c r="O62" s="121">
        <f t="shared" si="31"/>
        <v>3.7968211661449183</v>
      </c>
      <c r="P62" s="221">
        <f t="shared" si="32"/>
        <v>11</v>
      </c>
      <c r="Q62" s="222">
        <f t="shared" si="33"/>
        <v>1</v>
      </c>
      <c r="R62" s="222">
        <f t="shared" si="34"/>
        <v>191</v>
      </c>
      <c r="T62">
        <v>525</v>
      </c>
      <c r="U62">
        <v>5146</v>
      </c>
      <c r="V62" t="s">
        <v>333</v>
      </c>
      <c r="W62">
        <v>5030.5240000000003</v>
      </c>
      <c r="X62">
        <v>1978.3679999999999</v>
      </c>
      <c r="Y62">
        <v>2.5430000000000001</v>
      </c>
      <c r="Z62">
        <v>23.683</v>
      </c>
      <c r="AA62">
        <v>151.480784</v>
      </c>
      <c r="AB62">
        <v>3.9171900000000002</v>
      </c>
      <c r="AC62">
        <v>39.237448999999998</v>
      </c>
      <c r="AD62" s="1">
        <v>494</v>
      </c>
      <c r="AE62">
        <v>1</v>
      </c>
      <c r="AF62">
        <v>191</v>
      </c>
      <c r="AG62">
        <v>113</v>
      </c>
      <c r="AH62">
        <v>33.208990999999997</v>
      </c>
      <c r="AI62">
        <v>32582.799999999999</v>
      </c>
      <c r="AJ62">
        <v>18427.900000000001</v>
      </c>
      <c r="AK62">
        <v>11</v>
      </c>
      <c r="AL62">
        <v>3698</v>
      </c>
      <c r="AM62" t="s">
        <v>334</v>
      </c>
      <c r="AN62" t="s">
        <v>579</v>
      </c>
      <c r="AO62">
        <v>4699.1679999999997</v>
      </c>
      <c r="AR62" t="s">
        <v>116</v>
      </c>
      <c r="AS62" t="s">
        <v>118</v>
      </c>
      <c r="AT62" t="s">
        <v>212</v>
      </c>
      <c r="AU62" t="s">
        <v>333</v>
      </c>
      <c r="AV62" t="s">
        <v>48</v>
      </c>
      <c r="AW62">
        <v>2</v>
      </c>
      <c r="BB62">
        <v>0.81548001168915629</v>
      </c>
      <c r="BC62" t="s">
        <v>67</v>
      </c>
      <c r="BF62" t="s">
        <v>116</v>
      </c>
      <c r="BG62" t="s">
        <v>118</v>
      </c>
      <c r="BH62" t="s">
        <v>333</v>
      </c>
      <c r="BI62">
        <v>5146</v>
      </c>
      <c r="BJ62">
        <v>2</v>
      </c>
      <c r="BK62" t="s">
        <v>212</v>
      </c>
      <c r="BL62" t="s">
        <v>219</v>
      </c>
      <c r="BM62">
        <v>0.81548001168915629</v>
      </c>
      <c r="BN62" t="s">
        <v>67</v>
      </c>
      <c r="BO62" t="s">
        <v>179</v>
      </c>
      <c r="BP62">
        <v>5030.5239999999994</v>
      </c>
    </row>
    <row r="63" spans="1:68" ht="16.5" x14ac:dyDescent="0.25">
      <c r="A63" s="127" t="str">
        <f t="shared" si="18"/>
        <v>신흥교통</v>
      </c>
      <c r="B63" s="128" t="str">
        <f t="shared" si="1"/>
        <v>윤한솔</v>
      </c>
      <c r="C63" s="129" t="str">
        <f t="shared" si="19"/>
        <v>F</v>
      </c>
      <c r="D63" s="130">
        <f t="shared" si="20"/>
        <v>0.75221263148749773</v>
      </c>
      <c r="E63" s="131">
        <f t="shared" si="21"/>
        <v>2102</v>
      </c>
      <c r="F63" s="132" t="str">
        <f t="shared" si="22"/>
        <v>519</v>
      </c>
      <c r="G63" s="133" t="str">
        <f t="shared" si="23"/>
        <v>74바1008</v>
      </c>
      <c r="H63" s="134">
        <f t="shared" si="24"/>
        <v>2</v>
      </c>
      <c r="I63" s="135">
        <f t="shared" si="25"/>
        <v>874.798</v>
      </c>
      <c r="J63" s="136">
        <f t="shared" si="26"/>
        <v>2.1483159534984215E-2</v>
      </c>
      <c r="K63" s="136">
        <f t="shared" si="27"/>
        <v>0.4439530288097891</v>
      </c>
      <c r="L63" s="136">
        <f t="shared" si="28"/>
        <v>6.1728536187782783E-2</v>
      </c>
      <c r="M63" s="137">
        <f t="shared" si="29"/>
        <v>14.045999999999999</v>
      </c>
      <c r="N63" s="138">
        <f t="shared" si="30"/>
        <v>0.11431210405144959</v>
      </c>
      <c r="O63" s="138">
        <f t="shared" si="31"/>
        <v>1.7146815607717438</v>
      </c>
      <c r="P63" s="219">
        <f t="shared" si="32"/>
        <v>45</v>
      </c>
      <c r="Q63" s="220">
        <f t="shared" si="33"/>
        <v>1</v>
      </c>
      <c r="R63" s="220">
        <f t="shared" si="34"/>
        <v>15</v>
      </c>
      <c r="T63">
        <v>525</v>
      </c>
      <c r="U63">
        <v>2102</v>
      </c>
      <c r="V63" t="s">
        <v>421</v>
      </c>
      <c r="W63">
        <v>874.798</v>
      </c>
      <c r="X63">
        <v>465.35700000000003</v>
      </c>
      <c r="Y63">
        <v>1.88</v>
      </c>
      <c r="Z63">
        <v>14.045999999999999</v>
      </c>
      <c r="AA63">
        <v>75.006658000000002</v>
      </c>
      <c r="AB63">
        <v>1.61138</v>
      </c>
      <c r="AC63">
        <v>33.299433000000001</v>
      </c>
      <c r="AD63" s="1">
        <v>54</v>
      </c>
      <c r="AE63">
        <v>1</v>
      </c>
      <c r="AF63">
        <v>15</v>
      </c>
      <c r="AG63">
        <v>57</v>
      </c>
      <c r="AH63">
        <v>11.662936999999999</v>
      </c>
      <c r="AI63">
        <v>0</v>
      </c>
      <c r="AJ63">
        <v>0</v>
      </c>
      <c r="AK63">
        <v>45</v>
      </c>
      <c r="AL63">
        <v>16694</v>
      </c>
      <c r="AM63" t="s">
        <v>422</v>
      </c>
      <c r="AN63" t="s">
        <v>580</v>
      </c>
      <c r="AO63">
        <v>625.64800000000002</v>
      </c>
      <c r="AR63" t="s">
        <v>116</v>
      </c>
      <c r="AS63" t="s">
        <v>120</v>
      </c>
      <c r="AT63" t="s">
        <v>234</v>
      </c>
      <c r="AU63" t="s">
        <v>421</v>
      </c>
      <c r="AV63" t="s">
        <v>48</v>
      </c>
      <c r="AW63">
        <v>2</v>
      </c>
      <c r="BB63">
        <v>0.75221263148749773</v>
      </c>
      <c r="BC63" t="s">
        <v>70</v>
      </c>
      <c r="BF63" t="s">
        <v>116</v>
      </c>
      <c r="BG63" t="s">
        <v>120</v>
      </c>
      <c r="BH63" t="s">
        <v>421</v>
      </c>
      <c r="BI63">
        <v>2102</v>
      </c>
      <c r="BJ63">
        <v>2</v>
      </c>
      <c r="BK63" t="s">
        <v>234</v>
      </c>
      <c r="BL63" t="s">
        <v>233</v>
      </c>
      <c r="BM63">
        <v>0.75221263148749773</v>
      </c>
      <c r="BN63" t="s">
        <v>70</v>
      </c>
      <c r="BO63" t="s">
        <v>186</v>
      </c>
      <c r="BP63">
        <v>874.798</v>
      </c>
    </row>
    <row r="64" spans="1:68" ht="16.5" x14ac:dyDescent="0.25">
      <c r="A64" s="110" t="str">
        <f t="shared" si="18"/>
        <v>신흥교통</v>
      </c>
      <c r="B64" s="111" t="str">
        <f t="shared" si="1"/>
        <v>은병철</v>
      </c>
      <c r="C64" s="112" t="str">
        <f t="shared" si="19"/>
        <v>F</v>
      </c>
      <c r="D64" s="113">
        <f t="shared" si="20"/>
        <v>0.72640211766742291</v>
      </c>
      <c r="E64" s="114">
        <f t="shared" si="21"/>
        <v>7178</v>
      </c>
      <c r="F64" s="115" t="str">
        <f t="shared" si="22"/>
        <v>46</v>
      </c>
      <c r="G64" s="116" t="str">
        <f t="shared" si="23"/>
        <v>74바1002</v>
      </c>
      <c r="H64" s="117">
        <f t="shared" si="24"/>
        <v>3</v>
      </c>
      <c r="I64" s="118">
        <f t="shared" si="25"/>
        <v>1079.6320000000001</v>
      </c>
      <c r="J64" s="119">
        <f t="shared" si="26"/>
        <v>3.0768185357586977E-2</v>
      </c>
      <c r="K64" s="119">
        <f t="shared" si="27"/>
        <v>0.37730723756595785</v>
      </c>
      <c r="L64" s="119">
        <f t="shared" si="28"/>
        <v>0.19451072217199933</v>
      </c>
      <c r="M64" s="120">
        <f t="shared" si="29"/>
        <v>17.065999999999999</v>
      </c>
      <c r="N64" s="121">
        <f t="shared" si="30"/>
        <v>9.2624153415237775E-2</v>
      </c>
      <c r="O64" s="121">
        <f t="shared" si="31"/>
        <v>7.3173081198037844</v>
      </c>
      <c r="P64" s="221">
        <f t="shared" si="32"/>
        <v>19</v>
      </c>
      <c r="Q64" s="222">
        <f t="shared" si="33"/>
        <v>1</v>
      </c>
      <c r="R64" s="222">
        <f t="shared" si="34"/>
        <v>79</v>
      </c>
      <c r="T64">
        <v>525</v>
      </c>
      <c r="U64">
        <v>7178</v>
      </c>
      <c r="V64" t="s">
        <v>335</v>
      </c>
      <c r="W64">
        <v>1079.6320000000001</v>
      </c>
      <c r="X64">
        <v>614.04200000000003</v>
      </c>
      <c r="Y64">
        <v>1.758</v>
      </c>
      <c r="Z64">
        <v>17.065999999999999</v>
      </c>
      <c r="AA64">
        <v>68.622214</v>
      </c>
      <c r="AB64">
        <v>2.1113810000000002</v>
      </c>
      <c r="AC64">
        <v>25.891658</v>
      </c>
      <c r="AD64" s="1">
        <v>210</v>
      </c>
      <c r="AE64">
        <v>1</v>
      </c>
      <c r="AF64">
        <v>79</v>
      </c>
      <c r="AG64">
        <v>76</v>
      </c>
      <c r="AH64">
        <v>15.732981000000001</v>
      </c>
      <c r="AI64">
        <v>331.3</v>
      </c>
      <c r="AJ64">
        <v>0</v>
      </c>
      <c r="AK64">
        <v>19</v>
      </c>
      <c r="AL64">
        <v>9990</v>
      </c>
      <c r="AM64" t="s">
        <v>336</v>
      </c>
      <c r="AN64" t="s">
        <v>581</v>
      </c>
      <c r="AO64">
        <v>504.89299999999997</v>
      </c>
      <c r="AR64" t="s">
        <v>116</v>
      </c>
      <c r="AS64" t="s">
        <v>119</v>
      </c>
      <c r="AT64" t="s">
        <v>238</v>
      </c>
      <c r="AU64" t="s">
        <v>335</v>
      </c>
      <c r="AV64" t="s">
        <v>474</v>
      </c>
      <c r="AW64">
        <v>3</v>
      </c>
      <c r="BB64">
        <v>0.72640211766742291</v>
      </c>
      <c r="BC64" t="s">
        <v>70</v>
      </c>
      <c r="BF64" t="s">
        <v>116</v>
      </c>
      <c r="BG64" t="s">
        <v>119</v>
      </c>
      <c r="BH64" t="s">
        <v>335</v>
      </c>
      <c r="BI64">
        <v>7178</v>
      </c>
      <c r="BJ64">
        <v>3</v>
      </c>
      <c r="BK64" t="s">
        <v>238</v>
      </c>
      <c r="BL64" t="s">
        <v>199</v>
      </c>
      <c r="BM64">
        <v>0.72640211766742291</v>
      </c>
      <c r="BN64" t="s">
        <v>70</v>
      </c>
      <c r="BO64" t="s">
        <v>186</v>
      </c>
      <c r="BP64">
        <v>1079.6320000000001</v>
      </c>
    </row>
    <row r="65" spans="1:68" ht="16.5" x14ac:dyDescent="0.25">
      <c r="A65" s="127" t="str">
        <f t="shared" si="18"/>
        <v>신흥교통</v>
      </c>
      <c r="B65" s="128" t="str">
        <f t="shared" si="1"/>
        <v>이광호</v>
      </c>
      <c r="C65" s="129" t="str">
        <f t="shared" si="19"/>
        <v>A</v>
      </c>
      <c r="D65" s="130">
        <f t="shared" si="20"/>
        <v>0.9716129032258064</v>
      </c>
      <c r="E65" s="131">
        <f t="shared" si="21"/>
        <v>9182</v>
      </c>
      <c r="F65" s="132" t="str">
        <f t="shared" si="22"/>
        <v>330</v>
      </c>
      <c r="G65" s="133" t="str">
        <f t="shared" si="23"/>
        <v>70바4003</v>
      </c>
      <c r="H65" s="134">
        <f t="shared" si="24"/>
        <v>1</v>
      </c>
      <c r="I65" s="135">
        <f t="shared" si="25"/>
        <v>4506.1670000000004</v>
      </c>
      <c r="J65" s="136">
        <f t="shared" si="26"/>
        <v>2.7590747683482499E-3</v>
      </c>
      <c r="K65" s="136">
        <f t="shared" si="27"/>
        <v>0.22232069091460074</v>
      </c>
      <c r="L65" s="136">
        <f t="shared" si="28"/>
        <v>6.0139803961992526E-2</v>
      </c>
      <c r="M65" s="137">
        <f t="shared" si="29"/>
        <v>19.126000000000001</v>
      </c>
      <c r="N65" s="138">
        <f t="shared" si="30"/>
        <v>0.4216443820213498</v>
      </c>
      <c r="O65" s="138">
        <f t="shared" si="31"/>
        <v>5.0597325842561975</v>
      </c>
      <c r="P65" s="219">
        <f t="shared" si="32"/>
        <v>2</v>
      </c>
      <c r="Q65" s="220">
        <f t="shared" si="33"/>
        <v>19</v>
      </c>
      <c r="R65" s="220">
        <f t="shared" si="34"/>
        <v>228</v>
      </c>
      <c r="T65">
        <v>525</v>
      </c>
      <c r="U65">
        <v>9182</v>
      </c>
      <c r="V65" t="s">
        <v>337</v>
      </c>
      <c r="W65">
        <v>4506.1670000000004</v>
      </c>
      <c r="X65">
        <v>1495.866</v>
      </c>
      <c r="Y65">
        <v>3.012</v>
      </c>
      <c r="Z65">
        <v>19.126000000000001</v>
      </c>
      <c r="AA65">
        <v>124.128568</v>
      </c>
      <c r="AB65">
        <v>0.34248000000000001</v>
      </c>
      <c r="AC65">
        <v>27.596349</v>
      </c>
      <c r="AD65" s="1">
        <v>271</v>
      </c>
      <c r="AE65">
        <v>19</v>
      </c>
      <c r="AF65">
        <v>228</v>
      </c>
      <c r="AG65">
        <v>120</v>
      </c>
      <c r="AH65">
        <v>36.302416000000001</v>
      </c>
      <c r="AI65">
        <v>30888.799999999999</v>
      </c>
      <c r="AJ65">
        <v>6661.3</v>
      </c>
      <c r="AK65">
        <v>2</v>
      </c>
      <c r="AL65">
        <v>347</v>
      </c>
      <c r="AM65" t="s">
        <v>338</v>
      </c>
      <c r="AN65" t="s">
        <v>582</v>
      </c>
      <c r="AO65">
        <v>4506.1670000000004</v>
      </c>
      <c r="AR65" t="s">
        <v>116</v>
      </c>
      <c r="AS65" t="s">
        <v>118</v>
      </c>
      <c r="AT65" t="s">
        <v>208</v>
      </c>
      <c r="AU65" t="s">
        <v>337</v>
      </c>
      <c r="AV65" t="s">
        <v>48</v>
      </c>
      <c r="AW65">
        <v>1</v>
      </c>
      <c r="BB65">
        <v>0.9716129032258064</v>
      </c>
      <c r="BC65" t="s">
        <v>66</v>
      </c>
      <c r="BF65" t="s">
        <v>116</v>
      </c>
      <c r="BG65" t="s">
        <v>118</v>
      </c>
      <c r="BH65" t="s">
        <v>337</v>
      </c>
      <c r="BI65">
        <v>9182</v>
      </c>
      <c r="BJ65">
        <v>1</v>
      </c>
      <c r="BK65" t="s">
        <v>208</v>
      </c>
      <c r="BL65" t="s">
        <v>174</v>
      </c>
      <c r="BM65">
        <v>0.9716129032258064</v>
      </c>
      <c r="BN65" t="s">
        <v>66</v>
      </c>
      <c r="BO65" t="s">
        <v>178</v>
      </c>
      <c r="BP65">
        <v>4506.1670000000004</v>
      </c>
    </row>
    <row r="66" spans="1:68" ht="16.5" x14ac:dyDescent="0.25">
      <c r="A66" s="110" t="str">
        <f t="shared" si="18"/>
        <v>신흥교통</v>
      </c>
      <c r="B66" s="111" t="str">
        <f t="shared" si="1"/>
        <v>이기하</v>
      </c>
      <c r="C66" s="112" t="str">
        <f t="shared" si="19"/>
        <v>F</v>
      </c>
      <c r="D66" s="113">
        <f t="shared" si="20"/>
        <v>0.78333333333333333</v>
      </c>
      <c r="E66" s="114">
        <f t="shared" si="21"/>
        <v>755</v>
      </c>
      <c r="F66" s="115" t="str">
        <f t="shared" si="22"/>
        <v>330</v>
      </c>
      <c r="G66" s="116" t="str">
        <f t="shared" si="23"/>
        <v>70바4013</v>
      </c>
      <c r="H66" s="117">
        <f t="shared" si="24"/>
        <v>1</v>
      </c>
      <c r="I66" s="118">
        <f t="shared" si="25"/>
        <v>4056.4160000000002</v>
      </c>
      <c r="J66" s="119">
        <f t="shared" si="26"/>
        <v>1.3935439015902785E-2</v>
      </c>
      <c r="K66" s="119">
        <f t="shared" si="27"/>
        <v>0.30066177913566366</v>
      </c>
      <c r="L66" s="119">
        <f t="shared" si="28"/>
        <v>0.15629560676222556</v>
      </c>
      <c r="M66" s="120">
        <f t="shared" si="29"/>
        <v>23.683</v>
      </c>
      <c r="N66" s="121">
        <f t="shared" si="30"/>
        <v>0</v>
      </c>
      <c r="O66" s="121">
        <f t="shared" si="31"/>
        <v>1.8489227929285359</v>
      </c>
      <c r="P66" s="221">
        <f t="shared" si="32"/>
        <v>38</v>
      </c>
      <c r="Q66" s="222">
        <f t="shared" si="33"/>
        <v>0</v>
      </c>
      <c r="R66" s="222">
        <f t="shared" si="34"/>
        <v>75</v>
      </c>
      <c r="T66">
        <v>525</v>
      </c>
      <c r="U66">
        <v>755</v>
      </c>
      <c r="V66" t="s">
        <v>339</v>
      </c>
      <c r="W66">
        <v>4056.4160000000002</v>
      </c>
      <c r="X66">
        <v>1569.3</v>
      </c>
      <c r="Y66">
        <v>2.585</v>
      </c>
      <c r="Z66">
        <v>23.683</v>
      </c>
      <c r="AA66">
        <v>125.358591</v>
      </c>
      <c r="AB66">
        <v>1.7469269999999999</v>
      </c>
      <c r="AC66">
        <v>37.690536999999999</v>
      </c>
      <c r="AD66" s="1">
        <v>634</v>
      </c>
      <c r="AE66">
        <v>0</v>
      </c>
      <c r="AF66">
        <v>75</v>
      </c>
      <c r="AG66">
        <v>90</v>
      </c>
      <c r="AH66">
        <v>32.358499999999999</v>
      </c>
      <c r="AI66">
        <v>54741.2</v>
      </c>
      <c r="AJ66">
        <v>23705</v>
      </c>
      <c r="AK66">
        <v>38</v>
      </c>
      <c r="AL66">
        <v>11834</v>
      </c>
      <c r="AM66" t="s">
        <v>340</v>
      </c>
      <c r="AN66" t="s">
        <v>583</v>
      </c>
      <c r="AO66">
        <v>4056.4160000000002</v>
      </c>
      <c r="AR66" t="s">
        <v>116</v>
      </c>
      <c r="AS66" t="s">
        <v>118</v>
      </c>
      <c r="AT66" t="s">
        <v>211</v>
      </c>
      <c r="AU66" t="s">
        <v>339</v>
      </c>
      <c r="AV66" t="s">
        <v>48</v>
      </c>
      <c r="AW66">
        <v>1</v>
      </c>
      <c r="BB66">
        <v>0.78333333333333333</v>
      </c>
      <c r="BC66" t="s">
        <v>70</v>
      </c>
      <c r="BF66" t="s">
        <v>116</v>
      </c>
      <c r="BG66" t="s">
        <v>118</v>
      </c>
      <c r="BH66" t="s">
        <v>339</v>
      </c>
      <c r="BI66">
        <v>755</v>
      </c>
      <c r="BJ66">
        <v>1</v>
      </c>
      <c r="BK66" t="s">
        <v>211</v>
      </c>
      <c r="BL66" t="s">
        <v>174</v>
      </c>
      <c r="BM66">
        <v>0.78333333333333333</v>
      </c>
      <c r="BN66" t="s">
        <v>70</v>
      </c>
      <c r="BO66" t="s">
        <v>186</v>
      </c>
      <c r="BP66">
        <v>4056.4160000000002</v>
      </c>
    </row>
    <row r="67" spans="1:68" ht="16.5" x14ac:dyDescent="0.25">
      <c r="A67" s="127" t="str">
        <f t="shared" si="18"/>
        <v>신흥교통</v>
      </c>
      <c r="B67" s="128" t="str">
        <f t="shared" si="1"/>
        <v>이문규</v>
      </c>
      <c r="C67" s="129" t="str">
        <f t="shared" si="19"/>
        <v>D</v>
      </c>
      <c r="D67" s="130">
        <f t="shared" si="20"/>
        <v>0.82047619047619047</v>
      </c>
      <c r="E67" s="131">
        <f t="shared" si="21"/>
        <v>852</v>
      </c>
      <c r="F67" s="132" t="str">
        <f t="shared" si="22"/>
        <v>46</v>
      </c>
      <c r="G67" s="133" t="str">
        <f t="shared" si="23"/>
        <v>71바6292</v>
      </c>
      <c r="H67" s="134">
        <f t="shared" si="24"/>
        <v>1</v>
      </c>
      <c r="I67" s="135">
        <f t="shared" si="25"/>
        <v>1687.1320000000001</v>
      </c>
      <c r="J67" s="136">
        <f t="shared" si="26"/>
        <v>3.0889124681822686E-2</v>
      </c>
      <c r="K67" s="136">
        <f t="shared" si="27"/>
        <v>0.40282541881285483</v>
      </c>
      <c r="L67" s="136">
        <f t="shared" si="28"/>
        <v>0.16655483981099284</v>
      </c>
      <c r="M67" s="137">
        <f t="shared" si="29"/>
        <v>18.670999999999999</v>
      </c>
      <c r="N67" s="138">
        <f t="shared" si="30"/>
        <v>0</v>
      </c>
      <c r="O67" s="138">
        <f t="shared" si="31"/>
        <v>12.684247587029349</v>
      </c>
      <c r="P67" s="219">
        <f t="shared" si="32"/>
        <v>29</v>
      </c>
      <c r="Q67" s="220">
        <f t="shared" si="33"/>
        <v>0</v>
      </c>
      <c r="R67" s="220">
        <f t="shared" si="34"/>
        <v>214</v>
      </c>
      <c r="T67">
        <v>525</v>
      </c>
      <c r="U67">
        <v>852</v>
      </c>
      <c r="V67" t="s">
        <v>341</v>
      </c>
      <c r="W67">
        <v>1687.1320000000001</v>
      </c>
      <c r="X67">
        <v>979.40599999999995</v>
      </c>
      <c r="Y67">
        <v>1.7230000000000001</v>
      </c>
      <c r="Z67">
        <v>18.670999999999999</v>
      </c>
      <c r="AA67">
        <v>113.17274399999999</v>
      </c>
      <c r="AB67">
        <v>3.4958070000000001</v>
      </c>
      <c r="AC67">
        <v>45.588858000000002</v>
      </c>
      <c r="AD67" s="1">
        <v>281</v>
      </c>
      <c r="AE67">
        <v>0</v>
      </c>
      <c r="AF67">
        <v>214</v>
      </c>
      <c r="AG67">
        <v>74</v>
      </c>
      <c r="AH67">
        <v>14.907582</v>
      </c>
      <c r="AI67">
        <v>114.1</v>
      </c>
      <c r="AJ67">
        <v>0</v>
      </c>
      <c r="AK67">
        <v>29</v>
      </c>
      <c r="AL67">
        <v>13276</v>
      </c>
      <c r="AM67" t="s">
        <v>342</v>
      </c>
      <c r="AN67" t="s">
        <v>584</v>
      </c>
      <c r="AO67">
        <v>1687.1320000000001</v>
      </c>
      <c r="AR67" t="s">
        <v>116</v>
      </c>
      <c r="AS67" t="s">
        <v>119</v>
      </c>
      <c r="AT67" t="s">
        <v>231</v>
      </c>
      <c r="AU67" t="s">
        <v>341</v>
      </c>
      <c r="AV67" t="s">
        <v>48</v>
      </c>
      <c r="AW67">
        <v>1</v>
      </c>
      <c r="BB67">
        <v>0.82047619047619047</v>
      </c>
      <c r="BC67" t="s">
        <v>67</v>
      </c>
      <c r="BF67" t="s">
        <v>116</v>
      </c>
      <c r="BG67" t="s">
        <v>119</v>
      </c>
      <c r="BH67" t="s">
        <v>341</v>
      </c>
      <c r="BI67">
        <v>852</v>
      </c>
      <c r="BJ67">
        <v>1</v>
      </c>
      <c r="BK67" t="s">
        <v>231</v>
      </c>
      <c r="BL67" t="s">
        <v>174</v>
      </c>
      <c r="BM67">
        <v>0.82047619047619047</v>
      </c>
      <c r="BN67" t="s">
        <v>67</v>
      </c>
      <c r="BO67" t="s">
        <v>179</v>
      </c>
      <c r="BP67">
        <v>1687.1320000000001</v>
      </c>
    </row>
    <row r="68" spans="1:68" ht="16.5" x14ac:dyDescent="0.25">
      <c r="A68" s="110" t="str">
        <f t="shared" si="18"/>
        <v>신흥교통</v>
      </c>
      <c r="B68" s="111" t="str">
        <f t="shared" si="1"/>
        <v>이상돈</v>
      </c>
      <c r="C68" s="112" t="str">
        <f t="shared" si="19"/>
        <v>F</v>
      </c>
      <c r="D68" s="113">
        <f t="shared" si="20"/>
        <v>0.74904899208877829</v>
      </c>
      <c r="E68" s="114">
        <f t="shared" si="21"/>
        <v>906</v>
      </c>
      <c r="F68" s="115" t="str">
        <f t="shared" si="22"/>
        <v>330</v>
      </c>
      <c r="G68" s="116" t="str">
        <f t="shared" si="23"/>
        <v>70바4013</v>
      </c>
      <c r="H68" s="117">
        <f t="shared" si="24"/>
        <v>5</v>
      </c>
      <c r="I68" s="118">
        <f t="shared" si="25"/>
        <v>1355.402</v>
      </c>
      <c r="J68" s="119">
        <f t="shared" si="26"/>
        <v>2.6313049944880956E-2</v>
      </c>
      <c r="K68" s="119">
        <f t="shared" si="27"/>
        <v>0.29919376817416288</v>
      </c>
      <c r="L68" s="119">
        <f t="shared" si="28"/>
        <v>9.9601446655678536E-2</v>
      </c>
      <c r="M68" s="120">
        <f t="shared" si="29"/>
        <v>24.655000000000001</v>
      </c>
      <c r="N68" s="121">
        <f t="shared" si="30"/>
        <v>0</v>
      </c>
      <c r="O68" s="121">
        <f t="shared" si="31"/>
        <v>10.47659661118989</v>
      </c>
      <c r="P68" s="221">
        <f t="shared" si="32"/>
        <v>5</v>
      </c>
      <c r="Q68" s="222">
        <f t="shared" si="33"/>
        <v>0</v>
      </c>
      <c r="R68" s="222">
        <f t="shared" si="34"/>
        <v>142</v>
      </c>
      <c r="T68">
        <v>525</v>
      </c>
      <c r="U68">
        <v>906</v>
      </c>
      <c r="V68" t="s">
        <v>343</v>
      </c>
      <c r="W68">
        <v>1355.402</v>
      </c>
      <c r="X68">
        <v>581.62199999999996</v>
      </c>
      <c r="Y68">
        <v>2.33</v>
      </c>
      <c r="Z68">
        <v>24.655000000000001</v>
      </c>
      <c r="AA68">
        <v>45.762768000000001</v>
      </c>
      <c r="AB68">
        <v>1.2041580000000001</v>
      </c>
      <c r="AC68">
        <v>13.691935000000001</v>
      </c>
      <c r="AD68" s="1">
        <v>135</v>
      </c>
      <c r="AE68">
        <v>0</v>
      </c>
      <c r="AF68">
        <v>142</v>
      </c>
      <c r="AG68">
        <v>107</v>
      </c>
      <c r="AH68">
        <v>29.618006999999999</v>
      </c>
      <c r="AI68">
        <v>8748.4</v>
      </c>
      <c r="AJ68">
        <v>5409.7</v>
      </c>
      <c r="AK68">
        <v>5</v>
      </c>
      <c r="AL68">
        <v>2818</v>
      </c>
      <c r="AM68" t="s">
        <v>344</v>
      </c>
      <c r="AN68" t="s">
        <v>585</v>
      </c>
      <c r="AO68">
        <v>486.58600000000001</v>
      </c>
      <c r="AR68" t="s">
        <v>116</v>
      </c>
      <c r="AS68" t="s">
        <v>118</v>
      </c>
      <c r="AT68" t="s">
        <v>211</v>
      </c>
      <c r="AU68" t="s">
        <v>343</v>
      </c>
      <c r="AV68" t="s">
        <v>48</v>
      </c>
      <c r="AW68">
        <v>5</v>
      </c>
      <c r="BB68">
        <v>0.74904899208877829</v>
      </c>
      <c r="BC68" t="s">
        <v>70</v>
      </c>
      <c r="BF68" t="s">
        <v>116</v>
      </c>
      <c r="BG68" t="s">
        <v>118</v>
      </c>
      <c r="BH68" t="s">
        <v>343</v>
      </c>
      <c r="BI68">
        <v>906</v>
      </c>
      <c r="BJ68">
        <v>5</v>
      </c>
      <c r="BK68" t="s">
        <v>211</v>
      </c>
      <c r="BL68" t="s">
        <v>210</v>
      </c>
      <c r="BM68">
        <v>0.74904899208877829</v>
      </c>
      <c r="BN68" t="s">
        <v>70</v>
      </c>
      <c r="BO68" t="s">
        <v>186</v>
      </c>
      <c r="BP68">
        <v>1355.402</v>
      </c>
    </row>
    <row r="69" spans="1:68" ht="16.5" x14ac:dyDescent="0.25">
      <c r="A69" s="127" t="str">
        <f t="shared" si="18"/>
        <v>신흥교통</v>
      </c>
      <c r="B69" s="128" t="str">
        <f t="shared" si="1"/>
        <v>이상은</v>
      </c>
      <c r="C69" s="129" t="str">
        <f t="shared" si="19"/>
        <v>S</v>
      </c>
      <c r="D69" s="130">
        <f t="shared" si="20"/>
        <v>1.0070831689076047</v>
      </c>
      <c r="E69" s="131">
        <f t="shared" si="21"/>
        <v>2699</v>
      </c>
      <c r="F69" s="132" t="str">
        <f t="shared" si="22"/>
        <v>330</v>
      </c>
      <c r="G69" s="133" t="str">
        <f t="shared" si="23"/>
        <v>71바6253</v>
      </c>
      <c r="H69" s="134">
        <f t="shared" si="24"/>
        <v>2</v>
      </c>
      <c r="I69" s="135">
        <f t="shared" si="25"/>
        <v>4536.5540000000001</v>
      </c>
      <c r="J69" s="136">
        <f t="shared" si="26"/>
        <v>1.0142779372753421E-2</v>
      </c>
      <c r="K69" s="136">
        <f t="shared" si="27"/>
        <v>0.23674909761434107</v>
      </c>
      <c r="L69" s="136">
        <f t="shared" si="28"/>
        <v>0.13027509426758724</v>
      </c>
      <c r="M69" s="137">
        <f t="shared" si="29"/>
        <v>15.993</v>
      </c>
      <c r="N69" s="138">
        <f t="shared" si="30"/>
        <v>0</v>
      </c>
      <c r="O69" s="138">
        <f t="shared" si="31"/>
        <v>1.1021581579322102</v>
      </c>
      <c r="P69" s="219">
        <f t="shared" si="32"/>
        <v>5</v>
      </c>
      <c r="Q69" s="220">
        <f t="shared" si="33"/>
        <v>0</v>
      </c>
      <c r="R69" s="220">
        <f t="shared" si="34"/>
        <v>50</v>
      </c>
      <c r="T69">
        <v>525</v>
      </c>
      <c r="U69">
        <v>2699</v>
      </c>
      <c r="V69" t="s">
        <v>345</v>
      </c>
      <c r="W69">
        <v>4536.5540000000001</v>
      </c>
      <c r="X69">
        <v>1373.038</v>
      </c>
      <c r="Y69">
        <v>3.3039999999999998</v>
      </c>
      <c r="Z69">
        <v>15.993</v>
      </c>
      <c r="AA69">
        <v>133.20579599999999</v>
      </c>
      <c r="AB69">
        <v>1.3510770000000001</v>
      </c>
      <c r="AC69">
        <v>31.536352000000001</v>
      </c>
      <c r="AD69" s="1">
        <v>591</v>
      </c>
      <c r="AE69">
        <v>0</v>
      </c>
      <c r="AF69">
        <v>50</v>
      </c>
      <c r="AG69">
        <v>89</v>
      </c>
      <c r="AH69">
        <v>34.056730999999999</v>
      </c>
      <c r="AI69">
        <v>36345.300000000003</v>
      </c>
      <c r="AJ69">
        <v>4700.6000000000004</v>
      </c>
      <c r="AK69">
        <v>5</v>
      </c>
      <c r="AL69">
        <v>1612</v>
      </c>
      <c r="AM69" t="s">
        <v>346</v>
      </c>
      <c r="AN69" t="s">
        <v>586</v>
      </c>
      <c r="AO69">
        <v>4201.76</v>
      </c>
      <c r="AR69" t="s">
        <v>116</v>
      </c>
      <c r="AS69" t="s">
        <v>118</v>
      </c>
      <c r="AT69" t="s">
        <v>213</v>
      </c>
      <c r="AU69" t="s">
        <v>345</v>
      </c>
      <c r="AV69" t="s">
        <v>48</v>
      </c>
      <c r="AW69">
        <v>2</v>
      </c>
      <c r="BB69">
        <v>1.0070831689076047</v>
      </c>
      <c r="BC69" t="s">
        <v>71</v>
      </c>
      <c r="BF69" t="s">
        <v>116</v>
      </c>
      <c r="BG69" t="s">
        <v>118</v>
      </c>
      <c r="BH69" t="s">
        <v>345</v>
      </c>
      <c r="BI69">
        <v>2699</v>
      </c>
      <c r="BJ69">
        <v>2</v>
      </c>
      <c r="BK69" t="s">
        <v>213</v>
      </c>
      <c r="BL69" t="s">
        <v>217</v>
      </c>
      <c r="BM69">
        <v>1.0070831689076047</v>
      </c>
      <c r="BN69" t="s">
        <v>71</v>
      </c>
      <c r="BO69" t="s">
        <v>176</v>
      </c>
      <c r="BP69">
        <v>4536.5540000000001</v>
      </c>
    </row>
    <row r="70" spans="1:68" ht="16.5" x14ac:dyDescent="0.25">
      <c r="A70" s="110" t="str">
        <f t="shared" si="18"/>
        <v>신흥교통</v>
      </c>
      <c r="B70" s="111" t="str">
        <f t="shared" ref="B70:B114" si="35">IF(BH70="null", E70, BH70)</f>
        <v>이상호B</v>
      </c>
      <c r="C70" s="112" t="str">
        <f t="shared" si="19"/>
        <v>S</v>
      </c>
      <c r="D70" s="113">
        <f t="shared" si="20"/>
        <v>1.0053223184441209</v>
      </c>
      <c r="E70" s="114">
        <f t="shared" si="21"/>
        <v>7508</v>
      </c>
      <c r="F70" s="115" t="str">
        <f t="shared" si="22"/>
        <v>93</v>
      </c>
      <c r="G70" s="116" t="str">
        <f t="shared" si="23"/>
        <v>70바4017</v>
      </c>
      <c r="H70" s="117">
        <f t="shared" si="24"/>
        <v>3</v>
      </c>
      <c r="I70" s="118">
        <f t="shared" si="25"/>
        <v>2290.94</v>
      </c>
      <c r="J70" s="119">
        <f t="shared" si="26"/>
        <v>2.8967794830604549E-2</v>
      </c>
      <c r="K70" s="119">
        <f t="shared" si="27"/>
        <v>0.35133531198265322</v>
      </c>
      <c r="L70" s="119">
        <f t="shared" si="28"/>
        <v>0.11349053227059634</v>
      </c>
      <c r="M70" s="120">
        <f t="shared" si="29"/>
        <v>15.936</v>
      </c>
      <c r="N70" s="121">
        <f t="shared" si="30"/>
        <v>0</v>
      </c>
      <c r="O70" s="121">
        <f t="shared" si="31"/>
        <v>3.5356665822762707</v>
      </c>
      <c r="P70" s="221">
        <f t="shared" si="32"/>
        <v>5</v>
      </c>
      <c r="Q70" s="222">
        <f t="shared" si="33"/>
        <v>0</v>
      </c>
      <c r="R70" s="222">
        <f t="shared" si="34"/>
        <v>81</v>
      </c>
      <c r="T70">
        <v>525</v>
      </c>
      <c r="U70">
        <v>7508</v>
      </c>
      <c r="V70" t="s">
        <v>347</v>
      </c>
      <c r="W70">
        <v>2290.94</v>
      </c>
      <c r="X70">
        <v>1200.326</v>
      </c>
      <c r="Y70">
        <v>1.909</v>
      </c>
      <c r="Z70">
        <v>15.936</v>
      </c>
      <c r="AA70">
        <v>141.87051600000001</v>
      </c>
      <c r="AB70">
        <v>4.1096760000000003</v>
      </c>
      <c r="AC70">
        <v>49.844121999999999</v>
      </c>
      <c r="AD70" s="1">
        <v>260</v>
      </c>
      <c r="AE70">
        <v>0</v>
      </c>
      <c r="AF70">
        <v>81</v>
      </c>
      <c r="AG70">
        <v>75</v>
      </c>
      <c r="AH70">
        <v>16.148105000000001</v>
      </c>
      <c r="AI70">
        <v>1664.3</v>
      </c>
      <c r="AJ70">
        <v>0</v>
      </c>
      <c r="AK70">
        <v>5</v>
      </c>
      <c r="AL70">
        <v>1194</v>
      </c>
      <c r="AM70" t="s">
        <v>348</v>
      </c>
      <c r="AN70" t="s">
        <v>587</v>
      </c>
      <c r="AO70">
        <v>2055.8009999999999</v>
      </c>
      <c r="AR70" t="s">
        <v>116</v>
      </c>
      <c r="AS70" t="s">
        <v>122</v>
      </c>
      <c r="AT70" t="s">
        <v>242</v>
      </c>
      <c r="AU70" t="s">
        <v>347</v>
      </c>
      <c r="AV70" t="s">
        <v>48</v>
      </c>
      <c r="AW70">
        <v>3</v>
      </c>
      <c r="BB70">
        <v>1.0053223184441209</v>
      </c>
      <c r="BC70" t="s">
        <v>71</v>
      </c>
      <c r="BF70" t="s">
        <v>116</v>
      </c>
      <c r="BG70" t="s">
        <v>122</v>
      </c>
      <c r="BH70" t="s">
        <v>347</v>
      </c>
      <c r="BI70">
        <v>7508</v>
      </c>
      <c r="BJ70">
        <v>3</v>
      </c>
      <c r="BK70" t="s">
        <v>242</v>
      </c>
      <c r="BL70" t="s">
        <v>241</v>
      </c>
      <c r="BM70">
        <v>1.0053223184441209</v>
      </c>
      <c r="BN70" t="s">
        <v>71</v>
      </c>
      <c r="BO70" t="s">
        <v>176</v>
      </c>
      <c r="BP70">
        <v>2290.94</v>
      </c>
    </row>
    <row r="71" spans="1:68" ht="16.5" x14ac:dyDescent="0.25">
      <c r="A71" s="127" t="str">
        <f t="shared" si="18"/>
        <v>신흥교통</v>
      </c>
      <c r="B71" s="128" t="str">
        <f t="shared" si="35"/>
        <v>이상흔</v>
      </c>
      <c r="C71" s="129" t="str">
        <f t="shared" si="19"/>
        <v>D</v>
      </c>
      <c r="D71" s="130">
        <f t="shared" si="20"/>
        <v>0.82070460874092432</v>
      </c>
      <c r="E71" s="131">
        <f t="shared" si="21"/>
        <v>407</v>
      </c>
      <c r="F71" s="132" t="str">
        <f t="shared" si="22"/>
        <v>82</v>
      </c>
      <c r="G71" s="133" t="str">
        <f t="shared" si="23"/>
        <v>70바4006</v>
      </c>
      <c r="H71" s="134">
        <f t="shared" si="24"/>
        <v>2</v>
      </c>
      <c r="I71" s="135">
        <f t="shared" si="25"/>
        <v>621.274</v>
      </c>
      <c r="J71" s="136">
        <f t="shared" si="26"/>
        <v>1.9470751448084429E-2</v>
      </c>
      <c r="K71" s="136">
        <f t="shared" si="27"/>
        <v>0.40530747020323504</v>
      </c>
      <c r="L71" s="136">
        <f t="shared" si="28"/>
        <v>0.11750049092670867</v>
      </c>
      <c r="M71" s="137">
        <f t="shared" si="29"/>
        <v>19.649999999999999</v>
      </c>
      <c r="N71" s="138">
        <f t="shared" si="30"/>
        <v>0</v>
      </c>
      <c r="O71" s="138">
        <f t="shared" si="31"/>
        <v>13.681564012014023</v>
      </c>
      <c r="P71" s="219">
        <f t="shared" si="32"/>
        <v>12</v>
      </c>
      <c r="Q71" s="220">
        <f t="shared" si="33"/>
        <v>0</v>
      </c>
      <c r="R71" s="220">
        <f t="shared" si="34"/>
        <v>85</v>
      </c>
      <c r="T71">
        <v>525</v>
      </c>
      <c r="U71">
        <v>407</v>
      </c>
      <c r="V71" t="s">
        <v>349</v>
      </c>
      <c r="W71">
        <v>621.274</v>
      </c>
      <c r="X71">
        <v>372.14499999999998</v>
      </c>
      <c r="Y71">
        <v>1.669</v>
      </c>
      <c r="Z71">
        <v>19.649999999999999</v>
      </c>
      <c r="AA71">
        <v>40.801661000000003</v>
      </c>
      <c r="AB71">
        <v>0.79443900000000001</v>
      </c>
      <c r="AC71">
        <v>16.537217999999999</v>
      </c>
      <c r="AD71" s="1">
        <v>73</v>
      </c>
      <c r="AE71">
        <v>0</v>
      </c>
      <c r="AF71">
        <v>85</v>
      </c>
      <c r="AG71">
        <v>87</v>
      </c>
      <c r="AH71">
        <v>15.226684000000001</v>
      </c>
      <c r="AI71">
        <v>344.6</v>
      </c>
      <c r="AJ71">
        <v>0</v>
      </c>
      <c r="AK71">
        <v>12</v>
      </c>
      <c r="AL71">
        <v>3397</v>
      </c>
      <c r="AM71" t="s">
        <v>350</v>
      </c>
      <c r="AN71" t="s">
        <v>588</v>
      </c>
      <c r="AO71">
        <v>507.60199999999998</v>
      </c>
      <c r="AR71" t="s">
        <v>116</v>
      </c>
      <c r="AS71" t="s">
        <v>121</v>
      </c>
      <c r="AT71" t="s">
        <v>195</v>
      </c>
      <c r="AU71" t="s">
        <v>349</v>
      </c>
      <c r="AV71" t="s">
        <v>48</v>
      </c>
      <c r="AW71">
        <v>2</v>
      </c>
      <c r="BB71">
        <v>0.82070460874092432</v>
      </c>
      <c r="BC71" t="s">
        <v>67</v>
      </c>
      <c r="BF71" t="s">
        <v>116</v>
      </c>
      <c r="BG71" t="s">
        <v>121</v>
      </c>
      <c r="BH71" t="s">
        <v>349</v>
      </c>
      <c r="BI71">
        <v>407</v>
      </c>
      <c r="BJ71">
        <v>2</v>
      </c>
      <c r="BK71" t="s">
        <v>195</v>
      </c>
      <c r="BL71" t="s">
        <v>232</v>
      </c>
      <c r="BM71">
        <v>0.82070460874092432</v>
      </c>
      <c r="BN71" t="s">
        <v>67</v>
      </c>
      <c r="BO71" t="s">
        <v>179</v>
      </c>
      <c r="BP71">
        <v>621.274</v>
      </c>
    </row>
    <row r="72" spans="1:68" ht="16.5" x14ac:dyDescent="0.25">
      <c r="A72" s="110" t="str">
        <f t="shared" ref="A72:A87" si="36">BF72</f>
        <v>신흥교통</v>
      </c>
      <c r="B72" s="111" t="str">
        <f t="shared" si="35"/>
        <v>이성희</v>
      </c>
      <c r="C72" s="112" t="str">
        <f t="shared" ref="C72:C87" si="37">BN72</f>
        <v>S</v>
      </c>
      <c r="D72" s="113">
        <f t="shared" ref="D72:D87" si="38">BM72</f>
        <v>1.0426315789473686</v>
      </c>
      <c r="E72" s="114">
        <f t="shared" ref="E72:E87" si="39">U72</f>
        <v>5003</v>
      </c>
      <c r="F72" s="115" t="str">
        <f t="shared" ref="F72:F87" si="40">BG72</f>
        <v>93</v>
      </c>
      <c r="G72" s="116" t="str">
        <f t="shared" ref="G72:G87" si="41">BK72</f>
        <v>70바4017</v>
      </c>
      <c r="H72" s="117">
        <f t="shared" ref="H72:H87" si="42">BJ72</f>
        <v>1</v>
      </c>
      <c r="I72" s="118">
        <f t="shared" ref="I72:I87" si="43">BP72</f>
        <v>626.84299999999996</v>
      </c>
      <c r="J72" s="119">
        <f t="shared" ref="J72:J87" si="44">AB72/AA72</f>
        <v>3.8568280603250384E-2</v>
      </c>
      <c r="K72" s="119">
        <f t="shared" ref="K72:K87" si="45">AC72/AA72</f>
        <v>0.34040891303553589</v>
      </c>
      <c r="L72" s="119">
        <f t="shared" ref="L72:L87" si="46">AD72/I72</f>
        <v>0.14198132546746156</v>
      </c>
      <c r="M72" s="120">
        <f t="shared" ref="M72:M87" si="47">Z72</f>
        <v>24.204000000000001</v>
      </c>
      <c r="N72" s="121">
        <f t="shared" ref="N72:N87" si="48">AE72*100/W72</f>
        <v>0</v>
      </c>
      <c r="O72" s="121">
        <f t="shared" ref="O72:O87" si="49">AF72*100/W72</f>
        <v>33.543415642925723</v>
      </c>
      <c r="P72" s="221">
        <f t="shared" ref="P72:P87" si="50">AK72</f>
        <v>5</v>
      </c>
      <c r="Q72" s="222">
        <f t="shared" ref="Q72:Q87" si="51">AE72</f>
        <v>0</v>
      </c>
      <c r="R72" s="222">
        <f t="shared" ref="R72:R87" si="52">AF72</f>
        <v>218</v>
      </c>
      <c r="T72">
        <v>525</v>
      </c>
      <c r="U72">
        <v>5003</v>
      </c>
      <c r="V72" t="s">
        <v>351</v>
      </c>
      <c r="W72">
        <v>649.904</v>
      </c>
      <c r="X72">
        <v>330.64299999999997</v>
      </c>
      <c r="Y72">
        <v>1.966</v>
      </c>
      <c r="Z72">
        <v>24.204000000000001</v>
      </c>
      <c r="AA72">
        <v>28.657487</v>
      </c>
      <c r="AB72">
        <v>1.10527</v>
      </c>
      <c r="AC72">
        <v>9.7552640000000004</v>
      </c>
      <c r="AD72" s="1">
        <v>89</v>
      </c>
      <c r="AE72">
        <v>0</v>
      </c>
      <c r="AF72">
        <v>218</v>
      </c>
      <c r="AG72">
        <v>80</v>
      </c>
      <c r="AH72">
        <v>22.678331</v>
      </c>
      <c r="AI72">
        <v>1448.1</v>
      </c>
      <c r="AJ72">
        <v>0</v>
      </c>
      <c r="AK72">
        <v>5</v>
      </c>
      <c r="AL72">
        <v>803</v>
      </c>
      <c r="AM72" t="s">
        <v>352</v>
      </c>
      <c r="AN72" t="s">
        <v>589</v>
      </c>
      <c r="AO72">
        <v>626.84299999999996</v>
      </c>
      <c r="AR72" t="s">
        <v>116</v>
      </c>
      <c r="AS72" t="s">
        <v>122</v>
      </c>
      <c r="AT72" t="s">
        <v>242</v>
      </c>
      <c r="AU72" t="s">
        <v>351</v>
      </c>
      <c r="AV72" t="s">
        <v>48</v>
      </c>
      <c r="AW72">
        <v>1</v>
      </c>
      <c r="BB72">
        <v>1.0426315789473686</v>
      </c>
      <c r="BC72" t="s">
        <v>71</v>
      </c>
      <c r="BF72" t="s">
        <v>116</v>
      </c>
      <c r="BG72" t="s">
        <v>122</v>
      </c>
      <c r="BH72" t="s">
        <v>351</v>
      </c>
      <c r="BI72">
        <v>5003</v>
      </c>
      <c r="BJ72">
        <v>1</v>
      </c>
      <c r="BK72" t="s">
        <v>242</v>
      </c>
      <c r="BL72" t="s">
        <v>174</v>
      </c>
      <c r="BM72">
        <v>1.0426315789473686</v>
      </c>
      <c r="BN72" t="s">
        <v>71</v>
      </c>
      <c r="BO72" t="s">
        <v>176</v>
      </c>
      <c r="BP72">
        <v>626.84299999999996</v>
      </c>
    </row>
    <row r="73" spans="1:68" ht="16.5" x14ac:dyDescent="0.25">
      <c r="A73" s="127" t="str">
        <f t="shared" si="36"/>
        <v>신흥교통</v>
      </c>
      <c r="B73" s="128" t="str">
        <f t="shared" si="35"/>
        <v>이영재</v>
      </c>
      <c r="C73" s="129" t="str">
        <f t="shared" si="37"/>
        <v>C</v>
      </c>
      <c r="D73" s="130">
        <f t="shared" si="38"/>
        <v>0.85527900136015522</v>
      </c>
      <c r="E73" s="131">
        <f t="shared" si="39"/>
        <v>6684</v>
      </c>
      <c r="F73" s="132" t="str">
        <f t="shared" si="40"/>
        <v>330</v>
      </c>
      <c r="G73" s="133" t="str">
        <f t="shared" si="41"/>
        <v>70바4014</v>
      </c>
      <c r="H73" s="134">
        <f t="shared" si="42"/>
        <v>2</v>
      </c>
      <c r="I73" s="135">
        <f t="shared" si="43"/>
        <v>4718.5969999999998</v>
      </c>
      <c r="J73" s="136">
        <f t="shared" si="44"/>
        <v>6.6468242065425061E-3</v>
      </c>
      <c r="K73" s="136">
        <f t="shared" si="45"/>
        <v>0.24335119526271567</v>
      </c>
      <c r="L73" s="136">
        <f t="shared" si="46"/>
        <v>8.6042524928490405E-2</v>
      </c>
      <c r="M73" s="137">
        <f t="shared" si="47"/>
        <v>22.481000000000002</v>
      </c>
      <c r="N73" s="138">
        <f t="shared" si="48"/>
        <v>6.3578220390510143E-2</v>
      </c>
      <c r="O73" s="138">
        <f t="shared" si="49"/>
        <v>1.5894555097627536</v>
      </c>
      <c r="P73" s="219">
        <f t="shared" si="50"/>
        <v>0</v>
      </c>
      <c r="Q73" s="220">
        <f t="shared" si="51"/>
        <v>3</v>
      </c>
      <c r="R73" s="220">
        <f t="shared" si="52"/>
        <v>75</v>
      </c>
      <c r="T73">
        <v>525</v>
      </c>
      <c r="U73">
        <v>6684</v>
      </c>
      <c r="V73" t="s">
        <v>353</v>
      </c>
      <c r="W73">
        <v>4718.5969999999998</v>
      </c>
      <c r="X73">
        <v>1775.924</v>
      </c>
      <c r="Y73">
        <v>2.657</v>
      </c>
      <c r="Z73">
        <v>22.481000000000002</v>
      </c>
      <c r="AA73">
        <v>134.93857700000001</v>
      </c>
      <c r="AB73">
        <v>0.89691299999999996</v>
      </c>
      <c r="AC73">
        <v>32.837463999999997</v>
      </c>
      <c r="AD73" s="1">
        <v>406</v>
      </c>
      <c r="AE73">
        <v>3</v>
      </c>
      <c r="AF73">
        <v>75</v>
      </c>
      <c r="AG73">
        <v>108</v>
      </c>
      <c r="AH73">
        <v>34.96848</v>
      </c>
      <c r="AI73">
        <v>39389.300000000003</v>
      </c>
      <c r="AJ73">
        <v>2147</v>
      </c>
      <c r="AK73">
        <v>0</v>
      </c>
      <c r="AL73">
        <v>0</v>
      </c>
      <c r="AM73" t="s">
        <v>354</v>
      </c>
      <c r="AN73" t="s">
        <v>590</v>
      </c>
      <c r="AO73">
        <v>4596.3789999999999</v>
      </c>
      <c r="AR73" t="s">
        <v>116</v>
      </c>
      <c r="AS73" t="s">
        <v>118</v>
      </c>
      <c r="AT73" t="s">
        <v>212</v>
      </c>
      <c r="AU73" t="s">
        <v>353</v>
      </c>
      <c r="AV73" t="s">
        <v>48</v>
      </c>
      <c r="AW73">
        <v>2</v>
      </c>
      <c r="BB73">
        <v>0.85527900136015522</v>
      </c>
      <c r="BC73" t="s">
        <v>69</v>
      </c>
      <c r="BF73" t="s">
        <v>116</v>
      </c>
      <c r="BG73" t="s">
        <v>118</v>
      </c>
      <c r="BH73" t="s">
        <v>353</v>
      </c>
      <c r="BI73">
        <v>6684</v>
      </c>
      <c r="BJ73">
        <v>2</v>
      </c>
      <c r="BK73" t="s">
        <v>212</v>
      </c>
      <c r="BL73" t="s">
        <v>219</v>
      </c>
      <c r="BM73">
        <v>0.85527900136015522</v>
      </c>
      <c r="BN73" t="s">
        <v>69</v>
      </c>
      <c r="BO73" t="s">
        <v>177</v>
      </c>
      <c r="BP73">
        <v>4718.5969999999998</v>
      </c>
    </row>
    <row r="74" spans="1:68" ht="16.5" x14ac:dyDescent="0.25">
      <c r="A74" s="110" t="str">
        <f t="shared" si="36"/>
        <v>신흥교통</v>
      </c>
      <c r="B74" s="111" t="str">
        <f t="shared" si="35"/>
        <v>이영현</v>
      </c>
      <c r="C74" s="112" t="str">
        <f t="shared" si="37"/>
        <v>F</v>
      </c>
      <c r="D74" s="113">
        <f t="shared" si="38"/>
        <v>0.78708918729996968</v>
      </c>
      <c r="E74" s="114">
        <f t="shared" si="39"/>
        <v>785</v>
      </c>
      <c r="F74" s="115" t="str">
        <f t="shared" si="40"/>
        <v>82</v>
      </c>
      <c r="G74" s="116" t="str">
        <f t="shared" si="41"/>
        <v>71바6256</v>
      </c>
      <c r="H74" s="117">
        <f t="shared" si="42"/>
        <v>3</v>
      </c>
      <c r="I74" s="118">
        <f t="shared" si="43"/>
        <v>1708.21</v>
      </c>
      <c r="J74" s="119">
        <f t="shared" si="44"/>
        <v>1.3854946062359494E-2</v>
      </c>
      <c r="K74" s="119">
        <f t="shared" si="45"/>
        <v>0.43749272270213763</v>
      </c>
      <c r="L74" s="119">
        <f t="shared" si="46"/>
        <v>0.14869366178631432</v>
      </c>
      <c r="M74" s="120">
        <f t="shared" si="47"/>
        <v>17.36</v>
      </c>
      <c r="N74" s="121">
        <f t="shared" si="48"/>
        <v>0</v>
      </c>
      <c r="O74" s="121">
        <f t="shared" si="49"/>
        <v>9.1909074411225777</v>
      </c>
      <c r="P74" s="221">
        <f t="shared" si="50"/>
        <v>34</v>
      </c>
      <c r="Q74" s="222">
        <f t="shared" si="51"/>
        <v>0</v>
      </c>
      <c r="R74" s="222">
        <f t="shared" si="52"/>
        <v>157</v>
      </c>
      <c r="T74">
        <v>525</v>
      </c>
      <c r="U74">
        <v>785</v>
      </c>
      <c r="V74" t="s">
        <v>355</v>
      </c>
      <c r="W74">
        <v>1708.21</v>
      </c>
      <c r="X74">
        <v>897.44200000000001</v>
      </c>
      <c r="Y74">
        <v>1.903</v>
      </c>
      <c r="Z74">
        <v>17.36</v>
      </c>
      <c r="AA74">
        <v>111.751644</v>
      </c>
      <c r="AB74">
        <v>1.5483130000000001</v>
      </c>
      <c r="AC74">
        <v>48.890531000000003</v>
      </c>
      <c r="AD74" s="1">
        <v>254</v>
      </c>
      <c r="AE74">
        <v>0</v>
      </c>
      <c r="AF74">
        <v>157</v>
      </c>
      <c r="AG74">
        <v>65</v>
      </c>
      <c r="AH74">
        <v>15.285769999999999</v>
      </c>
      <c r="AI74">
        <v>408.7</v>
      </c>
      <c r="AJ74">
        <v>0</v>
      </c>
      <c r="AK74">
        <v>34</v>
      </c>
      <c r="AL74">
        <v>21509</v>
      </c>
      <c r="AM74" t="s">
        <v>356</v>
      </c>
      <c r="AN74" t="s">
        <v>591</v>
      </c>
      <c r="AO74">
        <v>1135.6479999999999</v>
      </c>
      <c r="AR74" t="s">
        <v>116</v>
      </c>
      <c r="AS74" t="s">
        <v>121</v>
      </c>
      <c r="AT74" t="s">
        <v>434</v>
      </c>
      <c r="AU74" t="s">
        <v>355</v>
      </c>
      <c r="AV74" t="s">
        <v>48</v>
      </c>
      <c r="AW74">
        <v>3</v>
      </c>
      <c r="BB74">
        <v>0.78708918729996968</v>
      </c>
      <c r="BC74" t="s">
        <v>70</v>
      </c>
      <c r="BF74" t="s">
        <v>116</v>
      </c>
      <c r="BG74" t="s">
        <v>121</v>
      </c>
      <c r="BH74" t="s">
        <v>355</v>
      </c>
      <c r="BI74">
        <v>785</v>
      </c>
      <c r="BJ74">
        <v>3</v>
      </c>
      <c r="BK74" t="s">
        <v>434</v>
      </c>
      <c r="BL74" t="s">
        <v>240</v>
      </c>
      <c r="BM74">
        <v>0.78708918729996968</v>
      </c>
      <c r="BN74" t="s">
        <v>70</v>
      </c>
      <c r="BO74" t="s">
        <v>186</v>
      </c>
      <c r="BP74">
        <v>1708.21</v>
      </c>
    </row>
    <row r="75" spans="1:68" ht="16.5" x14ac:dyDescent="0.25">
      <c r="A75" s="127" t="str">
        <f t="shared" si="36"/>
        <v>신흥교통</v>
      </c>
      <c r="B75" s="128" t="str">
        <f t="shared" si="35"/>
        <v>이정환</v>
      </c>
      <c r="C75" s="129" t="str">
        <f t="shared" si="37"/>
        <v>D</v>
      </c>
      <c r="D75" s="130">
        <f t="shared" si="38"/>
        <v>0.84498365845582002</v>
      </c>
      <c r="E75" s="131">
        <f t="shared" si="39"/>
        <v>7615</v>
      </c>
      <c r="F75" s="132" t="str">
        <f t="shared" si="40"/>
        <v>13</v>
      </c>
      <c r="G75" s="133" t="str">
        <f t="shared" si="41"/>
        <v>71바6251</v>
      </c>
      <c r="H75" s="134">
        <f t="shared" si="42"/>
        <v>5</v>
      </c>
      <c r="I75" s="135">
        <f t="shared" si="43"/>
        <v>1097.096</v>
      </c>
      <c r="J75" s="136">
        <f t="shared" si="44"/>
        <v>3.8046670403640695E-2</v>
      </c>
      <c r="K75" s="136">
        <f t="shared" si="45"/>
        <v>0.40962884999443822</v>
      </c>
      <c r="L75" s="136">
        <f t="shared" si="46"/>
        <v>0.21237886201389852</v>
      </c>
      <c r="M75" s="137">
        <f t="shared" si="47"/>
        <v>19.225999999999999</v>
      </c>
      <c r="N75" s="138">
        <f t="shared" si="48"/>
        <v>0.45574863093111267</v>
      </c>
      <c r="O75" s="138">
        <f t="shared" si="49"/>
        <v>10.573368237601814</v>
      </c>
      <c r="P75" s="219">
        <f t="shared" si="50"/>
        <v>16</v>
      </c>
      <c r="Q75" s="220">
        <f t="shared" si="51"/>
        <v>5</v>
      </c>
      <c r="R75" s="220">
        <f t="shared" si="52"/>
        <v>116</v>
      </c>
      <c r="T75">
        <v>525</v>
      </c>
      <c r="U75">
        <v>7615</v>
      </c>
      <c r="V75" t="s">
        <v>357</v>
      </c>
      <c r="W75">
        <v>1097.096</v>
      </c>
      <c r="X75">
        <v>604.98500000000001</v>
      </c>
      <c r="Y75">
        <v>1.8129999999999999</v>
      </c>
      <c r="Z75">
        <v>19.225999999999999</v>
      </c>
      <c r="AA75">
        <v>69.680262999999997</v>
      </c>
      <c r="AB75">
        <v>2.6511019999999998</v>
      </c>
      <c r="AC75">
        <v>28.543046</v>
      </c>
      <c r="AD75" s="1">
        <v>233</v>
      </c>
      <c r="AE75">
        <v>5</v>
      </c>
      <c r="AF75">
        <v>116</v>
      </c>
      <c r="AG75">
        <v>73</v>
      </c>
      <c r="AH75">
        <v>15.744716</v>
      </c>
      <c r="AI75">
        <v>272.7</v>
      </c>
      <c r="AJ75">
        <v>0</v>
      </c>
      <c r="AK75">
        <v>16</v>
      </c>
      <c r="AL75">
        <v>13946</v>
      </c>
      <c r="AM75" t="s">
        <v>358</v>
      </c>
      <c r="AN75" t="s">
        <v>592</v>
      </c>
      <c r="AO75">
        <v>429.00599999999997</v>
      </c>
      <c r="AR75" t="s">
        <v>116</v>
      </c>
      <c r="AS75" t="s">
        <v>117</v>
      </c>
      <c r="AT75" t="s">
        <v>200</v>
      </c>
      <c r="AU75" t="s">
        <v>357</v>
      </c>
      <c r="AV75" t="s">
        <v>48</v>
      </c>
      <c r="AW75">
        <v>5</v>
      </c>
      <c r="BB75">
        <v>0.84498365845582002</v>
      </c>
      <c r="BC75" t="s">
        <v>67</v>
      </c>
      <c r="BF75" t="s">
        <v>116</v>
      </c>
      <c r="BG75" t="s">
        <v>117</v>
      </c>
      <c r="BH75" t="s">
        <v>357</v>
      </c>
      <c r="BI75">
        <v>7615</v>
      </c>
      <c r="BJ75">
        <v>5</v>
      </c>
      <c r="BK75" t="s">
        <v>200</v>
      </c>
      <c r="BL75" t="s">
        <v>203</v>
      </c>
      <c r="BM75">
        <v>0.84498365845582002</v>
      </c>
      <c r="BN75" t="s">
        <v>67</v>
      </c>
      <c r="BO75" t="s">
        <v>179</v>
      </c>
      <c r="BP75">
        <v>1097.096</v>
      </c>
    </row>
    <row r="76" spans="1:68" ht="16.5" x14ac:dyDescent="0.25">
      <c r="A76" s="110" t="str">
        <f t="shared" si="36"/>
        <v>신흥교통</v>
      </c>
      <c r="B76" s="111" t="str">
        <f t="shared" si="35"/>
        <v>이제윤</v>
      </c>
      <c r="C76" s="112" t="str">
        <f t="shared" si="37"/>
        <v>F</v>
      </c>
      <c r="D76" s="113">
        <f t="shared" si="38"/>
        <v>0.75324109514277171</v>
      </c>
      <c r="E76" s="114">
        <f t="shared" si="39"/>
        <v>6559</v>
      </c>
      <c r="F76" s="115" t="str">
        <f t="shared" si="40"/>
        <v>46</v>
      </c>
      <c r="G76" s="116" t="str">
        <f t="shared" si="41"/>
        <v>74바1002</v>
      </c>
      <c r="H76" s="117">
        <f t="shared" si="42"/>
        <v>3</v>
      </c>
      <c r="I76" s="118">
        <f t="shared" si="43"/>
        <v>493.87499999999994</v>
      </c>
      <c r="J76" s="119">
        <f t="shared" si="44"/>
        <v>2.0012332848905794E-2</v>
      </c>
      <c r="K76" s="119">
        <f t="shared" si="45"/>
        <v>0.4358913034246511</v>
      </c>
      <c r="L76" s="119">
        <f t="shared" si="46"/>
        <v>0.26929891166793218</v>
      </c>
      <c r="M76" s="120">
        <f t="shared" si="47"/>
        <v>17.672000000000001</v>
      </c>
      <c r="N76" s="121">
        <f t="shared" si="48"/>
        <v>0</v>
      </c>
      <c r="O76" s="121">
        <f t="shared" si="49"/>
        <v>36.7168654070055</v>
      </c>
      <c r="P76" s="221">
        <f t="shared" si="50"/>
        <v>18</v>
      </c>
      <c r="Q76" s="222">
        <f t="shared" si="51"/>
        <v>0</v>
      </c>
      <c r="R76" s="222">
        <f t="shared" si="52"/>
        <v>193</v>
      </c>
      <c r="T76">
        <v>525</v>
      </c>
      <c r="U76">
        <v>6559</v>
      </c>
      <c r="V76" t="s">
        <v>359</v>
      </c>
      <c r="W76">
        <v>525.64400000000001</v>
      </c>
      <c r="X76">
        <v>286.959</v>
      </c>
      <c r="Y76">
        <v>1.8320000000000001</v>
      </c>
      <c r="Z76">
        <v>17.672000000000001</v>
      </c>
      <c r="AA76">
        <v>33.909439999999996</v>
      </c>
      <c r="AB76">
        <v>0.67860699999999996</v>
      </c>
      <c r="AC76">
        <v>14.78083</v>
      </c>
      <c r="AD76" s="1">
        <v>133</v>
      </c>
      <c r="AE76">
        <v>0</v>
      </c>
      <c r="AF76">
        <v>193</v>
      </c>
      <c r="AG76">
        <v>80</v>
      </c>
      <c r="AH76">
        <v>15.501405999999999</v>
      </c>
      <c r="AI76">
        <v>396.5</v>
      </c>
      <c r="AJ76">
        <v>0</v>
      </c>
      <c r="AK76">
        <v>18</v>
      </c>
      <c r="AL76">
        <v>9054</v>
      </c>
      <c r="AM76" t="s">
        <v>360</v>
      </c>
      <c r="AN76" t="s">
        <v>593</v>
      </c>
      <c r="AO76">
        <v>270.08999999999997</v>
      </c>
      <c r="AR76" t="s">
        <v>116</v>
      </c>
      <c r="AS76" t="s">
        <v>119</v>
      </c>
      <c r="AT76" t="s">
        <v>238</v>
      </c>
      <c r="AU76" t="s">
        <v>359</v>
      </c>
      <c r="AV76" t="s">
        <v>474</v>
      </c>
      <c r="AW76">
        <v>3</v>
      </c>
      <c r="BB76">
        <v>0.75324109514277171</v>
      </c>
      <c r="BC76" t="s">
        <v>70</v>
      </c>
      <c r="BF76" t="s">
        <v>116</v>
      </c>
      <c r="BG76" t="s">
        <v>119</v>
      </c>
      <c r="BH76" t="s">
        <v>359</v>
      </c>
      <c r="BI76">
        <v>6559</v>
      </c>
      <c r="BJ76">
        <v>3</v>
      </c>
      <c r="BK76" t="s">
        <v>238</v>
      </c>
      <c r="BL76" t="s">
        <v>236</v>
      </c>
      <c r="BM76">
        <v>0.75324109514277171</v>
      </c>
      <c r="BN76" t="s">
        <v>70</v>
      </c>
      <c r="BO76" t="s">
        <v>186</v>
      </c>
      <c r="BP76">
        <v>493.87499999999994</v>
      </c>
    </row>
    <row r="77" spans="1:68" ht="16.5" x14ac:dyDescent="0.25">
      <c r="A77" s="127" t="str">
        <f t="shared" si="36"/>
        <v>신흥교통</v>
      </c>
      <c r="B77" s="128" t="str">
        <f t="shared" si="35"/>
        <v>이준영</v>
      </c>
      <c r="C77" s="129" t="str">
        <f t="shared" si="37"/>
        <v>A</v>
      </c>
      <c r="D77" s="130">
        <f t="shared" si="38"/>
        <v>0.99055555555555552</v>
      </c>
      <c r="E77" s="131">
        <f t="shared" si="39"/>
        <v>8125</v>
      </c>
      <c r="F77" s="132" t="str">
        <f t="shared" si="40"/>
        <v>93</v>
      </c>
      <c r="G77" s="133" t="str">
        <f t="shared" si="41"/>
        <v>71바6296</v>
      </c>
      <c r="H77" s="134">
        <f t="shared" si="42"/>
        <v>1</v>
      </c>
      <c r="I77" s="135">
        <f t="shared" si="43"/>
        <v>1889.768</v>
      </c>
      <c r="J77" s="136">
        <f t="shared" si="44"/>
        <v>3.6919971270584002E-2</v>
      </c>
      <c r="K77" s="136">
        <f t="shared" si="45"/>
        <v>0.36771731251354639</v>
      </c>
      <c r="L77" s="136">
        <f t="shared" si="46"/>
        <v>0.17356627903531016</v>
      </c>
      <c r="M77" s="137">
        <f t="shared" si="47"/>
        <v>19.126999999999999</v>
      </c>
      <c r="N77" s="138">
        <f t="shared" si="48"/>
        <v>0</v>
      </c>
      <c r="O77" s="138">
        <f t="shared" si="49"/>
        <v>1.1112475182138759</v>
      </c>
      <c r="P77" s="219">
        <f t="shared" si="50"/>
        <v>6</v>
      </c>
      <c r="Q77" s="220">
        <f t="shared" si="51"/>
        <v>0</v>
      </c>
      <c r="R77" s="220">
        <f t="shared" si="52"/>
        <v>21</v>
      </c>
      <c r="T77">
        <v>525</v>
      </c>
      <c r="U77">
        <v>8125</v>
      </c>
      <c r="V77" t="s">
        <v>361</v>
      </c>
      <c r="W77">
        <v>1889.768</v>
      </c>
      <c r="X77">
        <v>1059.8019999999999</v>
      </c>
      <c r="Y77">
        <v>1.7829999999999999</v>
      </c>
      <c r="Z77">
        <v>19.126999999999999</v>
      </c>
      <c r="AA77">
        <v>114.458296</v>
      </c>
      <c r="AB77">
        <v>4.225797</v>
      </c>
      <c r="AC77">
        <v>42.088296999999997</v>
      </c>
      <c r="AD77" s="1">
        <v>328</v>
      </c>
      <c r="AE77">
        <v>0</v>
      </c>
      <c r="AF77">
        <v>21</v>
      </c>
      <c r="AG77">
        <v>74</v>
      </c>
      <c r="AH77">
        <v>16.510536999999999</v>
      </c>
      <c r="AI77">
        <v>2052.6999999999998</v>
      </c>
      <c r="AJ77">
        <v>0</v>
      </c>
      <c r="AK77">
        <v>6</v>
      </c>
      <c r="AL77">
        <v>2951</v>
      </c>
      <c r="AM77" t="s">
        <v>362</v>
      </c>
      <c r="AN77" t="s">
        <v>594</v>
      </c>
      <c r="AO77">
        <v>1889.768</v>
      </c>
      <c r="AR77" t="s">
        <v>116</v>
      </c>
      <c r="AS77" t="s">
        <v>122</v>
      </c>
      <c r="AT77" t="s">
        <v>243</v>
      </c>
      <c r="AU77" t="s">
        <v>361</v>
      </c>
      <c r="AV77" t="s">
        <v>48</v>
      </c>
      <c r="AW77">
        <v>1</v>
      </c>
      <c r="BB77">
        <v>0.99055555555555552</v>
      </c>
      <c r="BC77" t="s">
        <v>66</v>
      </c>
      <c r="BF77" t="s">
        <v>116</v>
      </c>
      <c r="BG77" t="s">
        <v>122</v>
      </c>
      <c r="BH77" t="s">
        <v>361</v>
      </c>
      <c r="BI77">
        <v>8125</v>
      </c>
      <c r="BJ77">
        <v>1</v>
      </c>
      <c r="BK77" t="s">
        <v>243</v>
      </c>
      <c r="BL77" t="s">
        <v>174</v>
      </c>
      <c r="BM77">
        <v>0.99055555555555552</v>
      </c>
      <c r="BN77" t="s">
        <v>66</v>
      </c>
      <c r="BO77" t="s">
        <v>178</v>
      </c>
      <c r="BP77">
        <v>1889.768</v>
      </c>
    </row>
    <row r="78" spans="1:68" ht="16.5" x14ac:dyDescent="0.25">
      <c r="A78" s="110" t="str">
        <f t="shared" si="36"/>
        <v>신흥교통</v>
      </c>
      <c r="B78" s="111" t="str">
        <f t="shared" si="35"/>
        <v>이진수</v>
      </c>
      <c r="C78" s="112" t="str">
        <f t="shared" si="37"/>
        <v>A</v>
      </c>
      <c r="D78" s="113">
        <f t="shared" si="38"/>
        <v>0.95311059634832329</v>
      </c>
      <c r="E78" s="114">
        <f t="shared" si="39"/>
        <v>463</v>
      </c>
      <c r="F78" s="115" t="str">
        <f t="shared" si="40"/>
        <v>예비</v>
      </c>
      <c r="G78" s="116" t="str">
        <f t="shared" si="41"/>
        <v>70바4010</v>
      </c>
      <c r="H78" s="117">
        <f t="shared" si="42"/>
        <v>3</v>
      </c>
      <c r="I78" s="118">
        <f t="shared" si="43"/>
        <v>1755.3850000000002</v>
      </c>
      <c r="J78" s="119">
        <f t="shared" si="44"/>
        <v>1.7605204303590557E-3</v>
      </c>
      <c r="K78" s="119">
        <f t="shared" si="45"/>
        <v>0.36694374580091016</v>
      </c>
      <c r="L78" s="119">
        <f t="shared" si="46"/>
        <v>0.18913229861255507</v>
      </c>
      <c r="M78" s="120">
        <f t="shared" si="47"/>
        <v>14.932</v>
      </c>
      <c r="N78" s="121">
        <f t="shared" si="48"/>
        <v>0.11393511964611752</v>
      </c>
      <c r="O78" s="121">
        <f t="shared" si="49"/>
        <v>9.2857122511585786</v>
      </c>
      <c r="P78" s="221">
        <f t="shared" si="50"/>
        <v>3</v>
      </c>
      <c r="Q78" s="222">
        <f t="shared" si="51"/>
        <v>2</v>
      </c>
      <c r="R78" s="222">
        <f t="shared" si="52"/>
        <v>163</v>
      </c>
      <c r="T78">
        <v>525</v>
      </c>
      <c r="U78">
        <v>463</v>
      </c>
      <c r="V78" t="s">
        <v>450</v>
      </c>
      <c r="W78">
        <v>1755.385</v>
      </c>
      <c r="X78">
        <v>860.58</v>
      </c>
      <c r="Y78">
        <v>2.04</v>
      </c>
      <c r="Z78">
        <v>14.932</v>
      </c>
      <c r="AA78">
        <v>104.445252</v>
      </c>
      <c r="AB78">
        <v>0.18387800000000001</v>
      </c>
      <c r="AC78">
        <v>38.325532000000003</v>
      </c>
      <c r="AD78" s="1">
        <v>332</v>
      </c>
      <c r="AE78">
        <v>2</v>
      </c>
      <c r="AF78">
        <v>163</v>
      </c>
      <c r="AG78">
        <v>65</v>
      </c>
      <c r="AH78">
        <v>16.806747000000001</v>
      </c>
      <c r="AI78">
        <v>14.4</v>
      </c>
      <c r="AJ78">
        <v>0</v>
      </c>
      <c r="AK78">
        <v>3</v>
      </c>
      <c r="AL78">
        <v>3587</v>
      </c>
      <c r="AM78" t="s">
        <v>451</v>
      </c>
      <c r="AN78" t="s">
        <v>595</v>
      </c>
      <c r="AO78">
        <v>1135.7270000000001</v>
      </c>
      <c r="AR78" t="s">
        <v>116</v>
      </c>
      <c r="AS78" t="s">
        <v>508</v>
      </c>
      <c r="AT78" t="s">
        <v>429</v>
      </c>
      <c r="AU78" t="s">
        <v>450</v>
      </c>
      <c r="AV78" t="s">
        <v>48</v>
      </c>
      <c r="AW78">
        <v>3</v>
      </c>
      <c r="BB78">
        <v>0.95311059634832329</v>
      </c>
      <c r="BC78" t="s">
        <v>66</v>
      </c>
      <c r="BF78" t="s">
        <v>116</v>
      </c>
      <c r="BG78" t="s">
        <v>508</v>
      </c>
      <c r="BH78" t="s">
        <v>450</v>
      </c>
      <c r="BI78">
        <v>463</v>
      </c>
      <c r="BJ78">
        <v>3</v>
      </c>
      <c r="BK78" t="s">
        <v>429</v>
      </c>
      <c r="BL78" t="s">
        <v>205</v>
      </c>
      <c r="BM78">
        <v>0.95311059634832329</v>
      </c>
      <c r="BN78" t="s">
        <v>66</v>
      </c>
      <c r="BO78" t="s">
        <v>178</v>
      </c>
      <c r="BP78">
        <v>1755.3850000000002</v>
      </c>
    </row>
    <row r="79" spans="1:68" ht="16.5" x14ac:dyDescent="0.25">
      <c r="A79" s="127" t="str">
        <f t="shared" si="36"/>
        <v>신흥교통</v>
      </c>
      <c r="B79" s="128" t="str">
        <f t="shared" si="35"/>
        <v>이충열</v>
      </c>
      <c r="C79" s="129" t="str">
        <f t="shared" si="37"/>
        <v>A</v>
      </c>
      <c r="D79" s="130">
        <f t="shared" si="38"/>
        <v>0.96251061134759541</v>
      </c>
      <c r="E79" s="131">
        <f t="shared" si="39"/>
        <v>276</v>
      </c>
      <c r="F79" s="132" t="str">
        <f t="shared" si="40"/>
        <v>46</v>
      </c>
      <c r="G79" s="133" t="str">
        <f t="shared" si="41"/>
        <v>71바6287</v>
      </c>
      <c r="H79" s="134">
        <f t="shared" si="42"/>
        <v>2</v>
      </c>
      <c r="I79" s="135">
        <f t="shared" si="43"/>
        <v>985.26599999999996</v>
      </c>
      <c r="J79" s="136">
        <f t="shared" si="44"/>
        <v>3.1059792082908589E-2</v>
      </c>
      <c r="K79" s="136">
        <f t="shared" si="45"/>
        <v>0.37067676539101929</v>
      </c>
      <c r="L79" s="136">
        <f t="shared" si="46"/>
        <v>0.22633481719657433</v>
      </c>
      <c r="M79" s="137">
        <f t="shared" si="47"/>
        <v>19.446999999999999</v>
      </c>
      <c r="N79" s="138">
        <f t="shared" si="48"/>
        <v>9.6791178839125316E-2</v>
      </c>
      <c r="O79" s="138">
        <f t="shared" si="49"/>
        <v>17.712785727559933</v>
      </c>
      <c r="P79" s="219">
        <f t="shared" si="50"/>
        <v>10</v>
      </c>
      <c r="Q79" s="220">
        <f t="shared" si="51"/>
        <v>1</v>
      </c>
      <c r="R79" s="220">
        <f t="shared" si="52"/>
        <v>183</v>
      </c>
      <c r="T79">
        <v>525</v>
      </c>
      <c r="U79">
        <v>276</v>
      </c>
      <c r="V79" t="s">
        <v>363</v>
      </c>
      <c r="W79">
        <v>1033.152</v>
      </c>
      <c r="X79">
        <v>584.899</v>
      </c>
      <c r="Y79">
        <v>1.766</v>
      </c>
      <c r="Z79">
        <v>19.446999999999999</v>
      </c>
      <c r="AA79">
        <v>62.110815000000002</v>
      </c>
      <c r="AB79">
        <v>1.929149</v>
      </c>
      <c r="AC79">
        <v>23.023036000000001</v>
      </c>
      <c r="AD79" s="1">
        <v>223</v>
      </c>
      <c r="AE79">
        <v>1</v>
      </c>
      <c r="AF79">
        <v>183</v>
      </c>
      <c r="AG79">
        <v>90</v>
      </c>
      <c r="AH79">
        <v>16.634011000000001</v>
      </c>
      <c r="AI79">
        <v>468.4</v>
      </c>
      <c r="AJ79">
        <v>45.5</v>
      </c>
      <c r="AK79">
        <v>10</v>
      </c>
      <c r="AL79">
        <v>3954</v>
      </c>
      <c r="AM79" t="s">
        <v>364</v>
      </c>
      <c r="AN79" t="s">
        <v>596</v>
      </c>
      <c r="AO79">
        <v>814.3</v>
      </c>
      <c r="AR79" t="s">
        <v>116</v>
      </c>
      <c r="AS79" t="s">
        <v>119</v>
      </c>
      <c r="AT79" t="s">
        <v>228</v>
      </c>
      <c r="AU79" t="s">
        <v>363</v>
      </c>
      <c r="AV79" t="s">
        <v>48</v>
      </c>
      <c r="AW79">
        <v>2</v>
      </c>
      <c r="BB79">
        <v>0.96251061134759541</v>
      </c>
      <c r="BC79" t="s">
        <v>66</v>
      </c>
      <c r="BF79" t="s">
        <v>116</v>
      </c>
      <c r="BG79" t="s">
        <v>119</v>
      </c>
      <c r="BH79" t="s">
        <v>363</v>
      </c>
      <c r="BI79">
        <v>276</v>
      </c>
      <c r="BJ79">
        <v>2</v>
      </c>
      <c r="BK79" t="s">
        <v>228</v>
      </c>
      <c r="BL79" t="s">
        <v>429</v>
      </c>
      <c r="BM79">
        <v>0.96251061134759541</v>
      </c>
      <c r="BN79" t="s">
        <v>66</v>
      </c>
      <c r="BO79" t="s">
        <v>178</v>
      </c>
      <c r="BP79">
        <v>985.26599999999996</v>
      </c>
    </row>
    <row r="80" spans="1:68" ht="16.5" x14ac:dyDescent="0.25">
      <c r="A80" s="110" t="str">
        <f t="shared" si="36"/>
        <v>신흥교통</v>
      </c>
      <c r="B80" s="111" t="str">
        <f t="shared" si="35"/>
        <v>이평원</v>
      </c>
      <c r="C80" s="112" t="str">
        <f t="shared" si="37"/>
        <v>D</v>
      </c>
      <c r="D80" s="113">
        <f t="shared" si="38"/>
        <v>0.83243666802137239</v>
      </c>
      <c r="E80" s="114">
        <f t="shared" si="39"/>
        <v>7164</v>
      </c>
      <c r="F80" s="115" t="str">
        <f t="shared" si="40"/>
        <v>82</v>
      </c>
      <c r="G80" s="116" t="str">
        <f t="shared" si="41"/>
        <v>71바6282</v>
      </c>
      <c r="H80" s="117">
        <f t="shared" si="42"/>
        <v>3</v>
      </c>
      <c r="I80" s="118">
        <f t="shared" si="43"/>
        <v>1674.25</v>
      </c>
      <c r="J80" s="119">
        <f t="shared" si="44"/>
        <v>3.5466624706977916E-2</v>
      </c>
      <c r="K80" s="119">
        <f t="shared" si="45"/>
        <v>0.37476456696644256</v>
      </c>
      <c r="L80" s="119">
        <f t="shared" si="46"/>
        <v>0.16604449753621026</v>
      </c>
      <c r="M80" s="120">
        <f t="shared" si="47"/>
        <v>18.942</v>
      </c>
      <c r="N80" s="121">
        <f t="shared" si="48"/>
        <v>0</v>
      </c>
      <c r="O80" s="121">
        <f t="shared" si="49"/>
        <v>17.321188591906825</v>
      </c>
      <c r="P80" s="221">
        <f t="shared" si="50"/>
        <v>18</v>
      </c>
      <c r="Q80" s="222">
        <f t="shared" si="51"/>
        <v>0</v>
      </c>
      <c r="R80" s="222">
        <f t="shared" si="52"/>
        <v>290</v>
      </c>
      <c r="T80">
        <v>525</v>
      </c>
      <c r="U80">
        <v>7164</v>
      </c>
      <c r="V80" t="s">
        <v>365</v>
      </c>
      <c r="W80">
        <v>1674.25</v>
      </c>
      <c r="X80">
        <v>949.89599999999996</v>
      </c>
      <c r="Y80">
        <v>1.7629999999999999</v>
      </c>
      <c r="Z80">
        <v>18.942</v>
      </c>
      <c r="AA80">
        <v>103.140263</v>
      </c>
      <c r="AB80">
        <v>3.6580370000000002</v>
      </c>
      <c r="AC80">
        <v>38.653315999999997</v>
      </c>
      <c r="AD80" s="1">
        <v>278</v>
      </c>
      <c r="AE80">
        <v>0</v>
      </c>
      <c r="AF80">
        <v>290</v>
      </c>
      <c r="AG80">
        <v>66</v>
      </c>
      <c r="AH80">
        <v>16.232748000000001</v>
      </c>
      <c r="AI80">
        <v>289.2</v>
      </c>
      <c r="AJ80">
        <v>0</v>
      </c>
      <c r="AK80">
        <v>18</v>
      </c>
      <c r="AL80">
        <v>6280</v>
      </c>
      <c r="AM80" t="s">
        <v>366</v>
      </c>
      <c r="AN80" t="s">
        <v>597</v>
      </c>
      <c r="AO80">
        <v>991.22400000000005</v>
      </c>
      <c r="AR80" t="s">
        <v>116</v>
      </c>
      <c r="AS80" t="s">
        <v>121</v>
      </c>
      <c r="AT80" t="s">
        <v>225</v>
      </c>
      <c r="AU80" t="s">
        <v>365</v>
      </c>
      <c r="AV80" t="s">
        <v>193</v>
      </c>
      <c r="AW80">
        <v>3</v>
      </c>
      <c r="BB80">
        <v>0.83243666802137239</v>
      </c>
      <c r="BC80" t="s">
        <v>67</v>
      </c>
      <c r="BF80" t="s">
        <v>116</v>
      </c>
      <c r="BG80" t="s">
        <v>121</v>
      </c>
      <c r="BH80" t="s">
        <v>365</v>
      </c>
      <c r="BI80">
        <v>7164</v>
      </c>
      <c r="BJ80">
        <v>3</v>
      </c>
      <c r="BK80" t="s">
        <v>225</v>
      </c>
      <c r="BL80" t="s">
        <v>235</v>
      </c>
      <c r="BM80">
        <v>0.83243666802137239</v>
      </c>
      <c r="BN80" t="s">
        <v>67</v>
      </c>
      <c r="BO80" t="s">
        <v>179</v>
      </c>
      <c r="BP80">
        <v>1674.25</v>
      </c>
    </row>
    <row r="81" spans="1:68" ht="16.5" x14ac:dyDescent="0.25">
      <c r="A81" s="127" t="str">
        <f t="shared" si="36"/>
        <v>신흥교통</v>
      </c>
      <c r="B81" s="128" t="str">
        <f t="shared" si="35"/>
        <v>이한길</v>
      </c>
      <c r="C81" s="129" t="str">
        <f t="shared" si="37"/>
        <v>A</v>
      </c>
      <c r="D81" s="130">
        <f t="shared" si="38"/>
        <v>0.9603034371099205</v>
      </c>
      <c r="E81" s="131">
        <f t="shared" si="39"/>
        <v>7870</v>
      </c>
      <c r="F81" s="132" t="str">
        <f t="shared" si="40"/>
        <v>93</v>
      </c>
      <c r="G81" s="133" t="str">
        <f t="shared" si="41"/>
        <v>70바4005</v>
      </c>
      <c r="H81" s="134">
        <f t="shared" si="42"/>
        <v>3</v>
      </c>
      <c r="I81" s="135">
        <f t="shared" si="43"/>
        <v>1164.5309999999999</v>
      </c>
      <c r="J81" s="136">
        <f t="shared" si="44"/>
        <v>6.5709319164644953E-2</v>
      </c>
      <c r="K81" s="136">
        <f t="shared" si="45"/>
        <v>0.33349478144118017</v>
      </c>
      <c r="L81" s="136">
        <f t="shared" si="46"/>
        <v>4.1218310203850306E-2</v>
      </c>
      <c r="M81" s="137">
        <f t="shared" si="47"/>
        <v>19.864999999999998</v>
      </c>
      <c r="N81" s="138">
        <f t="shared" si="48"/>
        <v>0</v>
      </c>
      <c r="O81" s="138">
        <f t="shared" si="49"/>
        <v>13.653565255025415</v>
      </c>
      <c r="P81" s="219">
        <f t="shared" si="50"/>
        <v>0</v>
      </c>
      <c r="Q81" s="220">
        <f t="shared" si="51"/>
        <v>0</v>
      </c>
      <c r="R81" s="220">
        <f t="shared" si="52"/>
        <v>159</v>
      </c>
      <c r="T81">
        <v>525</v>
      </c>
      <c r="U81">
        <v>7870</v>
      </c>
      <c r="V81" t="s">
        <v>367</v>
      </c>
      <c r="W81">
        <v>1164.5309999999999</v>
      </c>
      <c r="X81">
        <v>632.80499999999995</v>
      </c>
      <c r="Y81">
        <v>1.84</v>
      </c>
      <c r="Z81">
        <v>19.864999999999998</v>
      </c>
      <c r="AA81">
        <v>65.866365000000002</v>
      </c>
      <c r="AB81">
        <v>4.3280339999999997</v>
      </c>
      <c r="AC81">
        <v>21.966089</v>
      </c>
      <c r="AD81" s="1">
        <v>48</v>
      </c>
      <c r="AE81">
        <v>0</v>
      </c>
      <c r="AF81">
        <v>159</v>
      </c>
      <c r="AG81">
        <v>76</v>
      </c>
      <c r="AH81">
        <v>17.680206999999999</v>
      </c>
      <c r="AI81">
        <v>1688.6</v>
      </c>
      <c r="AJ81">
        <v>0</v>
      </c>
      <c r="AK81">
        <v>0</v>
      </c>
      <c r="AL81">
        <v>0</v>
      </c>
      <c r="AM81" t="s">
        <v>368</v>
      </c>
      <c r="AN81" t="s">
        <v>598</v>
      </c>
      <c r="AO81">
        <v>518.69299999999998</v>
      </c>
      <c r="AR81" t="s">
        <v>116</v>
      </c>
      <c r="AS81" t="s">
        <v>122</v>
      </c>
      <c r="AT81" t="s">
        <v>241</v>
      </c>
      <c r="AU81" t="s">
        <v>367</v>
      </c>
      <c r="AV81" t="s">
        <v>48</v>
      </c>
      <c r="AW81">
        <v>3</v>
      </c>
      <c r="BB81">
        <v>0.9603034371099205</v>
      </c>
      <c r="BC81" t="s">
        <v>66</v>
      </c>
      <c r="BF81" t="s">
        <v>116</v>
      </c>
      <c r="BG81" t="s">
        <v>122</v>
      </c>
      <c r="BH81" t="s">
        <v>367</v>
      </c>
      <c r="BI81">
        <v>7870</v>
      </c>
      <c r="BJ81">
        <v>3</v>
      </c>
      <c r="BK81" t="s">
        <v>241</v>
      </c>
      <c r="BL81" t="s">
        <v>242</v>
      </c>
      <c r="BM81">
        <v>0.9603034371099205</v>
      </c>
      <c r="BN81" t="s">
        <v>66</v>
      </c>
      <c r="BO81" t="s">
        <v>178</v>
      </c>
      <c r="BP81">
        <v>1164.5309999999999</v>
      </c>
    </row>
    <row r="82" spans="1:68" ht="16.5" x14ac:dyDescent="0.25">
      <c r="A82" s="110" t="str">
        <f t="shared" si="36"/>
        <v>신흥교통</v>
      </c>
      <c r="B82" s="111" t="str">
        <f t="shared" si="35"/>
        <v>이호종</v>
      </c>
      <c r="C82" s="112" t="str">
        <f t="shared" si="37"/>
        <v>C</v>
      </c>
      <c r="D82" s="113">
        <f t="shared" si="38"/>
        <v>0.88085200729540325</v>
      </c>
      <c r="E82" s="114">
        <f t="shared" si="39"/>
        <v>5567</v>
      </c>
      <c r="F82" s="115" t="str">
        <f t="shared" si="40"/>
        <v>330</v>
      </c>
      <c r="G82" s="116" t="str">
        <f t="shared" si="41"/>
        <v>71바6295</v>
      </c>
      <c r="H82" s="117">
        <f t="shared" si="42"/>
        <v>2</v>
      </c>
      <c r="I82" s="118">
        <f t="shared" si="43"/>
        <v>5223.8429999999998</v>
      </c>
      <c r="J82" s="119">
        <f t="shared" si="44"/>
        <v>1.9860791122252308E-3</v>
      </c>
      <c r="K82" s="119">
        <f t="shared" si="45"/>
        <v>0.23179379595682711</v>
      </c>
      <c r="L82" s="119">
        <f t="shared" si="46"/>
        <v>2.6608762935639529E-2</v>
      </c>
      <c r="M82" s="120">
        <f t="shared" si="47"/>
        <v>21.108000000000001</v>
      </c>
      <c r="N82" s="121">
        <f t="shared" si="48"/>
        <v>0.17228695425953652</v>
      </c>
      <c r="O82" s="121">
        <f t="shared" si="49"/>
        <v>1.3782956340762922</v>
      </c>
      <c r="P82" s="221">
        <f t="shared" si="50"/>
        <v>0</v>
      </c>
      <c r="Q82" s="222">
        <f t="shared" si="51"/>
        <v>9</v>
      </c>
      <c r="R82" s="222">
        <f t="shared" si="52"/>
        <v>72</v>
      </c>
      <c r="T82">
        <v>525</v>
      </c>
      <c r="U82">
        <v>5567</v>
      </c>
      <c r="V82" t="s">
        <v>369</v>
      </c>
      <c r="W82">
        <v>5223.8429999999998</v>
      </c>
      <c r="X82">
        <v>1907.3630000000001</v>
      </c>
      <c r="Y82">
        <v>2.7389999999999999</v>
      </c>
      <c r="Z82">
        <v>21.108000000000001</v>
      </c>
      <c r="AA82">
        <v>148.79467700000001</v>
      </c>
      <c r="AB82">
        <v>0.295518</v>
      </c>
      <c r="AC82">
        <v>34.489682999999999</v>
      </c>
      <c r="AD82" s="1">
        <v>139</v>
      </c>
      <c r="AE82">
        <v>9</v>
      </c>
      <c r="AF82">
        <v>72</v>
      </c>
      <c r="AG82">
        <v>107</v>
      </c>
      <c r="AH82">
        <v>35.107726999999997</v>
      </c>
      <c r="AI82">
        <v>36969.1</v>
      </c>
      <c r="AJ82">
        <v>19526.7</v>
      </c>
      <c r="AK82">
        <v>0</v>
      </c>
      <c r="AL82">
        <v>0</v>
      </c>
      <c r="AM82" t="s">
        <v>370</v>
      </c>
      <c r="AN82" t="s">
        <v>599</v>
      </c>
      <c r="AO82">
        <v>4980.3450000000003</v>
      </c>
      <c r="AR82" t="s">
        <v>116</v>
      </c>
      <c r="AS82" t="s">
        <v>118</v>
      </c>
      <c r="AT82" t="s">
        <v>217</v>
      </c>
      <c r="AU82" t="s">
        <v>369</v>
      </c>
      <c r="AV82" t="s">
        <v>48</v>
      </c>
      <c r="AW82">
        <v>2</v>
      </c>
      <c r="BB82">
        <v>0.88085200729540325</v>
      </c>
      <c r="BC82" t="s">
        <v>69</v>
      </c>
      <c r="BF82" t="s">
        <v>116</v>
      </c>
      <c r="BG82" t="s">
        <v>118</v>
      </c>
      <c r="BH82" t="s">
        <v>369</v>
      </c>
      <c r="BI82">
        <v>5567</v>
      </c>
      <c r="BJ82">
        <v>2</v>
      </c>
      <c r="BK82" t="s">
        <v>217</v>
      </c>
      <c r="BL82" t="s">
        <v>211</v>
      </c>
      <c r="BM82">
        <v>0.88085200729540325</v>
      </c>
      <c r="BN82" t="s">
        <v>69</v>
      </c>
      <c r="BO82" t="s">
        <v>177</v>
      </c>
      <c r="BP82">
        <v>5223.8429999999998</v>
      </c>
    </row>
    <row r="83" spans="1:68" ht="16.5" x14ac:dyDescent="0.25">
      <c r="A83" s="127" t="str">
        <f t="shared" si="36"/>
        <v>신흥교통</v>
      </c>
      <c r="B83" s="128" t="str">
        <f t="shared" si="35"/>
        <v>이흥모</v>
      </c>
      <c r="C83" s="129" t="str">
        <f t="shared" si="37"/>
        <v>D</v>
      </c>
      <c r="D83" s="130">
        <f t="shared" si="38"/>
        <v>0.83166593083591644</v>
      </c>
      <c r="E83" s="131">
        <f t="shared" si="39"/>
        <v>9931</v>
      </c>
      <c r="F83" s="132" t="str">
        <f t="shared" si="40"/>
        <v>330</v>
      </c>
      <c r="G83" s="133" t="str">
        <f t="shared" si="41"/>
        <v>71바6298</v>
      </c>
      <c r="H83" s="134">
        <f t="shared" si="42"/>
        <v>7</v>
      </c>
      <c r="I83" s="135">
        <f t="shared" si="43"/>
        <v>3141.7660000000001</v>
      </c>
      <c r="J83" s="136">
        <f t="shared" si="44"/>
        <v>9.4351741373754506E-3</v>
      </c>
      <c r="K83" s="136">
        <f t="shared" si="45"/>
        <v>0.3049521492111395</v>
      </c>
      <c r="L83" s="136">
        <f t="shared" si="46"/>
        <v>0.1196779136320146</v>
      </c>
      <c r="M83" s="137">
        <f t="shared" si="47"/>
        <v>21.817</v>
      </c>
      <c r="N83" s="138">
        <f t="shared" si="48"/>
        <v>0</v>
      </c>
      <c r="O83" s="138">
        <f t="shared" si="49"/>
        <v>3.7876786495238663</v>
      </c>
      <c r="P83" s="219">
        <f t="shared" si="50"/>
        <v>38</v>
      </c>
      <c r="Q83" s="220">
        <f t="shared" si="51"/>
        <v>0</v>
      </c>
      <c r="R83" s="220">
        <f t="shared" si="52"/>
        <v>119</v>
      </c>
      <c r="T83">
        <v>525</v>
      </c>
      <c r="U83">
        <v>9931</v>
      </c>
      <c r="V83" t="s">
        <v>371</v>
      </c>
      <c r="W83">
        <v>3141.7660000000001</v>
      </c>
      <c r="X83">
        <v>1163.268</v>
      </c>
      <c r="Y83">
        <v>2.7010000000000001</v>
      </c>
      <c r="Z83">
        <v>21.817</v>
      </c>
      <c r="AA83">
        <v>98.389705000000006</v>
      </c>
      <c r="AB83">
        <v>0.92832400000000004</v>
      </c>
      <c r="AC83">
        <v>30.004152000000001</v>
      </c>
      <c r="AD83" s="1">
        <v>376</v>
      </c>
      <c r="AE83">
        <v>0</v>
      </c>
      <c r="AF83">
        <v>119</v>
      </c>
      <c r="AG83">
        <v>109</v>
      </c>
      <c r="AH83">
        <v>31.931857000000001</v>
      </c>
      <c r="AI83">
        <v>40081.699999999997</v>
      </c>
      <c r="AJ83">
        <v>13559.1</v>
      </c>
      <c r="AK83">
        <v>38</v>
      </c>
      <c r="AL83">
        <v>7841</v>
      </c>
      <c r="AM83" t="s">
        <v>372</v>
      </c>
      <c r="AN83" t="s">
        <v>600</v>
      </c>
      <c r="AO83">
        <v>855.01099999999997</v>
      </c>
      <c r="AR83" t="s">
        <v>116</v>
      </c>
      <c r="AS83" t="s">
        <v>118</v>
      </c>
      <c r="AT83" t="s">
        <v>219</v>
      </c>
      <c r="AU83" t="s">
        <v>371</v>
      </c>
      <c r="AV83" t="s">
        <v>48</v>
      </c>
      <c r="AW83">
        <v>7</v>
      </c>
      <c r="BB83">
        <v>0.83166593083591644</v>
      </c>
      <c r="BC83" t="s">
        <v>67</v>
      </c>
      <c r="BF83" t="s">
        <v>116</v>
      </c>
      <c r="BG83" t="s">
        <v>118</v>
      </c>
      <c r="BH83" t="s">
        <v>371</v>
      </c>
      <c r="BI83">
        <v>9931</v>
      </c>
      <c r="BJ83">
        <v>7</v>
      </c>
      <c r="BK83" t="s">
        <v>219</v>
      </c>
      <c r="BL83" t="s">
        <v>213</v>
      </c>
      <c r="BM83">
        <v>0.83166593083591644</v>
      </c>
      <c r="BN83" t="s">
        <v>67</v>
      </c>
      <c r="BO83" t="s">
        <v>179</v>
      </c>
      <c r="BP83">
        <v>3141.7660000000001</v>
      </c>
    </row>
    <row r="84" spans="1:68" ht="16.5" x14ac:dyDescent="0.25">
      <c r="A84" s="110" t="str">
        <f t="shared" si="36"/>
        <v>신흥교통</v>
      </c>
      <c r="B84" s="111" t="str">
        <f t="shared" si="35"/>
        <v>임성호</v>
      </c>
      <c r="C84" s="112" t="str">
        <f t="shared" si="37"/>
        <v>C</v>
      </c>
      <c r="D84" s="113">
        <f t="shared" si="38"/>
        <v>0.89837760363407271</v>
      </c>
      <c r="E84" s="114">
        <f t="shared" si="39"/>
        <v>4756</v>
      </c>
      <c r="F84" s="115" t="str">
        <f t="shared" si="40"/>
        <v>330</v>
      </c>
      <c r="G84" s="116" t="str">
        <f t="shared" si="41"/>
        <v>70바4011</v>
      </c>
      <c r="H84" s="117">
        <f t="shared" si="42"/>
        <v>2</v>
      </c>
      <c r="I84" s="118">
        <f t="shared" si="43"/>
        <v>1520.663</v>
      </c>
      <c r="J84" s="119">
        <f t="shared" si="44"/>
        <v>4.7540967816267392E-3</v>
      </c>
      <c r="K84" s="119">
        <f t="shared" si="45"/>
        <v>0.24421120823043679</v>
      </c>
      <c r="L84" s="119">
        <f t="shared" si="46"/>
        <v>0.11376616646817868</v>
      </c>
      <c r="M84" s="120">
        <f t="shared" si="47"/>
        <v>21.789000000000001</v>
      </c>
      <c r="N84" s="121">
        <f t="shared" si="48"/>
        <v>0.13152157973199849</v>
      </c>
      <c r="O84" s="121">
        <f t="shared" si="49"/>
        <v>6.8391221460639207</v>
      </c>
      <c r="P84" s="221">
        <f t="shared" si="50"/>
        <v>2</v>
      </c>
      <c r="Q84" s="222">
        <f t="shared" si="51"/>
        <v>2</v>
      </c>
      <c r="R84" s="222">
        <f t="shared" si="52"/>
        <v>104</v>
      </c>
      <c r="T84">
        <v>525</v>
      </c>
      <c r="U84">
        <v>4756</v>
      </c>
      <c r="V84" t="s">
        <v>373</v>
      </c>
      <c r="W84">
        <v>1520.663</v>
      </c>
      <c r="X84">
        <v>527.48699999999997</v>
      </c>
      <c r="Y84">
        <v>2.883</v>
      </c>
      <c r="Z84">
        <v>21.789000000000001</v>
      </c>
      <c r="AA84">
        <v>40.489710000000002</v>
      </c>
      <c r="AB84">
        <v>0.192492</v>
      </c>
      <c r="AC84">
        <v>9.8880409999999994</v>
      </c>
      <c r="AD84" s="1">
        <v>173</v>
      </c>
      <c r="AE84">
        <v>2</v>
      </c>
      <c r="AF84">
        <v>104</v>
      </c>
      <c r="AG84">
        <v>119</v>
      </c>
      <c r="AH84">
        <v>37.556775999999999</v>
      </c>
      <c r="AI84">
        <v>11804</v>
      </c>
      <c r="AJ84">
        <v>4764.8</v>
      </c>
      <c r="AK84">
        <v>2</v>
      </c>
      <c r="AL84">
        <v>679</v>
      </c>
      <c r="AM84" t="s">
        <v>374</v>
      </c>
      <c r="AN84" t="s">
        <v>601</v>
      </c>
      <c r="AO84">
        <v>1279.9929999999999</v>
      </c>
      <c r="AR84" t="s">
        <v>116</v>
      </c>
      <c r="AS84" t="s">
        <v>118</v>
      </c>
      <c r="AT84" t="s">
        <v>210</v>
      </c>
      <c r="AU84" t="s">
        <v>373</v>
      </c>
      <c r="AV84" t="s">
        <v>48</v>
      </c>
      <c r="AW84">
        <v>2</v>
      </c>
      <c r="BB84">
        <v>0.89837760363407271</v>
      </c>
      <c r="BC84" t="s">
        <v>69</v>
      </c>
      <c r="BF84" t="s">
        <v>116</v>
      </c>
      <c r="BG84" t="s">
        <v>118</v>
      </c>
      <c r="BH84" t="s">
        <v>373</v>
      </c>
      <c r="BI84">
        <v>4756</v>
      </c>
      <c r="BJ84">
        <v>2</v>
      </c>
      <c r="BK84" t="s">
        <v>210</v>
      </c>
      <c r="BL84" t="s">
        <v>215</v>
      </c>
      <c r="BM84">
        <v>0.89837760363407271</v>
      </c>
      <c r="BN84" t="s">
        <v>69</v>
      </c>
      <c r="BO84" t="s">
        <v>177</v>
      </c>
      <c r="BP84">
        <v>1520.663</v>
      </c>
    </row>
    <row r="85" spans="1:68" ht="16.5" x14ac:dyDescent="0.25">
      <c r="A85" s="127" t="str">
        <f t="shared" si="36"/>
        <v>신흥교통</v>
      </c>
      <c r="B85" s="128" t="str">
        <f t="shared" si="35"/>
        <v>장동현</v>
      </c>
      <c r="C85" s="129" t="str">
        <f t="shared" si="37"/>
        <v>F</v>
      </c>
      <c r="D85" s="130">
        <f t="shared" si="38"/>
        <v>0.78425188162361681</v>
      </c>
      <c r="E85" s="131">
        <f t="shared" si="39"/>
        <v>7490</v>
      </c>
      <c r="F85" s="132" t="str">
        <f t="shared" si="40"/>
        <v>82</v>
      </c>
      <c r="G85" s="133" t="str">
        <f t="shared" si="41"/>
        <v>71바6282</v>
      </c>
      <c r="H85" s="134">
        <f t="shared" si="42"/>
        <v>3</v>
      </c>
      <c r="I85" s="135">
        <f t="shared" si="43"/>
        <v>1487.529</v>
      </c>
      <c r="J85" s="136">
        <f t="shared" si="44"/>
        <v>2.7394014724870321E-2</v>
      </c>
      <c r="K85" s="136">
        <f t="shared" si="45"/>
        <v>0.40538228083361416</v>
      </c>
      <c r="L85" s="136">
        <f t="shared" si="46"/>
        <v>0.20772704263244615</v>
      </c>
      <c r="M85" s="137">
        <f t="shared" si="47"/>
        <v>22.445</v>
      </c>
      <c r="N85" s="138">
        <f t="shared" si="48"/>
        <v>0.20167674041985065</v>
      </c>
      <c r="O85" s="138">
        <f t="shared" si="49"/>
        <v>88.065509983334778</v>
      </c>
      <c r="P85" s="219">
        <f t="shared" si="50"/>
        <v>22</v>
      </c>
      <c r="Q85" s="220">
        <f t="shared" si="51"/>
        <v>3</v>
      </c>
      <c r="R85" s="220">
        <f t="shared" si="52"/>
        <v>1310</v>
      </c>
      <c r="T85">
        <v>525</v>
      </c>
      <c r="U85">
        <v>7490</v>
      </c>
      <c r="V85" t="s">
        <v>375</v>
      </c>
      <c r="W85">
        <v>1487.529</v>
      </c>
      <c r="X85">
        <v>891.46199999999999</v>
      </c>
      <c r="Y85">
        <v>1.669</v>
      </c>
      <c r="Z85">
        <v>22.445</v>
      </c>
      <c r="AA85">
        <v>88.694703000000004</v>
      </c>
      <c r="AB85">
        <v>2.4297040000000001</v>
      </c>
      <c r="AC85">
        <v>35.955261</v>
      </c>
      <c r="AD85" s="1">
        <v>309</v>
      </c>
      <c r="AE85">
        <v>3</v>
      </c>
      <c r="AF85">
        <v>1310</v>
      </c>
      <c r="AG85">
        <v>88</v>
      </c>
      <c r="AH85">
        <v>16.771339000000001</v>
      </c>
      <c r="AI85">
        <v>1235.5</v>
      </c>
      <c r="AJ85">
        <v>38.299999999999997</v>
      </c>
      <c r="AK85">
        <v>22</v>
      </c>
      <c r="AL85">
        <v>11095</v>
      </c>
      <c r="AM85" t="s">
        <v>376</v>
      </c>
      <c r="AN85" t="s">
        <v>602</v>
      </c>
      <c r="AO85">
        <v>912.27700000000004</v>
      </c>
      <c r="AR85" t="s">
        <v>116</v>
      </c>
      <c r="AS85" t="s">
        <v>121</v>
      </c>
      <c r="AT85" t="s">
        <v>225</v>
      </c>
      <c r="AU85" t="s">
        <v>375</v>
      </c>
      <c r="AV85" t="s">
        <v>193</v>
      </c>
      <c r="AW85">
        <v>3</v>
      </c>
      <c r="BB85">
        <v>0.78425188162361681</v>
      </c>
      <c r="BC85" t="s">
        <v>70</v>
      </c>
      <c r="BF85" t="s">
        <v>116</v>
      </c>
      <c r="BG85" t="s">
        <v>121</v>
      </c>
      <c r="BH85" t="s">
        <v>375</v>
      </c>
      <c r="BI85">
        <v>7490</v>
      </c>
      <c r="BJ85">
        <v>3</v>
      </c>
      <c r="BK85" t="s">
        <v>225</v>
      </c>
      <c r="BL85" t="s">
        <v>236</v>
      </c>
      <c r="BM85">
        <v>0.78425188162361681</v>
      </c>
      <c r="BN85" t="s">
        <v>70</v>
      </c>
      <c r="BO85" t="s">
        <v>186</v>
      </c>
      <c r="BP85">
        <v>1487.529</v>
      </c>
    </row>
    <row r="86" spans="1:68" ht="16.5" x14ac:dyDescent="0.25">
      <c r="A86" s="110" t="str">
        <f t="shared" si="36"/>
        <v>신흥교통</v>
      </c>
      <c r="B86" s="111" t="str">
        <f t="shared" si="35"/>
        <v>장정원</v>
      </c>
      <c r="C86" s="112" t="str">
        <f t="shared" si="37"/>
        <v>F</v>
      </c>
      <c r="D86" s="113">
        <f t="shared" si="38"/>
        <v>0.68079999999999996</v>
      </c>
      <c r="E86" s="114">
        <f t="shared" si="39"/>
        <v>9899</v>
      </c>
      <c r="F86" s="115" t="str">
        <f t="shared" si="40"/>
        <v>519</v>
      </c>
      <c r="G86" s="116" t="str">
        <f t="shared" si="41"/>
        <v>74바1007</v>
      </c>
      <c r="H86" s="117">
        <f t="shared" si="42"/>
        <v>1</v>
      </c>
      <c r="I86" s="118">
        <f t="shared" si="43"/>
        <v>418.60700000000003</v>
      </c>
      <c r="J86" s="119">
        <f t="shared" si="44"/>
        <v>1.5560314369854654E-2</v>
      </c>
      <c r="K86" s="119">
        <f t="shared" si="45"/>
        <v>0.5175814033229873</v>
      </c>
      <c r="L86" s="119">
        <f t="shared" si="46"/>
        <v>0.22694317104109582</v>
      </c>
      <c r="M86" s="120">
        <f t="shared" si="47"/>
        <v>18.504999999999999</v>
      </c>
      <c r="N86" s="121">
        <f t="shared" si="48"/>
        <v>0</v>
      </c>
      <c r="O86" s="121">
        <f t="shared" si="49"/>
        <v>15.52769065018024</v>
      </c>
      <c r="P86" s="221">
        <f t="shared" si="50"/>
        <v>32</v>
      </c>
      <c r="Q86" s="222">
        <f t="shared" si="51"/>
        <v>0</v>
      </c>
      <c r="R86" s="222">
        <f t="shared" si="52"/>
        <v>65</v>
      </c>
      <c r="T86">
        <v>525</v>
      </c>
      <c r="U86">
        <v>9899</v>
      </c>
      <c r="V86" t="s">
        <v>603</v>
      </c>
      <c r="W86">
        <v>418.60700000000003</v>
      </c>
      <c r="X86">
        <v>245.97200000000001</v>
      </c>
      <c r="Y86">
        <v>1.702</v>
      </c>
      <c r="Z86">
        <v>18.504999999999999</v>
      </c>
      <c r="AA86">
        <v>36.559994000000003</v>
      </c>
      <c r="AB86">
        <v>0.56888499999999997</v>
      </c>
      <c r="AC86">
        <v>18.922772999999999</v>
      </c>
      <c r="AD86" s="1">
        <v>95</v>
      </c>
      <c r="AE86">
        <v>0</v>
      </c>
      <c r="AF86">
        <v>65</v>
      </c>
      <c r="AG86">
        <v>60</v>
      </c>
      <c r="AH86">
        <v>11.449865000000001</v>
      </c>
      <c r="AI86">
        <v>0</v>
      </c>
      <c r="AJ86">
        <v>0</v>
      </c>
      <c r="AK86">
        <v>32</v>
      </c>
      <c r="AL86">
        <v>16651</v>
      </c>
      <c r="AM86" t="s">
        <v>604</v>
      </c>
      <c r="AN86" t="s">
        <v>605</v>
      </c>
      <c r="AO86">
        <v>418.60700000000003</v>
      </c>
      <c r="AR86" t="s">
        <v>116</v>
      </c>
      <c r="AS86" t="s">
        <v>120</v>
      </c>
      <c r="AT86" t="s">
        <v>233</v>
      </c>
      <c r="AU86" t="s">
        <v>603</v>
      </c>
      <c r="AV86" t="s">
        <v>48</v>
      </c>
      <c r="AW86">
        <v>1</v>
      </c>
      <c r="BB86">
        <v>0.68079999999999996</v>
      </c>
      <c r="BC86" t="s">
        <v>70</v>
      </c>
      <c r="BF86" t="s">
        <v>116</v>
      </c>
      <c r="BG86" t="s">
        <v>120</v>
      </c>
      <c r="BH86" t="s">
        <v>603</v>
      </c>
      <c r="BI86">
        <v>9899</v>
      </c>
      <c r="BJ86">
        <v>1</v>
      </c>
      <c r="BK86" t="s">
        <v>233</v>
      </c>
      <c r="BL86" t="s">
        <v>174</v>
      </c>
      <c r="BM86">
        <v>0.68079999999999996</v>
      </c>
      <c r="BN86" t="s">
        <v>70</v>
      </c>
      <c r="BO86" t="s">
        <v>186</v>
      </c>
      <c r="BP86">
        <v>418.60700000000003</v>
      </c>
    </row>
    <row r="87" spans="1:68" ht="16.5" x14ac:dyDescent="0.25">
      <c r="A87" s="127" t="str">
        <f t="shared" si="36"/>
        <v>신흥교통</v>
      </c>
      <c r="B87" s="128" t="str">
        <f t="shared" si="35"/>
        <v>장철수</v>
      </c>
      <c r="C87" s="129" t="str">
        <f t="shared" si="37"/>
        <v>D</v>
      </c>
      <c r="D87" s="130">
        <f t="shared" si="38"/>
        <v>0.82831356886278396</v>
      </c>
      <c r="E87" s="131">
        <f t="shared" si="39"/>
        <v>1095</v>
      </c>
      <c r="F87" s="132" t="str">
        <f t="shared" si="40"/>
        <v>330</v>
      </c>
      <c r="G87" s="133" t="str">
        <f t="shared" si="41"/>
        <v>71바6295</v>
      </c>
      <c r="H87" s="134">
        <f t="shared" si="42"/>
        <v>3</v>
      </c>
      <c r="I87" s="135">
        <f t="shared" si="43"/>
        <v>5059.1779999999999</v>
      </c>
      <c r="J87" s="136">
        <f t="shared" si="44"/>
        <v>2.1299039340851613E-2</v>
      </c>
      <c r="K87" s="136">
        <f t="shared" si="45"/>
        <v>0.28302069405297686</v>
      </c>
      <c r="L87" s="136">
        <f t="shared" si="46"/>
        <v>7.4122713215467026E-2</v>
      </c>
      <c r="M87" s="137">
        <f t="shared" si="47"/>
        <v>23.902000000000001</v>
      </c>
      <c r="N87" s="138">
        <f t="shared" si="48"/>
        <v>0</v>
      </c>
      <c r="O87" s="138">
        <f t="shared" si="49"/>
        <v>3.99274348520649</v>
      </c>
      <c r="P87" s="219">
        <f t="shared" si="50"/>
        <v>34</v>
      </c>
      <c r="Q87" s="220">
        <f t="shared" si="51"/>
        <v>0</v>
      </c>
      <c r="R87" s="220">
        <f t="shared" si="52"/>
        <v>202</v>
      </c>
      <c r="T87">
        <v>525</v>
      </c>
      <c r="U87">
        <v>1095</v>
      </c>
      <c r="V87" t="s">
        <v>377</v>
      </c>
      <c r="W87">
        <v>5059.1779999999999</v>
      </c>
      <c r="X87">
        <v>1967.0530000000001</v>
      </c>
      <c r="Y87">
        <v>2.5720000000000001</v>
      </c>
      <c r="Z87">
        <v>23.902000000000001</v>
      </c>
      <c r="AA87">
        <v>153.72247300000001</v>
      </c>
      <c r="AB87">
        <v>3.2741410000000002</v>
      </c>
      <c r="AC87">
        <v>43.506641000000002</v>
      </c>
      <c r="AD87" s="1">
        <v>375</v>
      </c>
      <c r="AE87">
        <v>0</v>
      </c>
      <c r="AF87">
        <v>202</v>
      </c>
      <c r="AG87">
        <v>98</v>
      </c>
      <c r="AH87">
        <v>32.911115000000002</v>
      </c>
      <c r="AI87">
        <v>49694.9</v>
      </c>
      <c r="AJ87">
        <v>18772.599999999999</v>
      </c>
      <c r="AK87">
        <v>34</v>
      </c>
      <c r="AL87">
        <v>11863</v>
      </c>
      <c r="AM87" t="s">
        <v>378</v>
      </c>
      <c r="AN87" t="s">
        <v>606</v>
      </c>
      <c r="AO87">
        <v>4574.4309999999996</v>
      </c>
      <c r="AR87" t="s">
        <v>116</v>
      </c>
      <c r="AS87" t="s">
        <v>118</v>
      </c>
      <c r="AT87" t="s">
        <v>217</v>
      </c>
      <c r="AU87" t="s">
        <v>377</v>
      </c>
      <c r="AV87" t="s">
        <v>48</v>
      </c>
      <c r="AW87">
        <v>3</v>
      </c>
      <c r="BB87">
        <v>0.82831356886278396</v>
      </c>
      <c r="BC87" t="s">
        <v>67</v>
      </c>
      <c r="BF87" t="s">
        <v>116</v>
      </c>
      <c r="BG87" t="s">
        <v>118</v>
      </c>
      <c r="BH87" t="s">
        <v>377</v>
      </c>
      <c r="BI87">
        <v>1095</v>
      </c>
      <c r="BJ87">
        <v>3</v>
      </c>
      <c r="BK87" t="s">
        <v>217</v>
      </c>
      <c r="BL87" t="s">
        <v>208</v>
      </c>
      <c r="BM87">
        <v>0.82831356886278396</v>
      </c>
      <c r="BN87" t="s">
        <v>67</v>
      </c>
      <c r="BO87" t="s">
        <v>179</v>
      </c>
      <c r="BP87">
        <v>5059.1779999999999</v>
      </c>
    </row>
    <row r="88" spans="1:68" ht="16.5" x14ac:dyDescent="0.25">
      <c r="A88" s="110" t="str">
        <f t="shared" ref="A88:A109" si="53">BF88</f>
        <v>신흥교통</v>
      </c>
      <c r="B88" s="111" t="str">
        <f t="shared" si="35"/>
        <v>장현</v>
      </c>
      <c r="C88" s="112" t="str">
        <f t="shared" ref="C88:C109" si="54">BN88</f>
        <v>F</v>
      </c>
      <c r="D88" s="113">
        <f t="shared" ref="D88:D109" si="55">BM88</f>
        <v>0.71594369314451844</v>
      </c>
      <c r="E88" s="114">
        <f t="shared" ref="E88:E109" si="56">U88</f>
        <v>886</v>
      </c>
      <c r="F88" s="115" t="str">
        <f t="shared" ref="F88:F109" si="57">BG88</f>
        <v>519</v>
      </c>
      <c r="G88" s="116" t="str">
        <f t="shared" ref="G88:G109" si="58">BK88</f>
        <v>74바1007</v>
      </c>
      <c r="H88" s="117">
        <f t="shared" ref="H88:H109" si="59">BJ88</f>
        <v>2</v>
      </c>
      <c r="I88" s="118">
        <f t="shared" ref="I88:I109" si="60">BP88</f>
        <v>607.79099999999994</v>
      </c>
      <c r="J88" s="119">
        <f t="shared" ref="J88:J109" si="61">AB88/AA88</f>
        <v>2.613655341470569E-2</v>
      </c>
      <c r="K88" s="119">
        <f t="shared" ref="K88:K109" si="62">AC88/AA88</f>
        <v>0.47295020484905997</v>
      </c>
      <c r="L88" s="119">
        <f t="shared" ref="L88:L109" si="63">AD88/I88</f>
        <v>0.20072689460686324</v>
      </c>
      <c r="M88" s="120">
        <f t="shared" ref="M88:M109" si="64">Z88</f>
        <v>15.78</v>
      </c>
      <c r="N88" s="121">
        <f t="shared" ref="N88:N109" si="65">AE88*100/W88</f>
        <v>0</v>
      </c>
      <c r="O88" s="121">
        <f t="shared" ref="O88:O109" si="66">AF88*100/W88</f>
        <v>8.7201027984948762</v>
      </c>
      <c r="P88" s="221">
        <f t="shared" ref="P88:P109" si="67">AK88</f>
        <v>37</v>
      </c>
      <c r="Q88" s="222">
        <f t="shared" ref="Q88:Q109" si="68">AE88</f>
        <v>0</v>
      </c>
      <c r="R88" s="222">
        <f t="shared" ref="R88:R109" si="69">AF88</f>
        <v>53</v>
      </c>
      <c r="T88">
        <v>525</v>
      </c>
      <c r="U88">
        <v>886</v>
      </c>
      <c r="V88" t="s">
        <v>452</v>
      </c>
      <c r="W88">
        <v>607.79100000000005</v>
      </c>
      <c r="X88">
        <v>339.74799999999999</v>
      </c>
      <c r="Y88">
        <v>1.7889999999999999</v>
      </c>
      <c r="Z88">
        <v>15.78</v>
      </c>
      <c r="AA88">
        <v>53.543326</v>
      </c>
      <c r="AB88">
        <v>1.399438</v>
      </c>
      <c r="AC88">
        <v>25.323326999999999</v>
      </c>
      <c r="AD88" s="1">
        <v>122</v>
      </c>
      <c r="AE88">
        <v>0</v>
      </c>
      <c r="AF88">
        <v>53</v>
      </c>
      <c r="AG88">
        <v>60</v>
      </c>
      <c r="AH88">
        <v>11.351386</v>
      </c>
      <c r="AI88">
        <v>0</v>
      </c>
      <c r="AJ88">
        <v>0</v>
      </c>
      <c r="AK88">
        <v>37</v>
      </c>
      <c r="AL88">
        <v>16746</v>
      </c>
      <c r="AM88" t="s">
        <v>453</v>
      </c>
      <c r="AN88" t="s">
        <v>607</v>
      </c>
      <c r="AO88">
        <v>307.995</v>
      </c>
      <c r="AR88" t="s">
        <v>116</v>
      </c>
      <c r="AS88" t="s">
        <v>120</v>
      </c>
      <c r="AT88" t="s">
        <v>233</v>
      </c>
      <c r="AU88" t="s">
        <v>452</v>
      </c>
      <c r="AV88" t="s">
        <v>48</v>
      </c>
      <c r="AW88">
        <v>2</v>
      </c>
      <c r="BB88">
        <v>0.71594369314451844</v>
      </c>
      <c r="BC88" t="s">
        <v>70</v>
      </c>
      <c r="BF88" t="s">
        <v>116</v>
      </c>
      <c r="BG88" t="s">
        <v>120</v>
      </c>
      <c r="BH88" t="s">
        <v>452</v>
      </c>
      <c r="BI88">
        <v>886</v>
      </c>
      <c r="BJ88">
        <v>2</v>
      </c>
      <c r="BK88" t="s">
        <v>233</v>
      </c>
      <c r="BL88" t="s">
        <v>234</v>
      </c>
      <c r="BM88">
        <v>0.71594369314451844</v>
      </c>
      <c r="BN88" t="s">
        <v>70</v>
      </c>
      <c r="BO88" t="s">
        <v>186</v>
      </c>
      <c r="BP88">
        <v>607.79099999999994</v>
      </c>
    </row>
    <row r="89" spans="1:68" ht="16.5" x14ac:dyDescent="0.25">
      <c r="A89" s="127" t="str">
        <f t="shared" si="53"/>
        <v>신흥교통</v>
      </c>
      <c r="B89" s="128" t="str">
        <f t="shared" si="35"/>
        <v>정경준</v>
      </c>
      <c r="C89" s="129" t="str">
        <f t="shared" si="54"/>
        <v>B</v>
      </c>
      <c r="D89" s="130">
        <f t="shared" si="55"/>
        <v>0.90281719495490054</v>
      </c>
      <c r="E89" s="131">
        <f t="shared" si="56"/>
        <v>6445</v>
      </c>
      <c r="F89" s="132" t="str">
        <f t="shared" si="57"/>
        <v>46</v>
      </c>
      <c r="G89" s="133" t="str">
        <f t="shared" si="58"/>
        <v>71바6276</v>
      </c>
      <c r="H89" s="134">
        <f t="shared" si="59"/>
        <v>6</v>
      </c>
      <c r="I89" s="135">
        <f t="shared" si="60"/>
        <v>759.81700000000001</v>
      </c>
      <c r="J89" s="136">
        <f t="shared" si="61"/>
        <v>3.9199859898813097E-2</v>
      </c>
      <c r="K89" s="136">
        <f t="shared" si="62"/>
        <v>0.36190674077341034</v>
      </c>
      <c r="L89" s="136">
        <f t="shared" si="63"/>
        <v>0.12897842506814142</v>
      </c>
      <c r="M89" s="137">
        <f t="shared" si="64"/>
        <v>16.274999999999999</v>
      </c>
      <c r="N89" s="138">
        <f t="shared" si="65"/>
        <v>0.1209666688440667</v>
      </c>
      <c r="O89" s="138">
        <f t="shared" si="66"/>
        <v>8.5886334879287372</v>
      </c>
      <c r="P89" s="219">
        <f t="shared" si="67"/>
        <v>16</v>
      </c>
      <c r="Q89" s="220">
        <f t="shared" si="68"/>
        <v>1</v>
      </c>
      <c r="R89" s="220">
        <f t="shared" si="69"/>
        <v>71</v>
      </c>
      <c r="T89">
        <v>525</v>
      </c>
      <c r="U89">
        <v>6445</v>
      </c>
      <c r="V89" t="s">
        <v>379</v>
      </c>
      <c r="W89">
        <v>826.67399999999998</v>
      </c>
      <c r="X89">
        <v>456.25299999999999</v>
      </c>
      <c r="Y89">
        <v>1.8120000000000001</v>
      </c>
      <c r="Z89">
        <v>16.274999999999999</v>
      </c>
      <c r="AA89">
        <v>54.754711</v>
      </c>
      <c r="AB89">
        <v>2.1463770000000002</v>
      </c>
      <c r="AC89">
        <v>19.816099000000001</v>
      </c>
      <c r="AD89" s="1">
        <v>98</v>
      </c>
      <c r="AE89">
        <v>1</v>
      </c>
      <c r="AF89">
        <v>71</v>
      </c>
      <c r="AG89">
        <v>84</v>
      </c>
      <c r="AH89">
        <v>15.097769</v>
      </c>
      <c r="AI89">
        <v>294.7</v>
      </c>
      <c r="AJ89">
        <v>7.4</v>
      </c>
      <c r="AK89">
        <v>16</v>
      </c>
      <c r="AL89">
        <v>5109</v>
      </c>
      <c r="AM89" t="s">
        <v>380</v>
      </c>
      <c r="AN89" t="s">
        <v>608</v>
      </c>
      <c r="AO89">
        <v>230.59</v>
      </c>
      <c r="AR89" t="s">
        <v>116</v>
      </c>
      <c r="AS89" t="s">
        <v>119</v>
      </c>
      <c r="AT89" t="s">
        <v>221</v>
      </c>
      <c r="AU89" t="s">
        <v>379</v>
      </c>
      <c r="AV89" t="s">
        <v>48</v>
      </c>
      <c r="AW89">
        <v>6</v>
      </c>
      <c r="BB89">
        <v>0.90281719495490054</v>
      </c>
      <c r="BC89" t="s">
        <v>68</v>
      </c>
      <c r="BF89" t="s">
        <v>116</v>
      </c>
      <c r="BG89" t="s">
        <v>119</v>
      </c>
      <c r="BH89" t="s">
        <v>379</v>
      </c>
      <c r="BI89">
        <v>6445</v>
      </c>
      <c r="BJ89">
        <v>6</v>
      </c>
      <c r="BK89" t="s">
        <v>221</v>
      </c>
      <c r="BL89" t="s">
        <v>433</v>
      </c>
      <c r="BM89">
        <v>0.90281719495490054</v>
      </c>
      <c r="BN89" t="s">
        <v>68</v>
      </c>
      <c r="BO89" t="s">
        <v>175</v>
      </c>
      <c r="BP89">
        <v>759.81700000000001</v>
      </c>
    </row>
    <row r="90" spans="1:68" ht="16.5" x14ac:dyDescent="0.25">
      <c r="A90" s="110" t="str">
        <f t="shared" si="53"/>
        <v>신흥교통</v>
      </c>
      <c r="B90" s="111" t="str">
        <f t="shared" si="35"/>
        <v>정상원</v>
      </c>
      <c r="C90" s="112" t="str">
        <f t="shared" si="54"/>
        <v>F</v>
      </c>
      <c r="D90" s="113">
        <f t="shared" si="55"/>
        <v>0.7847826086956522</v>
      </c>
      <c r="E90" s="114">
        <f t="shared" si="56"/>
        <v>7025</v>
      </c>
      <c r="F90" s="115" t="str">
        <f t="shared" si="57"/>
        <v>13</v>
      </c>
      <c r="G90" s="116" t="str">
        <f t="shared" si="58"/>
        <v>71바6286</v>
      </c>
      <c r="H90" s="117">
        <f t="shared" si="59"/>
        <v>1</v>
      </c>
      <c r="I90" s="118">
        <f t="shared" si="60"/>
        <v>1807.3320000000001</v>
      </c>
      <c r="J90" s="119">
        <f t="shared" si="61"/>
        <v>9.9178257032979372E-3</v>
      </c>
      <c r="K90" s="119">
        <f t="shared" si="62"/>
        <v>0.44264249526221588</v>
      </c>
      <c r="L90" s="119">
        <f t="shared" si="63"/>
        <v>0.2052749577830747</v>
      </c>
      <c r="M90" s="120">
        <f t="shared" si="64"/>
        <v>19.225000000000001</v>
      </c>
      <c r="N90" s="121">
        <f t="shared" si="65"/>
        <v>0</v>
      </c>
      <c r="O90" s="121">
        <f t="shared" si="66"/>
        <v>44.374802194616151</v>
      </c>
      <c r="P90" s="221">
        <f t="shared" si="67"/>
        <v>25</v>
      </c>
      <c r="Q90" s="222">
        <f t="shared" si="68"/>
        <v>0</v>
      </c>
      <c r="R90" s="222">
        <f t="shared" si="69"/>
        <v>802</v>
      </c>
      <c r="T90">
        <v>525</v>
      </c>
      <c r="U90">
        <v>7025</v>
      </c>
      <c r="V90" t="s">
        <v>381</v>
      </c>
      <c r="W90">
        <v>1807.3320000000001</v>
      </c>
      <c r="X90">
        <v>1001.106</v>
      </c>
      <c r="Y90">
        <v>1.8049999999999999</v>
      </c>
      <c r="Z90">
        <v>19.225000000000001</v>
      </c>
      <c r="AA90">
        <v>117.128596</v>
      </c>
      <c r="AB90">
        <v>1.1616610000000001</v>
      </c>
      <c r="AC90">
        <v>51.846094000000001</v>
      </c>
      <c r="AD90" s="1">
        <v>371</v>
      </c>
      <c r="AE90">
        <v>0</v>
      </c>
      <c r="AF90">
        <v>802</v>
      </c>
      <c r="AG90">
        <v>71</v>
      </c>
      <c r="AH90">
        <v>15.430322</v>
      </c>
      <c r="AI90">
        <v>282.5</v>
      </c>
      <c r="AJ90">
        <v>0</v>
      </c>
      <c r="AK90">
        <v>25</v>
      </c>
      <c r="AL90">
        <v>51366</v>
      </c>
      <c r="AM90" t="s">
        <v>382</v>
      </c>
      <c r="AN90" t="s">
        <v>609</v>
      </c>
      <c r="AO90">
        <v>1807.3320000000001</v>
      </c>
      <c r="AR90" t="s">
        <v>116</v>
      </c>
      <c r="AS90" t="s">
        <v>117</v>
      </c>
      <c r="AT90" t="s">
        <v>206</v>
      </c>
      <c r="AU90" t="s">
        <v>381</v>
      </c>
      <c r="AV90" t="s">
        <v>48</v>
      </c>
      <c r="AW90">
        <v>1</v>
      </c>
      <c r="BB90">
        <v>0.7847826086956522</v>
      </c>
      <c r="BC90" t="s">
        <v>70</v>
      </c>
      <c r="BF90" t="s">
        <v>116</v>
      </c>
      <c r="BG90" t="s">
        <v>117</v>
      </c>
      <c r="BH90" t="s">
        <v>381</v>
      </c>
      <c r="BI90">
        <v>7025</v>
      </c>
      <c r="BJ90">
        <v>1</v>
      </c>
      <c r="BK90" t="s">
        <v>206</v>
      </c>
      <c r="BL90" t="s">
        <v>174</v>
      </c>
      <c r="BM90">
        <v>0.7847826086956522</v>
      </c>
      <c r="BN90" t="s">
        <v>70</v>
      </c>
      <c r="BO90" t="s">
        <v>186</v>
      </c>
      <c r="BP90">
        <v>1807.3320000000001</v>
      </c>
    </row>
    <row r="91" spans="1:68" ht="16.5" x14ac:dyDescent="0.25">
      <c r="A91" s="127" t="str">
        <f t="shared" si="53"/>
        <v>신흥교통</v>
      </c>
      <c r="B91" s="128" t="str">
        <f t="shared" si="35"/>
        <v>정승용</v>
      </c>
      <c r="C91" s="129" t="str">
        <f t="shared" si="54"/>
        <v>B</v>
      </c>
      <c r="D91" s="130">
        <f t="shared" si="55"/>
        <v>0.94555555555555548</v>
      </c>
      <c r="E91" s="131">
        <f t="shared" si="56"/>
        <v>6484</v>
      </c>
      <c r="F91" s="132" t="str">
        <f t="shared" si="57"/>
        <v>46</v>
      </c>
      <c r="G91" s="133" t="str">
        <f t="shared" si="58"/>
        <v>71바6287</v>
      </c>
      <c r="H91" s="134">
        <f t="shared" si="59"/>
        <v>1</v>
      </c>
      <c r="I91" s="135">
        <f t="shared" si="60"/>
        <v>800.56200000000001</v>
      </c>
      <c r="J91" s="136">
        <f t="shared" si="61"/>
        <v>2.9228923230743869E-2</v>
      </c>
      <c r="K91" s="136">
        <f t="shared" si="62"/>
        <v>0.3801199644150195</v>
      </c>
      <c r="L91" s="136">
        <f t="shared" si="63"/>
        <v>0.21110170105500886</v>
      </c>
      <c r="M91" s="137">
        <f t="shared" si="64"/>
        <v>19.46</v>
      </c>
      <c r="N91" s="138">
        <f t="shared" si="65"/>
        <v>0.11769967750288364</v>
      </c>
      <c r="O91" s="138">
        <f t="shared" si="66"/>
        <v>10.592970975259528</v>
      </c>
      <c r="P91" s="219">
        <f t="shared" si="67"/>
        <v>13</v>
      </c>
      <c r="Q91" s="220">
        <f t="shared" si="68"/>
        <v>1</v>
      </c>
      <c r="R91" s="220">
        <f t="shared" si="69"/>
        <v>90</v>
      </c>
      <c r="T91">
        <v>525</v>
      </c>
      <c r="U91">
        <v>6484</v>
      </c>
      <c r="V91" t="s">
        <v>383</v>
      </c>
      <c r="W91">
        <v>849.62</v>
      </c>
      <c r="X91">
        <v>495.03399999999999</v>
      </c>
      <c r="Y91">
        <v>1.716</v>
      </c>
      <c r="Z91">
        <v>19.46</v>
      </c>
      <c r="AA91">
        <v>53.152762000000003</v>
      </c>
      <c r="AB91">
        <v>1.553598</v>
      </c>
      <c r="AC91">
        <v>20.204426000000002</v>
      </c>
      <c r="AD91" s="1">
        <v>169</v>
      </c>
      <c r="AE91">
        <v>1</v>
      </c>
      <c r="AF91">
        <v>90</v>
      </c>
      <c r="AG91">
        <v>83</v>
      </c>
      <c r="AH91">
        <v>15.984493000000001</v>
      </c>
      <c r="AI91">
        <v>555.9</v>
      </c>
      <c r="AJ91">
        <v>22.5</v>
      </c>
      <c r="AK91">
        <v>13</v>
      </c>
      <c r="AL91">
        <v>3904</v>
      </c>
      <c r="AM91" t="s">
        <v>384</v>
      </c>
      <c r="AN91" t="s">
        <v>610</v>
      </c>
      <c r="AO91">
        <v>800.56200000000001</v>
      </c>
      <c r="AR91" t="s">
        <v>116</v>
      </c>
      <c r="AS91" t="s">
        <v>119</v>
      </c>
      <c r="AT91" t="s">
        <v>228</v>
      </c>
      <c r="AU91" t="s">
        <v>383</v>
      </c>
      <c r="AV91" t="s">
        <v>48</v>
      </c>
      <c r="AW91">
        <v>1</v>
      </c>
      <c r="BB91">
        <v>0.94555555555555548</v>
      </c>
      <c r="BC91" t="s">
        <v>68</v>
      </c>
      <c r="BF91" t="s">
        <v>116</v>
      </c>
      <c r="BG91" t="s">
        <v>119</v>
      </c>
      <c r="BH91" t="s">
        <v>383</v>
      </c>
      <c r="BI91">
        <v>6484</v>
      </c>
      <c r="BJ91">
        <v>1</v>
      </c>
      <c r="BK91" t="s">
        <v>228</v>
      </c>
      <c r="BL91" t="s">
        <v>174</v>
      </c>
      <c r="BM91">
        <v>0.94555555555555548</v>
      </c>
      <c r="BN91" t="s">
        <v>68</v>
      </c>
      <c r="BO91" t="s">
        <v>175</v>
      </c>
      <c r="BP91">
        <v>800.56200000000001</v>
      </c>
    </row>
    <row r="92" spans="1:68" ht="16.5" x14ac:dyDescent="0.25">
      <c r="A92" s="110" t="str">
        <f t="shared" si="53"/>
        <v>신흥교통</v>
      </c>
      <c r="B92" s="111" t="str">
        <f t="shared" si="35"/>
        <v>정종훈</v>
      </c>
      <c r="C92" s="112" t="str">
        <f t="shared" si="54"/>
        <v>D</v>
      </c>
      <c r="D92" s="113">
        <f t="shared" si="55"/>
        <v>0.81955658696824329</v>
      </c>
      <c r="E92" s="114">
        <f t="shared" si="56"/>
        <v>2361</v>
      </c>
      <c r="F92" s="115" t="str">
        <f t="shared" si="57"/>
        <v>82</v>
      </c>
      <c r="G92" s="116" t="str">
        <f t="shared" si="58"/>
        <v>71바6256</v>
      </c>
      <c r="H92" s="117">
        <f t="shared" si="59"/>
        <v>2</v>
      </c>
      <c r="I92" s="118">
        <f t="shared" si="60"/>
        <v>1532.569</v>
      </c>
      <c r="J92" s="119">
        <f t="shared" si="61"/>
        <v>2.0958129081184988E-2</v>
      </c>
      <c r="K92" s="119">
        <f t="shared" si="62"/>
        <v>0.39370041823393426</v>
      </c>
      <c r="L92" s="119">
        <f t="shared" si="63"/>
        <v>0.16442979076309125</v>
      </c>
      <c r="M92" s="120">
        <f t="shared" si="64"/>
        <v>15.906000000000001</v>
      </c>
      <c r="N92" s="121">
        <f t="shared" si="65"/>
        <v>0</v>
      </c>
      <c r="O92" s="121">
        <f t="shared" si="66"/>
        <v>27.003281485728376</v>
      </c>
      <c r="P92" s="221">
        <f t="shared" si="67"/>
        <v>5</v>
      </c>
      <c r="Q92" s="222">
        <f t="shared" si="68"/>
        <v>0</v>
      </c>
      <c r="R92" s="222">
        <f t="shared" si="69"/>
        <v>414</v>
      </c>
      <c r="T92">
        <v>525</v>
      </c>
      <c r="U92">
        <v>2361</v>
      </c>
      <c r="V92" t="s">
        <v>385</v>
      </c>
      <c r="W92">
        <v>1533.1469999999999</v>
      </c>
      <c r="X92">
        <v>768.67200000000003</v>
      </c>
      <c r="Y92">
        <v>1.9950000000000001</v>
      </c>
      <c r="Z92">
        <v>15.906000000000001</v>
      </c>
      <c r="AA92">
        <v>95.149141999999998</v>
      </c>
      <c r="AB92">
        <v>1.994148</v>
      </c>
      <c r="AC92">
        <v>37.460256999999999</v>
      </c>
      <c r="AD92" s="1">
        <v>252</v>
      </c>
      <c r="AE92">
        <v>0</v>
      </c>
      <c r="AF92">
        <v>414</v>
      </c>
      <c r="AG92">
        <v>68</v>
      </c>
      <c r="AH92">
        <v>16.113092999999999</v>
      </c>
      <c r="AI92">
        <v>568.9</v>
      </c>
      <c r="AJ92">
        <v>0</v>
      </c>
      <c r="AK92">
        <v>5</v>
      </c>
      <c r="AL92">
        <v>2876</v>
      </c>
      <c r="AM92" t="s">
        <v>386</v>
      </c>
      <c r="AN92" t="s">
        <v>611</v>
      </c>
      <c r="AO92">
        <v>999.51800000000003</v>
      </c>
      <c r="AR92" t="s">
        <v>116</v>
      </c>
      <c r="AS92" t="s">
        <v>121</v>
      </c>
      <c r="AT92" t="s">
        <v>434</v>
      </c>
      <c r="AU92" t="s">
        <v>385</v>
      </c>
      <c r="AV92" t="s">
        <v>48</v>
      </c>
      <c r="AW92">
        <v>2</v>
      </c>
      <c r="BB92">
        <v>0.81955658696824329</v>
      </c>
      <c r="BC92" t="s">
        <v>67</v>
      </c>
      <c r="BF92" t="s">
        <v>116</v>
      </c>
      <c r="BG92" t="s">
        <v>121</v>
      </c>
      <c r="BH92" t="s">
        <v>385</v>
      </c>
      <c r="BI92">
        <v>2361</v>
      </c>
      <c r="BJ92">
        <v>2</v>
      </c>
      <c r="BK92" t="s">
        <v>434</v>
      </c>
      <c r="BL92" t="s">
        <v>240</v>
      </c>
      <c r="BM92">
        <v>0.81955658696824329</v>
      </c>
      <c r="BN92" t="s">
        <v>67</v>
      </c>
      <c r="BO92" t="s">
        <v>179</v>
      </c>
      <c r="BP92">
        <v>1532.569</v>
      </c>
    </row>
    <row r="93" spans="1:68" ht="16.5" x14ac:dyDescent="0.25">
      <c r="A93" s="127" t="str">
        <f t="shared" si="53"/>
        <v>신흥교통</v>
      </c>
      <c r="B93" s="128" t="str">
        <f t="shared" si="35"/>
        <v>정해원</v>
      </c>
      <c r="C93" s="129" t="str">
        <f t="shared" si="54"/>
        <v>D</v>
      </c>
      <c r="D93" s="130">
        <f t="shared" si="55"/>
        <v>0.84201343737301548</v>
      </c>
      <c r="E93" s="131">
        <f t="shared" si="56"/>
        <v>6635</v>
      </c>
      <c r="F93" s="132" t="str">
        <f t="shared" si="57"/>
        <v>330</v>
      </c>
      <c r="G93" s="133" t="str">
        <f t="shared" si="58"/>
        <v>71바6297</v>
      </c>
      <c r="H93" s="134">
        <f t="shared" si="59"/>
        <v>2</v>
      </c>
      <c r="I93" s="135">
        <f t="shared" si="60"/>
        <v>5441.63</v>
      </c>
      <c r="J93" s="136">
        <f t="shared" si="61"/>
        <v>2.6029436221922973E-2</v>
      </c>
      <c r="K93" s="136">
        <f t="shared" si="62"/>
        <v>0.24759727251074701</v>
      </c>
      <c r="L93" s="136">
        <f t="shared" si="63"/>
        <v>0.10438048893438179</v>
      </c>
      <c r="M93" s="137">
        <f t="shared" si="64"/>
        <v>21.893000000000001</v>
      </c>
      <c r="N93" s="138">
        <f t="shared" si="65"/>
        <v>7.3507386573508304E-2</v>
      </c>
      <c r="O93" s="138">
        <f t="shared" si="66"/>
        <v>3.2527018558777425</v>
      </c>
      <c r="P93" s="219">
        <f t="shared" si="67"/>
        <v>10</v>
      </c>
      <c r="Q93" s="220">
        <f t="shared" si="68"/>
        <v>4</v>
      </c>
      <c r="R93" s="220">
        <f t="shared" si="69"/>
        <v>177</v>
      </c>
      <c r="T93">
        <v>525</v>
      </c>
      <c r="U93">
        <v>6635</v>
      </c>
      <c r="V93" t="s">
        <v>387</v>
      </c>
      <c r="W93">
        <v>5441.63</v>
      </c>
      <c r="X93">
        <v>1959.115</v>
      </c>
      <c r="Y93">
        <v>2.778</v>
      </c>
      <c r="Z93">
        <v>21.893000000000001</v>
      </c>
      <c r="AA93">
        <v>156.840508</v>
      </c>
      <c r="AB93">
        <v>4.0824699999999998</v>
      </c>
      <c r="AC93">
        <v>38.833281999999997</v>
      </c>
      <c r="AD93" s="1">
        <v>568</v>
      </c>
      <c r="AE93">
        <v>4</v>
      </c>
      <c r="AF93">
        <v>177</v>
      </c>
      <c r="AG93">
        <v>119</v>
      </c>
      <c r="AH93">
        <v>34.695309000000002</v>
      </c>
      <c r="AI93">
        <v>44853.2</v>
      </c>
      <c r="AJ93">
        <v>28741.5</v>
      </c>
      <c r="AK93">
        <v>10</v>
      </c>
      <c r="AL93">
        <v>5015</v>
      </c>
      <c r="AM93" t="s">
        <v>388</v>
      </c>
      <c r="AN93" t="s">
        <v>612</v>
      </c>
      <c r="AO93">
        <v>5258.0209999999997</v>
      </c>
      <c r="AR93" t="s">
        <v>116</v>
      </c>
      <c r="AS93" t="s">
        <v>118</v>
      </c>
      <c r="AT93" t="s">
        <v>218</v>
      </c>
      <c r="AU93" t="s">
        <v>387</v>
      </c>
      <c r="AV93" t="s">
        <v>48</v>
      </c>
      <c r="AW93">
        <v>2</v>
      </c>
      <c r="BB93">
        <v>0.84201343737301548</v>
      </c>
      <c r="BC93" t="s">
        <v>67</v>
      </c>
      <c r="BF93" t="s">
        <v>116</v>
      </c>
      <c r="BG93" t="s">
        <v>118</v>
      </c>
      <c r="BH93" t="s">
        <v>387</v>
      </c>
      <c r="BI93">
        <v>6635</v>
      </c>
      <c r="BJ93">
        <v>2</v>
      </c>
      <c r="BK93" t="s">
        <v>218</v>
      </c>
      <c r="BL93" t="s">
        <v>211</v>
      </c>
      <c r="BM93">
        <v>0.84201343737301548</v>
      </c>
      <c r="BN93" t="s">
        <v>67</v>
      </c>
      <c r="BO93" t="s">
        <v>179</v>
      </c>
      <c r="BP93">
        <v>5441.63</v>
      </c>
    </row>
    <row r="94" spans="1:68" ht="16.5" x14ac:dyDescent="0.25">
      <c r="A94" s="110" t="str">
        <f t="shared" si="53"/>
        <v>신흥교통</v>
      </c>
      <c r="B94" s="111" t="str">
        <f t="shared" si="35"/>
        <v>정회철</v>
      </c>
      <c r="C94" s="112" t="str">
        <f t="shared" si="54"/>
        <v>F</v>
      </c>
      <c r="D94" s="113">
        <f t="shared" si="55"/>
        <v>0.78017511175419352</v>
      </c>
      <c r="E94" s="114">
        <f t="shared" si="56"/>
        <v>1035</v>
      </c>
      <c r="F94" s="115" t="str">
        <f t="shared" si="57"/>
        <v>13</v>
      </c>
      <c r="G94" s="116" t="str">
        <f t="shared" si="58"/>
        <v>71바6262</v>
      </c>
      <c r="H94" s="117">
        <f t="shared" si="59"/>
        <v>4</v>
      </c>
      <c r="I94" s="118">
        <f t="shared" si="60"/>
        <v>415.322</v>
      </c>
      <c r="J94" s="119">
        <f t="shared" si="61"/>
        <v>3.3890461325023512E-2</v>
      </c>
      <c r="K94" s="119">
        <f t="shared" si="62"/>
        <v>0.39915017854892865</v>
      </c>
      <c r="L94" s="119">
        <f t="shared" si="63"/>
        <v>0.20947602101501966</v>
      </c>
      <c r="M94" s="120">
        <f t="shared" si="64"/>
        <v>20.994</v>
      </c>
      <c r="N94" s="121">
        <f t="shared" si="65"/>
        <v>0.21859500248105329</v>
      </c>
      <c r="O94" s="121">
        <f t="shared" si="66"/>
        <v>30.384705344866408</v>
      </c>
      <c r="P94" s="221">
        <f t="shared" si="67"/>
        <v>8</v>
      </c>
      <c r="Q94" s="222">
        <f t="shared" si="68"/>
        <v>1</v>
      </c>
      <c r="R94" s="222">
        <f t="shared" si="69"/>
        <v>139</v>
      </c>
      <c r="T94">
        <v>525</v>
      </c>
      <c r="U94">
        <v>1035</v>
      </c>
      <c r="V94" t="s">
        <v>389</v>
      </c>
      <c r="W94">
        <v>457.46699999999998</v>
      </c>
      <c r="X94">
        <v>267.76</v>
      </c>
      <c r="Y94">
        <v>1.708</v>
      </c>
      <c r="Z94">
        <v>20.994</v>
      </c>
      <c r="AA94">
        <v>28.047774</v>
      </c>
      <c r="AB94">
        <v>0.95055199999999995</v>
      </c>
      <c r="AC94">
        <v>11.195274</v>
      </c>
      <c r="AD94" s="1">
        <v>87</v>
      </c>
      <c r="AE94">
        <v>1</v>
      </c>
      <c r="AF94">
        <v>139</v>
      </c>
      <c r="AG94">
        <v>86</v>
      </c>
      <c r="AH94">
        <v>16.310278</v>
      </c>
      <c r="AI94">
        <v>209.2</v>
      </c>
      <c r="AJ94">
        <v>8.6</v>
      </c>
      <c r="AK94">
        <v>8</v>
      </c>
      <c r="AL94">
        <v>4719</v>
      </c>
      <c r="AM94" t="s">
        <v>390</v>
      </c>
      <c r="AN94" t="s">
        <v>613</v>
      </c>
      <c r="AO94">
        <v>134.84200000000001</v>
      </c>
      <c r="AR94" t="s">
        <v>116</v>
      </c>
      <c r="AS94" t="s">
        <v>117</v>
      </c>
      <c r="AT94" t="s">
        <v>203</v>
      </c>
      <c r="AU94" t="s">
        <v>389</v>
      </c>
      <c r="AV94" t="s">
        <v>193</v>
      </c>
      <c r="AW94">
        <v>4</v>
      </c>
      <c r="BB94">
        <v>0.78017511175419352</v>
      </c>
      <c r="BC94" t="s">
        <v>70</v>
      </c>
      <c r="BF94" t="s">
        <v>116</v>
      </c>
      <c r="BG94" t="s">
        <v>117</v>
      </c>
      <c r="BH94" t="s">
        <v>389</v>
      </c>
      <c r="BI94">
        <v>1035</v>
      </c>
      <c r="BJ94">
        <v>4</v>
      </c>
      <c r="BK94" t="s">
        <v>203</v>
      </c>
      <c r="BL94" t="s">
        <v>201</v>
      </c>
      <c r="BM94">
        <v>0.78017511175419352</v>
      </c>
      <c r="BN94" t="s">
        <v>70</v>
      </c>
      <c r="BO94" t="s">
        <v>186</v>
      </c>
      <c r="BP94">
        <v>415.322</v>
      </c>
    </row>
    <row r="95" spans="1:68" ht="16.5" x14ac:dyDescent="0.25">
      <c r="A95" s="127" t="str">
        <f t="shared" si="53"/>
        <v>신흥교통</v>
      </c>
      <c r="B95" s="128" t="str">
        <f t="shared" si="35"/>
        <v>조경화</v>
      </c>
      <c r="C95" s="129" t="str">
        <f t="shared" si="54"/>
        <v>A</v>
      </c>
      <c r="D95" s="130">
        <f t="shared" si="55"/>
        <v>0.99374029720612966</v>
      </c>
      <c r="E95" s="131">
        <f t="shared" si="56"/>
        <v>5432</v>
      </c>
      <c r="F95" s="132" t="str">
        <f t="shared" si="57"/>
        <v>93</v>
      </c>
      <c r="G95" s="133" t="str">
        <f t="shared" si="58"/>
        <v>70바4005</v>
      </c>
      <c r="H95" s="134">
        <f t="shared" si="59"/>
        <v>3</v>
      </c>
      <c r="I95" s="135">
        <f t="shared" si="60"/>
        <v>1872.7679999999998</v>
      </c>
      <c r="J95" s="136">
        <f t="shared" si="61"/>
        <v>3.2004757912011156E-2</v>
      </c>
      <c r="K95" s="136">
        <f t="shared" si="62"/>
        <v>0.33244663336908892</v>
      </c>
      <c r="L95" s="136">
        <f t="shared" si="63"/>
        <v>9.6648383569134036E-2</v>
      </c>
      <c r="M95" s="137">
        <f t="shared" si="64"/>
        <v>14.481</v>
      </c>
      <c r="N95" s="138">
        <f t="shared" si="65"/>
        <v>0</v>
      </c>
      <c r="O95" s="138">
        <f t="shared" si="66"/>
        <v>5.766864875948329</v>
      </c>
      <c r="P95" s="219">
        <f t="shared" si="67"/>
        <v>0</v>
      </c>
      <c r="Q95" s="220">
        <f t="shared" si="68"/>
        <v>0</v>
      </c>
      <c r="R95" s="220">
        <f t="shared" si="69"/>
        <v>108</v>
      </c>
      <c r="T95">
        <v>525</v>
      </c>
      <c r="U95">
        <v>5432</v>
      </c>
      <c r="V95" t="s">
        <v>391</v>
      </c>
      <c r="W95">
        <v>1872.768</v>
      </c>
      <c r="X95">
        <v>974.25900000000001</v>
      </c>
      <c r="Y95">
        <v>1.9219999999999999</v>
      </c>
      <c r="Z95">
        <v>14.481</v>
      </c>
      <c r="AA95">
        <v>119.90301599999999</v>
      </c>
      <c r="AB95">
        <v>3.8374670000000002</v>
      </c>
      <c r="AC95">
        <v>39.861353999999999</v>
      </c>
      <c r="AD95" s="1">
        <v>181</v>
      </c>
      <c r="AE95">
        <v>0</v>
      </c>
      <c r="AF95">
        <v>108</v>
      </c>
      <c r="AG95">
        <v>75</v>
      </c>
      <c r="AH95">
        <v>15.619023</v>
      </c>
      <c r="AI95">
        <v>870.8</v>
      </c>
      <c r="AJ95">
        <v>0</v>
      </c>
      <c r="AK95">
        <v>0</v>
      </c>
      <c r="AL95">
        <v>0</v>
      </c>
      <c r="AM95" t="s">
        <v>392</v>
      </c>
      <c r="AN95" t="s">
        <v>614</v>
      </c>
      <c r="AO95">
        <v>1051.451</v>
      </c>
      <c r="AR95" t="s">
        <v>116</v>
      </c>
      <c r="AS95" t="s">
        <v>122</v>
      </c>
      <c r="AT95" t="s">
        <v>241</v>
      </c>
      <c r="AU95" t="s">
        <v>391</v>
      </c>
      <c r="AV95" t="s">
        <v>48</v>
      </c>
      <c r="AW95">
        <v>3</v>
      </c>
      <c r="BB95">
        <v>0.99374029720612966</v>
      </c>
      <c r="BC95" t="s">
        <v>66</v>
      </c>
      <c r="BF95" t="s">
        <v>116</v>
      </c>
      <c r="BG95" t="s">
        <v>122</v>
      </c>
      <c r="BH95" t="s">
        <v>391</v>
      </c>
      <c r="BI95">
        <v>5432</v>
      </c>
      <c r="BJ95">
        <v>3</v>
      </c>
      <c r="BK95" t="s">
        <v>241</v>
      </c>
      <c r="BL95" t="s">
        <v>242</v>
      </c>
      <c r="BM95">
        <v>0.99374029720612966</v>
      </c>
      <c r="BN95" t="s">
        <v>66</v>
      </c>
      <c r="BO95" t="s">
        <v>178</v>
      </c>
      <c r="BP95">
        <v>1872.7679999999998</v>
      </c>
    </row>
    <row r="96" spans="1:68" ht="16.5" x14ac:dyDescent="0.25">
      <c r="A96" s="110" t="str">
        <f t="shared" si="53"/>
        <v>신흥교통</v>
      </c>
      <c r="B96" s="111" t="str">
        <f t="shared" si="35"/>
        <v>조남희</v>
      </c>
      <c r="C96" s="112" t="str">
        <f t="shared" si="54"/>
        <v>A</v>
      </c>
      <c r="D96" s="113">
        <f t="shared" si="55"/>
        <v>0.95683258282409467</v>
      </c>
      <c r="E96" s="114">
        <f t="shared" si="56"/>
        <v>7470</v>
      </c>
      <c r="F96" s="115" t="str">
        <f t="shared" si="57"/>
        <v>13</v>
      </c>
      <c r="G96" s="116" t="str">
        <f t="shared" si="58"/>
        <v>71바6262</v>
      </c>
      <c r="H96" s="117">
        <f t="shared" si="59"/>
        <v>2</v>
      </c>
      <c r="I96" s="118">
        <f t="shared" si="60"/>
        <v>1287.8240000000001</v>
      </c>
      <c r="J96" s="119">
        <f t="shared" si="61"/>
        <v>4.5309185210075202E-3</v>
      </c>
      <c r="K96" s="119">
        <f t="shared" si="62"/>
        <v>0.34491658709650913</v>
      </c>
      <c r="L96" s="119">
        <f t="shared" si="63"/>
        <v>0.21819751767322243</v>
      </c>
      <c r="M96" s="120">
        <f t="shared" si="64"/>
        <v>15.907999999999999</v>
      </c>
      <c r="N96" s="121">
        <f t="shared" si="65"/>
        <v>0.23295108648386734</v>
      </c>
      <c r="O96" s="121">
        <f t="shared" si="66"/>
        <v>5.3578749891289492</v>
      </c>
      <c r="P96" s="221">
        <f t="shared" si="67"/>
        <v>1</v>
      </c>
      <c r="Q96" s="222">
        <f t="shared" si="68"/>
        <v>3</v>
      </c>
      <c r="R96" s="222">
        <f t="shared" si="69"/>
        <v>69</v>
      </c>
      <c r="T96">
        <v>525</v>
      </c>
      <c r="U96">
        <v>7470</v>
      </c>
      <c r="V96" t="s">
        <v>454</v>
      </c>
      <c r="W96">
        <v>1287.8240000000001</v>
      </c>
      <c r="X96">
        <v>651.86</v>
      </c>
      <c r="Y96">
        <v>1.976</v>
      </c>
      <c r="Z96">
        <v>15.907999999999999</v>
      </c>
      <c r="AA96">
        <v>72.645534999999995</v>
      </c>
      <c r="AB96">
        <v>0.32915100000000003</v>
      </c>
      <c r="AC96">
        <v>25.056650000000001</v>
      </c>
      <c r="AD96" s="1">
        <v>281</v>
      </c>
      <c r="AE96">
        <v>3</v>
      </c>
      <c r="AF96">
        <v>69</v>
      </c>
      <c r="AG96">
        <v>66</v>
      </c>
      <c r="AH96">
        <v>17.727502999999999</v>
      </c>
      <c r="AI96">
        <v>101.4</v>
      </c>
      <c r="AJ96">
        <v>0</v>
      </c>
      <c r="AK96">
        <v>1</v>
      </c>
      <c r="AL96">
        <v>2656</v>
      </c>
      <c r="AM96" t="s">
        <v>455</v>
      </c>
      <c r="AN96" t="s">
        <v>615</v>
      </c>
      <c r="AO96">
        <v>848.09799999999996</v>
      </c>
      <c r="AR96" t="s">
        <v>116</v>
      </c>
      <c r="AS96" t="s">
        <v>117</v>
      </c>
      <c r="AT96" t="s">
        <v>203</v>
      </c>
      <c r="AU96" t="s">
        <v>454</v>
      </c>
      <c r="AV96" t="s">
        <v>193</v>
      </c>
      <c r="AW96">
        <v>2</v>
      </c>
      <c r="BB96">
        <v>0.95683258282409467</v>
      </c>
      <c r="BC96" t="s">
        <v>66</v>
      </c>
      <c r="BF96" t="s">
        <v>116</v>
      </c>
      <c r="BG96" t="s">
        <v>117</v>
      </c>
      <c r="BH96" t="s">
        <v>454</v>
      </c>
      <c r="BI96">
        <v>7470</v>
      </c>
      <c r="BJ96">
        <v>2</v>
      </c>
      <c r="BK96" t="s">
        <v>203</v>
      </c>
      <c r="BL96" t="s">
        <v>195</v>
      </c>
      <c r="BM96">
        <v>0.95683258282409467</v>
      </c>
      <c r="BN96" t="s">
        <v>66</v>
      </c>
      <c r="BO96" t="s">
        <v>178</v>
      </c>
      <c r="BP96">
        <v>1287.8240000000001</v>
      </c>
    </row>
    <row r="97" spans="1:68" ht="16.5" x14ac:dyDescent="0.25">
      <c r="A97" s="127" t="str">
        <f t="shared" si="53"/>
        <v>신흥교통</v>
      </c>
      <c r="B97" s="128" t="str">
        <f t="shared" si="35"/>
        <v>조주현</v>
      </c>
      <c r="C97" s="129" t="str">
        <f t="shared" si="54"/>
        <v>F</v>
      </c>
      <c r="D97" s="130">
        <f t="shared" si="55"/>
        <v>0.74600641928425082</v>
      </c>
      <c r="E97" s="131">
        <f t="shared" si="56"/>
        <v>4411</v>
      </c>
      <c r="F97" s="132" t="str">
        <f t="shared" si="57"/>
        <v>82</v>
      </c>
      <c r="G97" s="133" t="str">
        <f t="shared" si="58"/>
        <v>71바6280</v>
      </c>
      <c r="H97" s="134">
        <f t="shared" si="59"/>
        <v>2</v>
      </c>
      <c r="I97" s="135">
        <f t="shared" si="60"/>
        <v>1060.6790000000001</v>
      </c>
      <c r="J97" s="136">
        <f t="shared" si="61"/>
        <v>2.2139160603342017E-2</v>
      </c>
      <c r="K97" s="136">
        <f t="shared" si="62"/>
        <v>0.45773918643600586</v>
      </c>
      <c r="L97" s="136">
        <f t="shared" si="63"/>
        <v>0.22627015336402434</v>
      </c>
      <c r="M97" s="137">
        <f t="shared" si="64"/>
        <v>20.998999999999999</v>
      </c>
      <c r="N97" s="138">
        <f t="shared" si="65"/>
        <v>0.27391081646423132</v>
      </c>
      <c r="O97" s="138">
        <f t="shared" si="66"/>
        <v>28.943242939720445</v>
      </c>
      <c r="P97" s="219">
        <f t="shared" si="67"/>
        <v>33</v>
      </c>
      <c r="Q97" s="220">
        <f t="shared" si="68"/>
        <v>3</v>
      </c>
      <c r="R97" s="220">
        <f t="shared" si="69"/>
        <v>317</v>
      </c>
      <c r="T97">
        <v>525</v>
      </c>
      <c r="U97">
        <v>4411</v>
      </c>
      <c r="V97" t="s">
        <v>393</v>
      </c>
      <c r="W97">
        <v>1095.2470000000001</v>
      </c>
      <c r="X97">
        <v>670.24900000000002</v>
      </c>
      <c r="Y97">
        <v>1.6339999999999999</v>
      </c>
      <c r="Z97">
        <v>20.998999999999999</v>
      </c>
      <c r="AA97">
        <v>74.339990999999998</v>
      </c>
      <c r="AB97">
        <v>1.6458250000000001</v>
      </c>
      <c r="AC97">
        <v>34.028326999999997</v>
      </c>
      <c r="AD97" s="1">
        <v>240</v>
      </c>
      <c r="AE97">
        <v>3</v>
      </c>
      <c r="AF97">
        <v>317</v>
      </c>
      <c r="AG97">
        <v>80</v>
      </c>
      <c r="AH97">
        <v>14.732945000000001</v>
      </c>
      <c r="AI97">
        <v>936.2</v>
      </c>
      <c r="AJ97">
        <v>0</v>
      </c>
      <c r="AK97">
        <v>33</v>
      </c>
      <c r="AL97">
        <v>22720</v>
      </c>
      <c r="AM97" t="s">
        <v>394</v>
      </c>
      <c r="AN97" t="s">
        <v>616</v>
      </c>
      <c r="AO97">
        <v>610.32799999999997</v>
      </c>
      <c r="AR97" t="s">
        <v>116</v>
      </c>
      <c r="AS97" t="s">
        <v>121</v>
      </c>
      <c r="AT97" t="s">
        <v>223</v>
      </c>
      <c r="AU97" t="s">
        <v>393</v>
      </c>
      <c r="AV97" t="s">
        <v>193</v>
      </c>
      <c r="AW97">
        <v>2</v>
      </c>
      <c r="BB97">
        <v>0.74600641928425082</v>
      </c>
      <c r="BC97" t="s">
        <v>70</v>
      </c>
      <c r="BF97" t="s">
        <v>116</v>
      </c>
      <c r="BG97" t="s">
        <v>121</v>
      </c>
      <c r="BH97" t="s">
        <v>393</v>
      </c>
      <c r="BI97">
        <v>4411</v>
      </c>
      <c r="BJ97">
        <v>2</v>
      </c>
      <c r="BK97" t="s">
        <v>223</v>
      </c>
      <c r="BL97" t="s">
        <v>237</v>
      </c>
      <c r="BM97">
        <v>0.74600641928425082</v>
      </c>
      <c r="BN97" t="s">
        <v>70</v>
      </c>
      <c r="BO97" t="s">
        <v>186</v>
      </c>
      <c r="BP97">
        <v>1060.6790000000001</v>
      </c>
    </row>
    <row r="98" spans="1:68" ht="16.5" x14ac:dyDescent="0.25">
      <c r="A98" s="110" t="str">
        <f t="shared" si="53"/>
        <v>신흥교통</v>
      </c>
      <c r="B98" s="111" t="str">
        <f t="shared" si="35"/>
        <v>조태현</v>
      </c>
      <c r="C98" s="112" t="str">
        <f t="shared" si="54"/>
        <v>C</v>
      </c>
      <c r="D98" s="113">
        <f t="shared" si="55"/>
        <v>0.89</v>
      </c>
      <c r="E98" s="114">
        <f t="shared" si="56"/>
        <v>1388</v>
      </c>
      <c r="F98" s="115" t="str">
        <f t="shared" si="57"/>
        <v>46</v>
      </c>
      <c r="G98" s="116" t="str">
        <f t="shared" si="58"/>
        <v>71바6289</v>
      </c>
      <c r="H98" s="117">
        <f t="shared" si="59"/>
        <v>1</v>
      </c>
      <c r="I98" s="118">
        <f t="shared" si="60"/>
        <v>1645.346</v>
      </c>
      <c r="J98" s="119">
        <f t="shared" si="61"/>
        <v>2.096099936173729E-2</v>
      </c>
      <c r="K98" s="119">
        <f t="shared" si="62"/>
        <v>0.38191855039510547</v>
      </c>
      <c r="L98" s="119">
        <f t="shared" si="63"/>
        <v>0.21029011527058747</v>
      </c>
      <c r="M98" s="120">
        <f t="shared" si="64"/>
        <v>14.855</v>
      </c>
      <c r="N98" s="121">
        <f t="shared" si="65"/>
        <v>0</v>
      </c>
      <c r="O98" s="121">
        <f t="shared" si="66"/>
        <v>1.0625004058161271</v>
      </c>
      <c r="P98" s="221">
        <f t="shared" si="67"/>
        <v>7</v>
      </c>
      <c r="Q98" s="222">
        <f t="shared" si="68"/>
        <v>0</v>
      </c>
      <c r="R98" s="222">
        <f t="shared" si="69"/>
        <v>18</v>
      </c>
      <c r="T98">
        <v>525</v>
      </c>
      <c r="U98">
        <v>1388</v>
      </c>
      <c r="V98" t="s">
        <v>395</v>
      </c>
      <c r="W98">
        <v>1694.117</v>
      </c>
      <c r="X98">
        <v>910.14</v>
      </c>
      <c r="Y98">
        <v>1.861</v>
      </c>
      <c r="Z98">
        <v>14.855</v>
      </c>
      <c r="AA98">
        <v>117.09441700000001</v>
      </c>
      <c r="AB98">
        <v>2.4544160000000002</v>
      </c>
      <c r="AC98">
        <v>44.720529999999997</v>
      </c>
      <c r="AD98" s="1">
        <v>346</v>
      </c>
      <c r="AE98">
        <v>0</v>
      </c>
      <c r="AF98">
        <v>18</v>
      </c>
      <c r="AG98">
        <v>76</v>
      </c>
      <c r="AH98">
        <v>14.467957</v>
      </c>
      <c r="AI98">
        <v>860.5</v>
      </c>
      <c r="AJ98">
        <v>0</v>
      </c>
      <c r="AK98">
        <v>7</v>
      </c>
      <c r="AL98">
        <v>1503</v>
      </c>
      <c r="AM98" t="s">
        <v>396</v>
      </c>
      <c r="AN98" t="s">
        <v>617</v>
      </c>
      <c r="AO98">
        <v>1645.346</v>
      </c>
      <c r="AR98" t="s">
        <v>116</v>
      </c>
      <c r="AS98" t="s">
        <v>119</v>
      </c>
      <c r="AT98" t="s">
        <v>230</v>
      </c>
      <c r="AU98" t="s">
        <v>395</v>
      </c>
      <c r="AV98" t="s">
        <v>48</v>
      </c>
      <c r="AW98">
        <v>1</v>
      </c>
      <c r="BB98">
        <v>0.89</v>
      </c>
      <c r="BC98" t="s">
        <v>69</v>
      </c>
      <c r="BF98" t="s">
        <v>116</v>
      </c>
      <c r="BG98" t="s">
        <v>119</v>
      </c>
      <c r="BH98" t="s">
        <v>395</v>
      </c>
      <c r="BI98">
        <v>1388</v>
      </c>
      <c r="BJ98">
        <v>1</v>
      </c>
      <c r="BK98" t="s">
        <v>230</v>
      </c>
      <c r="BL98" t="s">
        <v>174</v>
      </c>
      <c r="BM98">
        <v>0.89</v>
      </c>
      <c r="BN98" t="s">
        <v>69</v>
      </c>
      <c r="BO98" t="s">
        <v>177</v>
      </c>
      <c r="BP98">
        <v>1645.346</v>
      </c>
    </row>
    <row r="99" spans="1:68" ht="16.5" x14ac:dyDescent="0.25">
      <c r="A99" s="127" t="str">
        <f t="shared" si="53"/>
        <v>신흥교통</v>
      </c>
      <c r="B99" s="128" t="str">
        <f t="shared" si="35"/>
        <v>주영인</v>
      </c>
      <c r="C99" s="129" t="str">
        <f t="shared" si="54"/>
        <v>C</v>
      </c>
      <c r="D99" s="130">
        <f t="shared" si="55"/>
        <v>0.86355365718183874</v>
      </c>
      <c r="E99" s="131">
        <f t="shared" si="56"/>
        <v>7935</v>
      </c>
      <c r="F99" s="132" t="str">
        <f t="shared" si="57"/>
        <v>46</v>
      </c>
      <c r="G99" s="133" t="str">
        <f t="shared" si="58"/>
        <v>71바6292</v>
      </c>
      <c r="H99" s="134">
        <f t="shared" si="59"/>
        <v>3</v>
      </c>
      <c r="I99" s="135">
        <f t="shared" si="60"/>
        <v>1436.0830000000001</v>
      </c>
      <c r="J99" s="136">
        <f t="shared" si="61"/>
        <v>1.3081783838381419E-2</v>
      </c>
      <c r="K99" s="136">
        <f t="shared" si="62"/>
        <v>0.37109439507428105</v>
      </c>
      <c r="L99" s="136">
        <f t="shared" si="63"/>
        <v>0.14623110224130498</v>
      </c>
      <c r="M99" s="137">
        <f t="shared" si="64"/>
        <v>17.777000000000001</v>
      </c>
      <c r="N99" s="138">
        <f t="shared" si="65"/>
        <v>0.13926771642029045</v>
      </c>
      <c r="O99" s="138">
        <f t="shared" si="66"/>
        <v>35.095464537913195</v>
      </c>
      <c r="P99" s="219">
        <f t="shared" si="67"/>
        <v>10</v>
      </c>
      <c r="Q99" s="220">
        <f t="shared" si="68"/>
        <v>2</v>
      </c>
      <c r="R99" s="220">
        <f t="shared" si="69"/>
        <v>504</v>
      </c>
      <c r="T99">
        <v>525</v>
      </c>
      <c r="U99">
        <v>7935</v>
      </c>
      <c r="V99" t="s">
        <v>397</v>
      </c>
      <c r="W99">
        <v>1436.0830000000001</v>
      </c>
      <c r="X99">
        <v>804.06600000000003</v>
      </c>
      <c r="Y99">
        <v>1.786</v>
      </c>
      <c r="Z99">
        <v>17.777000000000001</v>
      </c>
      <c r="AA99">
        <v>88.543582000000001</v>
      </c>
      <c r="AB99">
        <v>1.1583079999999999</v>
      </c>
      <c r="AC99">
        <v>32.858027</v>
      </c>
      <c r="AD99" s="1">
        <v>210</v>
      </c>
      <c r="AE99">
        <v>2</v>
      </c>
      <c r="AF99">
        <v>504</v>
      </c>
      <c r="AG99">
        <v>85</v>
      </c>
      <c r="AH99">
        <v>16.218938999999999</v>
      </c>
      <c r="AI99">
        <v>673.1</v>
      </c>
      <c r="AJ99">
        <v>0.8</v>
      </c>
      <c r="AK99">
        <v>10</v>
      </c>
      <c r="AL99">
        <v>4450</v>
      </c>
      <c r="AM99" t="s">
        <v>398</v>
      </c>
      <c r="AN99" t="s">
        <v>618</v>
      </c>
      <c r="AO99">
        <v>818.32899999999995</v>
      </c>
      <c r="AR99" t="s">
        <v>116</v>
      </c>
      <c r="AS99" t="s">
        <v>119</v>
      </c>
      <c r="AT99" t="s">
        <v>231</v>
      </c>
      <c r="AU99" t="s">
        <v>397</v>
      </c>
      <c r="AV99" t="s">
        <v>48</v>
      </c>
      <c r="AW99">
        <v>3</v>
      </c>
      <c r="BB99">
        <v>0.86355365718183874</v>
      </c>
      <c r="BC99" t="s">
        <v>69</v>
      </c>
      <c r="BF99" t="s">
        <v>116</v>
      </c>
      <c r="BG99" t="s">
        <v>119</v>
      </c>
      <c r="BH99" t="s">
        <v>397</v>
      </c>
      <c r="BI99">
        <v>7935</v>
      </c>
      <c r="BJ99">
        <v>3</v>
      </c>
      <c r="BK99" t="s">
        <v>231</v>
      </c>
      <c r="BL99" t="s">
        <v>222</v>
      </c>
      <c r="BM99">
        <v>0.86355365718183874</v>
      </c>
      <c r="BN99" t="s">
        <v>69</v>
      </c>
      <c r="BO99" t="s">
        <v>177</v>
      </c>
      <c r="BP99">
        <v>1436.0830000000001</v>
      </c>
    </row>
    <row r="100" spans="1:68" ht="16.5" x14ac:dyDescent="0.25">
      <c r="A100" s="110" t="str">
        <f t="shared" si="53"/>
        <v>신흥교통</v>
      </c>
      <c r="B100" s="111" t="str">
        <f t="shared" si="35"/>
        <v>주영환</v>
      </c>
      <c r="C100" s="112" t="str">
        <f t="shared" si="54"/>
        <v>F</v>
      </c>
      <c r="D100" s="113">
        <f t="shared" si="55"/>
        <v>0.77496235460345098</v>
      </c>
      <c r="E100" s="114">
        <f t="shared" si="56"/>
        <v>3558</v>
      </c>
      <c r="F100" s="115" t="str">
        <f t="shared" si="57"/>
        <v>46</v>
      </c>
      <c r="G100" s="116" t="str">
        <f t="shared" si="58"/>
        <v>74바1001</v>
      </c>
      <c r="H100" s="117">
        <f t="shared" si="59"/>
        <v>3</v>
      </c>
      <c r="I100" s="118">
        <f t="shared" si="60"/>
        <v>420.40200000000004</v>
      </c>
      <c r="J100" s="119">
        <f t="shared" si="61"/>
        <v>7.0800005043757091E-3</v>
      </c>
      <c r="K100" s="119">
        <f t="shared" si="62"/>
        <v>0.44058938075503579</v>
      </c>
      <c r="L100" s="119">
        <f t="shared" si="63"/>
        <v>0.19029405188367324</v>
      </c>
      <c r="M100" s="120">
        <f t="shared" si="64"/>
        <v>19.658999999999999</v>
      </c>
      <c r="N100" s="121">
        <f t="shared" si="65"/>
        <v>0.71360269456377468</v>
      </c>
      <c r="O100" s="121">
        <f t="shared" si="66"/>
        <v>79.923501791142769</v>
      </c>
      <c r="P100" s="221">
        <f t="shared" si="67"/>
        <v>5</v>
      </c>
      <c r="Q100" s="222">
        <f t="shared" si="68"/>
        <v>3</v>
      </c>
      <c r="R100" s="222">
        <f t="shared" si="69"/>
        <v>336</v>
      </c>
      <c r="T100">
        <v>525</v>
      </c>
      <c r="U100">
        <v>3558</v>
      </c>
      <c r="V100" t="s">
        <v>399</v>
      </c>
      <c r="W100">
        <v>420.40199999999999</v>
      </c>
      <c r="X100">
        <v>238.75899999999999</v>
      </c>
      <c r="Y100">
        <v>1.7609999999999999</v>
      </c>
      <c r="Z100">
        <v>19.658999999999999</v>
      </c>
      <c r="AA100">
        <v>25.933049</v>
      </c>
      <c r="AB100">
        <v>0.18360599999999999</v>
      </c>
      <c r="AC100">
        <v>11.425826000000001</v>
      </c>
      <c r="AD100" s="1">
        <v>80</v>
      </c>
      <c r="AE100">
        <v>3</v>
      </c>
      <c r="AF100">
        <v>336</v>
      </c>
      <c r="AG100">
        <v>68</v>
      </c>
      <c r="AH100">
        <v>16.211051000000001</v>
      </c>
      <c r="AI100">
        <v>86.6</v>
      </c>
      <c r="AJ100">
        <v>0</v>
      </c>
      <c r="AK100">
        <v>5</v>
      </c>
      <c r="AL100">
        <v>4658</v>
      </c>
      <c r="AM100" t="s">
        <v>400</v>
      </c>
      <c r="AN100" t="s">
        <v>619</v>
      </c>
      <c r="AO100">
        <v>206.262</v>
      </c>
      <c r="AR100" t="s">
        <v>116</v>
      </c>
      <c r="AS100" t="s">
        <v>119</v>
      </c>
      <c r="AT100" t="s">
        <v>237</v>
      </c>
      <c r="AU100" t="s">
        <v>399</v>
      </c>
      <c r="AV100" t="s">
        <v>474</v>
      </c>
      <c r="AW100">
        <v>3</v>
      </c>
      <c r="BB100">
        <v>0.77496235460345098</v>
      </c>
      <c r="BC100" t="s">
        <v>70</v>
      </c>
      <c r="BF100" t="s">
        <v>116</v>
      </c>
      <c r="BG100" t="s">
        <v>119</v>
      </c>
      <c r="BH100" t="s">
        <v>399</v>
      </c>
      <c r="BI100">
        <v>3558</v>
      </c>
      <c r="BJ100">
        <v>3</v>
      </c>
      <c r="BK100" t="s">
        <v>237</v>
      </c>
      <c r="BL100" t="s">
        <v>225</v>
      </c>
      <c r="BM100">
        <v>0.77496235460345098</v>
      </c>
      <c r="BN100" t="s">
        <v>70</v>
      </c>
      <c r="BO100" t="s">
        <v>186</v>
      </c>
      <c r="BP100">
        <v>420.40200000000004</v>
      </c>
    </row>
    <row r="101" spans="1:68" ht="16.5" x14ac:dyDescent="0.25">
      <c r="A101" s="127" t="str">
        <f t="shared" si="53"/>
        <v>신흥교통</v>
      </c>
      <c r="B101" s="128" t="str">
        <f t="shared" si="35"/>
        <v>진영호</v>
      </c>
      <c r="C101" s="129" t="str">
        <f t="shared" si="54"/>
        <v>C</v>
      </c>
      <c r="D101" s="130">
        <f t="shared" si="55"/>
        <v>0.89552040549353518</v>
      </c>
      <c r="E101" s="131">
        <f t="shared" si="56"/>
        <v>9619</v>
      </c>
      <c r="F101" s="132" t="str">
        <f t="shared" si="57"/>
        <v>13</v>
      </c>
      <c r="G101" s="133" t="str">
        <f t="shared" si="58"/>
        <v>71바6286</v>
      </c>
      <c r="H101" s="134">
        <f t="shared" si="59"/>
        <v>3</v>
      </c>
      <c r="I101" s="135">
        <f t="shared" si="60"/>
        <v>2384.5720000000001</v>
      </c>
      <c r="J101" s="136">
        <f t="shared" si="61"/>
        <v>7.5610572985167782E-2</v>
      </c>
      <c r="K101" s="136">
        <f t="shared" si="62"/>
        <v>0.36511718646744595</v>
      </c>
      <c r="L101" s="136">
        <f t="shared" si="63"/>
        <v>0.17697096166523804</v>
      </c>
      <c r="M101" s="137">
        <f t="shared" si="64"/>
        <v>14.214</v>
      </c>
      <c r="N101" s="138">
        <f t="shared" si="65"/>
        <v>4.1936246840103795E-2</v>
      </c>
      <c r="O101" s="138">
        <f t="shared" si="66"/>
        <v>5.4097758423733904</v>
      </c>
      <c r="P101" s="219">
        <f t="shared" si="67"/>
        <v>29</v>
      </c>
      <c r="Q101" s="220">
        <f t="shared" si="68"/>
        <v>1</v>
      </c>
      <c r="R101" s="220">
        <f t="shared" si="69"/>
        <v>129</v>
      </c>
      <c r="T101">
        <v>525</v>
      </c>
      <c r="U101">
        <v>9619</v>
      </c>
      <c r="V101" t="s">
        <v>401</v>
      </c>
      <c r="W101">
        <v>2384.5720000000001</v>
      </c>
      <c r="X101">
        <v>1211.2850000000001</v>
      </c>
      <c r="Y101">
        <v>1.9690000000000001</v>
      </c>
      <c r="Z101">
        <v>14.214</v>
      </c>
      <c r="AA101">
        <v>171.525522</v>
      </c>
      <c r="AB101">
        <v>12.969143000000001</v>
      </c>
      <c r="AC101">
        <v>62.626916000000001</v>
      </c>
      <c r="AD101" s="1">
        <v>422</v>
      </c>
      <c r="AE101">
        <v>1</v>
      </c>
      <c r="AF101">
        <v>129</v>
      </c>
      <c r="AG101">
        <v>62</v>
      </c>
      <c r="AH101">
        <v>13.902141</v>
      </c>
      <c r="AI101">
        <v>9.8000000000000007</v>
      </c>
      <c r="AJ101">
        <v>0</v>
      </c>
      <c r="AK101">
        <v>29</v>
      </c>
      <c r="AL101">
        <v>28062</v>
      </c>
      <c r="AM101" t="s">
        <v>402</v>
      </c>
      <c r="AN101" t="s">
        <v>620</v>
      </c>
      <c r="AO101">
        <v>1267.0170000000001</v>
      </c>
      <c r="AR101" t="s">
        <v>116</v>
      </c>
      <c r="AS101" t="s">
        <v>117</v>
      </c>
      <c r="AT101" t="s">
        <v>206</v>
      </c>
      <c r="AU101" t="s">
        <v>401</v>
      </c>
      <c r="AV101" t="s">
        <v>48</v>
      </c>
      <c r="AW101">
        <v>3</v>
      </c>
      <c r="BB101">
        <v>0.89552040549353518</v>
      </c>
      <c r="BC101" t="s">
        <v>69</v>
      </c>
      <c r="BF101" t="s">
        <v>116</v>
      </c>
      <c r="BG101" t="s">
        <v>117</v>
      </c>
      <c r="BH101" t="s">
        <v>401</v>
      </c>
      <c r="BI101">
        <v>9619</v>
      </c>
      <c r="BJ101">
        <v>3</v>
      </c>
      <c r="BK101" t="s">
        <v>206</v>
      </c>
      <c r="BL101" t="s">
        <v>200</v>
      </c>
      <c r="BM101">
        <v>0.89552040549353518</v>
      </c>
      <c r="BN101" t="s">
        <v>69</v>
      </c>
      <c r="BO101" t="s">
        <v>177</v>
      </c>
      <c r="BP101">
        <v>2384.5720000000001</v>
      </c>
    </row>
    <row r="102" spans="1:68" ht="16.5" x14ac:dyDescent="0.25">
      <c r="A102" s="110" t="str">
        <f t="shared" si="53"/>
        <v>신흥교통</v>
      </c>
      <c r="B102" s="111" t="str">
        <f t="shared" si="35"/>
        <v>차규춘</v>
      </c>
      <c r="C102" s="112" t="str">
        <f t="shared" si="54"/>
        <v>D</v>
      </c>
      <c r="D102" s="113">
        <f t="shared" si="55"/>
        <v>0.81595834727927907</v>
      </c>
      <c r="E102" s="114">
        <f t="shared" si="56"/>
        <v>278</v>
      </c>
      <c r="F102" s="115" t="str">
        <f t="shared" si="57"/>
        <v>82</v>
      </c>
      <c r="G102" s="116" t="str">
        <f t="shared" si="58"/>
        <v>71바6280</v>
      </c>
      <c r="H102" s="117">
        <f t="shared" si="59"/>
        <v>4</v>
      </c>
      <c r="I102" s="118">
        <f t="shared" si="60"/>
        <v>1673.018</v>
      </c>
      <c r="J102" s="119">
        <f t="shared" si="61"/>
        <v>2.3633777729666634E-2</v>
      </c>
      <c r="K102" s="119">
        <f t="shared" si="62"/>
        <v>0.41499444280411385</v>
      </c>
      <c r="L102" s="119">
        <f t="shared" si="63"/>
        <v>0.12253305104906223</v>
      </c>
      <c r="M102" s="120">
        <f t="shared" si="64"/>
        <v>18.678999999999998</v>
      </c>
      <c r="N102" s="121">
        <f t="shared" si="65"/>
        <v>0.11954444004786559</v>
      </c>
      <c r="O102" s="121">
        <f t="shared" si="66"/>
        <v>47.040737158835107</v>
      </c>
      <c r="P102" s="221">
        <f t="shared" si="67"/>
        <v>32</v>
      </c>
      <c r="Q102" s="222">
        <f t="shared" si="68"/>
        <v>2</v>
      </c>
      <c r="R102" s="222">
        <f t="shared" si="69"/>
        <v>787</v>
      </c>
      <c r="T102">
        <v>525</v>
      </c>
      <c r="U102">
        <v>278</v>
      </c>
      <c r="V102" t="s">
        <v>403</v>
      </c>
      <c r="W102">
        <v>1673.018</v>
      </c>
      <c r="X102">
        <v>933.82600000000002</v>
      </c>
      <c r="Y102">
        <v>1.792</v>
      </c>
      <c r="Z102">
        <v>18.678999999999998</v>
      </c>
      <c r="AA102">
        <v>105.016093</v>
      </c>
      <c r="AB102">
        <v>2.4819270000000002</v>
      </c>
      <c r="AC102">
        <v>43.581094999999998</v>
      </c>
      <c r="AD102" s="1">
        <v>205</v>
      </c>
      <c r="AE102">
        <v>2</v>
      </c>
      <c r="AF102">
        <v>787</v>
      </c>
      <c r="AG102">
        <v>84</v>
      </c>
      <c r="AH102">
        <v>15.931063</v>
      </c>
      <c r="AI102">
        <v>726.5</v>
      </c>
      <c r="AJ102">
        <v>0</v>
      </c>
      <c r="AK102">
        <v>32</v>
      </c>
      <c r="AL102">
        <v>20160</v>
      </c>
      <c r="AM102" t="s">
        <v>404</v>
      </c>
      <c r="AN102" t="s">
        <v>621</v>
      </c>
      <c r="AO102">
        <v>780.43399999999997</v>
      </c>
      <c r="AR102" t="s">
        <v>116</v>
      </c>
      <c r="AS102" t="s">
        <v>121</v>
      </c>
      <c r="AT102" t="s">
        <v>223</v>
      </c>
      <c r="AU102" t="s">
        <v>403</v>
      </c>
      <c r="AV102" t="s">
        <v>193</v>
      </c>
      <c r="AW102">
        <v>4</v>
      </c>
      <c r="BB102">
        <v>0.81595834727927907</v>
      </c>
      <c r="BC102" t="s">
        <v>67</v>
      </c>
      <c r="BF102" t="s">
        <v>116</v>
      </c>
      <c r="BG102" t="s">
        <v>121</v>
      </c>
      <c r="BH102" t="s">
        <v>403</v>
      </c>
      <c r="BI102">
        <v>278</v>
      </c>
      <c r="BJ102">
        <v>4</v>
      </c>
      <c r="BK102" t="s">
        <v>223</v>
      </c>
      <c r="BL102" t="s">
        <v>237</v>
      </c>
      <c r="BM102">
        <v>0.81595834727927907</v>
      </c>
      <c r="BN102" t="s">
        <v>67</v>
      </c>
      <c r="BO102" t="s">
        <v>179</v>
      </c>
      <c r="BP102">
        <v>1673.018</v>
      </c>
    </row>
    <row r="103" spans="1:68" ht="16.5" x14ac:dyDescent="0.25">
      <c r="A103" s="127" t="str">
        <f t="shared" si="53"/>
        <v>신흥교통</v>
      </c>
      <c r="B103" s="128" t="str">
        <f t="shared" si="35"/>
        <v>최문양</v>
      </c>
      <c r="C103" s="129" t="str">
        <f t="shared" si="54"/>
        <v>B</v>
      </c>
      <c r="D103" s="130">
        <f t="shared" si="55"/>
        <v>0.90904761904761899</v>
      </c>
      <c r="E103" s="131">
        <f t="shared" si="56"/>
        <v>4590</v>
      </c>
      <c r="F103" s="132" t="str">
        <f t="shared" si="57"/>
        <v>예비</v>
      </c>
      <c r="G103" s="133" t="str">
        <f t="shared" si="58"/>
        <v>70바4010</v>
      </c>
      <c r="H103" s="134">
        <f t="shared" si="59"/>
        <v>1</v>
      </c>
      <c r="I103" s="135">
        <f t="shared" si="60"/>
        <v>826.21500000000003</v>
      </c>
      <c r="J103" s="136">
        <f t="shared" si="61"/>
        <v>2.9944899377875984E-3</v>
      </c>
      <c r="K103" s="136">
        <f t="shared" si="62"/>
        <v>0.35355428672505762</v>
      </c>
      <c r="L103" s="136">
        <f t="shared" si="63"/>
        <v>0.21180927482555992</v>
      </c>
      <c r="M103" s="137">
        <f t="shared" si="64"/>
        <v>17.757999999999999</v>
      </c>
      <c r="N103" s="138">
        <f t="shared" si="65"/>
        <v>0.84723709930223967</v>
      </c>
      <c r="O103" s="138">
        <f t="shared" si="66"/>
        <v>19.365419412622622</v>
      </c>
      <c r="P103" s="219">
        <f t="shared" si="67"/>
        <v>3</v>
      </c>
      <c r="Q103" s="220">
        <f t="shared" si="68"/>
        <v>7</v>
      </c>
      <c r="R103" s="220">
        <f t="shared" si="69"/>
        <v>160</v>
      </c>
      <c r="T103">
        <v>525</v>
      </c>
      <c r="U103">
        <v>4590</v>
      </c>
      <c r="V103" t="s">
        <v>456</v>
      </c>
      <c r="W103">
        <v>826.21500000000003</v>
      </c>
      <c r="X103">
        <v>432.75799999999998</v>
      </c>
      <c r="Y103">
        <v>1.909</v>
      </c>
      <c r="Z103">
        <v>17.757999999999999</v>
      </c>
      <c r="AA103">
        <v>45.634149000000001</v>
      </c>
      <c r="AB103">
        <v>0.13665099999999999</v>
      </c>
      <c r="AC103">
        <v>16.134149000000001</v>
      </c>
      <c r="AD103" s="1">
        <v>175</v>
      </c>
      <c r="AE103">
        <v>7</v>
      </c>
      <c r="AF103">
        <v>160</v>
      </c>
      <c r="AG103">
        <v>63</v>
      </c>
      <c r="AH103">
        <v>18.105191000000001</v>
      </c>
      <c r="AI103">
        <v>6.4</v>
      </c>
      <c r="AJ103">
        <v>0</v>
      </c>
      <c r="AK103">
        <v>3</v>
      </c>
      <c r="AL103">
        <v>3194</v>
      </c>
      <c r="AM103" t="s">
        <v>457</v>
      </c>
      <c r="AN103" t="s">
        <v>622</v>
      </c>
      <c r="AO103">
        <v>826.21500000000003</v>
      </c>
      <c r="AR103" t="s">
        <v>116</v>
      </c>
      <c r="AS103" t="s">
        <v>508</v>
      </c>
      <c r="AT103" t="s">
        <v>429</v>
      </c>
      <c r="AU103" t="s">
        <v>456</v>
      </c>
      <c r="AV103" t="s">
        <v>48</v>
      </c>
      <c r="AW103">
        <v>1</v>
      </c>
      <c r="BB103">
        <v>0.90904761904761899</v>
      </c>
      <c r="BC103" t="s">
        <v>68</v>
      </c>
      <c r="BF103" t="s">
        <v>116</v>
      </c>
      <c r="BG103" t="s">
        <v>508</v>
      </c>
      <c r="BH103" t="s">
        <v>456</v>
      </c>
      <c r="BI103">
        <v>4590</v>
      </c>
      <c r="BJ103">
        <v>1</v>
      </c>
      <c r="BK103" t="s">
        <v>429</v>
      </c>
      <c r="BL103" t="s">
        <v>174</v>
      </c>
      <c r="BM103">
        <v>0.90904761904761899</v>
      </c>
      <c r="BN103" t="s">
        <v>68</v>
      </c>
      <c r="BO103" t="s">
        <v>175</v>
      </c>
      <c r="BP103">
        <v>826.21500000000003</v>
      </c>
    </row>
    <row r="104" spans="1:68" ht="16.5" x14ac:dyDescent="0.25">
      <c r="A104" s="110" t="str">
        <f t="shared" si="53"/>
        <v>신흥교통</v>
      </c>
      <c r="B104" s="111" t="str">
        <f t="shared" si="35"/>
        <v>최상락</v>
      </c>
      <c r="C104" s="112" t="str">
        <f t="shared" si="54"/>
        <v>A</v>
      </c>
      <c r="D104" s="113">
        <f t="shared" si="55"/>
        <v>0.97417327071269366</v>
      </c>
      <c r="E104" s="114">
        <f t="shared" si="56"/>
        <v>1154</v>
      </c>
      <c r="F104" s="115" t="str">
        <f t="shared" si="57"/>
        <v>93</v>
      </c>
      <c r="G104" s="116" t="str">
        <f t="shared" si="58"/>
        <v>70바4005</v>
      </c>
      <c r="H104" s="117">
        <f t="shared" si="59"/>
        <v>5</v>
      </c>
      <c r="I104" s="118">
        <f t="shared" si="60"/>
        <v>1382.9009999999998</v>
      </c>
      <c r="J104" s="119">
        <f t="shared" si="61"/>
        <v>8.4760746275437306E-3</v>
      </c>
      <c r="K104" s="119">
        <f t="shared" si="62"/>
        <v>0.37176450491060958</v>
      </c>
      <c r="L104" s="119">
        <f t="shared" si="63"/>
        <v>0.24441373605196615</v>
      </c>
      <c r="M104" s="120">
        <f t="shared" si="64"/>
        <v>16.018000000000001</v>
      </c>
      <c r="N104" s="121">
        <f t="shared" si="65"/>
        <v>0</v>
      </c>
      <c r="O104" s="121">
        <f t="shared" si="66"/>
        <v>4.0595465486505153</v>
      </c>
      <c r="P104" s="221">
        <f t="shared" si="67"/>
        <v>1</v>
      </c>
      <c r="Q104" s="222">
        <f t="shared" si="68"/>
        <v>0</v>
      </c>
      <c r="R104" s="222">
        <f t="shared" si="69"/>
        <v>58</v>
      </c>
      <c r="T104">
        <v>525</v>
      </c>
      <c r="U104">
        <v>1154</v>
      </c>
      <c r="V104" t="s">
        <v>405</v>
      </c>
      <c r="W104">
        <v>1428.731</v>
      </c>
      <c r="X104">
        <v>734.91300000000001</v>
      </c>
      <c r="Y104">
        <v>1.944</v>
      </c>
      <c r="Z104">
        <v>16.018000000000001</v>
      </c>
      <c r="AA104">
        <v>86.286640000000006</v>
      </c>
      <c r="AB104">
        <v>0.73137200000000002</v>
      </c>
      <c r="AC104">
        <v>32.078310000000002</v>
      </c>
      <c r="AD104" s="1">
        <v>338</v>
      </c>
      <c r="AE104">
        <v>0</v>
      </c>
      <c r="AF104">
        <v>58</v>
      </c>
      <c r="AG104">
        <v>74</v>
      </c>
      <c r="AH104">
        <v>16.557963000000001</v>
      </c>
      <c r="AI104">
        <v>1367.6</v>
      </c>
      <c r="AJ104">
        <v>0</v>
      </c>
      <c r="AK104">
        <v>1</v>
      </c>
      <c r="AL104">
        <v>15</v>
      </c>
      <c r="AM104" t="s">
        <v>406</v>
      </c>
      <c r="AN104" t="s">
        <v>623</v>
      </c>
      <c r="AO104">
        <v>873.52499999999998</v>
      </c>
      <c r="AR104" t="s">
        <v>116</v>
      </c>
      <c r="AS104" t="s">
        <v>122</v>
      </c>
      <c r="AT104" t="s">
        <v>241</v>
      </c>
      <c r="AU104" t="s">
        <v>405</v>
      </c>
      <c r="AV104" t="s">
        <v>48</v>
      </c>
      <c r="AW104">
        <v>5</v>
      </c>
      <c r="BB104">
        <v>0.97417327071269366</v>
      </c>
      <c r="BC104" t="s">
        <v>66</v>
      </c>
      <c r="BF104" t="s">
        <v>116</v>
      </c>
      <c r="BG104" t="s">
        <v>122</v>
      </c>
      <c r="BH104" t="s">
        <v>405</v>
      </c>
      <c r="BI104">
        <v>1154</v>
      </c>
      <c r="BJ104">
        <v>5</v>
      </c>
      <c r="BK104" t="s">
        <v>241</v>
      </c>
      <c r="BL104" t="s">
        <v>242</v>
      </c>
      <c r="BM104">
        <v>0.97417327071269366</v>
      </c>
      <c r="BN104" t="s">
        <v>66</v>
      </c>
      <c r="BO104" t="s">
        <v>178</v>
      </c>
      <c r="BP104">
        <v>1382.9009999999998</v>
      </c>
    </row>
    <row r="105" spans="1:68" ht="16.5" x14ac:dyDescent="0.25">
      <c r="A105" s="127" t="str">
        <f t="shared" si="53"/>
        <v>신흥교통</v>
      </c>
      <c r="B105" s="128" t="str">
        <f t="shared" si="35"/>
        <v>최우성</v>
      </c>
      <c r="C105" s="129" t="str">
        <f t="shared" si="54"/>
        <v>S</v>
      </c>
      <c r="D105" s="130">
        <f t="shared" si="55"/>
        <v>1.0226444027369481</v>
      </c>
      <c r="E105" s="131">
        <f t="shared" si="56"/>
        <v>4050</v>
      </c>
      <c r="F105" s="132" t="str">
        <f t="shared" si="57"/>
        <v>330</v>
      </c>
      <c r="G105" s="133" t="str">
        <f t="shared" si="58"/>
        <v>71바6253</v>
      </c>
      <c r="H105" s="134">
        <f t="shared" si="59"/>
        <v>4</v>
      </c>
      <c r="I105" s="135">
        <f t="shared" si="60"/>
        <v>5257.8579999999993</v>
      </c>
      <c r="J105" s="136">
        <f t="shared" si="61"/>
        <v>6.9777399954345553E-3</v>
      </c>
      <c r="K105" s="136">
        <f t="shared" si="62"/>
        <v>0.22493002069933246</v>
      </c>
      <c r="L105" s="136">
        <f t="shared" si="63"/>
        <v>0.11221299624295675</v>
      </c>
      <c r="M105" s="137">
        <f t="shared" si="64"/>
        <v>15.714</v>
      </c>
      <c r="N105" s="138">
        <f t="shared" si="65"/>
        <v>0</v>
      </c>
      <c r="O105" s="138">
        <f t="shared" si="66"/>
        <v>1.1601682662407391</v>
      </c>
      <c r="P105" s="219">
        <f t="shared" si="67"/>
        <v>3</v>
      </c>
      <c r="Q105" s="220">
        <f t="shared" si="68"/>
        <v>0</v>
      </c>
      <c r="R105" s="220">
        <f t="shared" si="69"/>
        <v>61</v>
      </c>
      <c r="T105">
        <v>525</v>
      </c>
      <c r="U105">
        <v>4050</v>
      </c>
      <c r="V105" t="s">
        <v>407</v>
      </c>
      <c r="W105">
        <v>5257.8580000000002</v>
      </c>
      <c r="X105">
        <v>1577.4069999999999</v>
      </c>
      <c r="Y105">
        <v>3.3330000000000002</v>
      </c>
      <c r="Z105">
        <v>15.714</v>
      </c>
      <c r="AA105">
        <v>151.90634800000001</v>
      </c>
      <c r="AB105">
        <v>1.059963</v>
      </c>
      <c r="AC105">
        <v>34.168298</v>
      </c>
      <c r="AD105" s="1">
        <v>590</v>
      </c>
      <c r="AE105">
        <v>0</v>
      </c>
      <c r="AF105">
        <v>61</v>
      </c>
      <c r="AG105">
        <v>93</v>
      </c>
      <c r="AH105">
        <v>34.612496</v>
      </c>
      <c r="AI105">
        <v>44850</v>
      </c>
      <c r="AJ105">
        <v>3571.3</v>
      </c>
      <c r="AK105">
        <v>3</v>
      </c>
      <c r="AL105">
        <v>1513</v>
      </c>
      <c r="AM105" t="s">
        <v>408</v>
      </c>
      <c r="AN105" t="s">
        <v>624</v>
      </c>
      <c r="AO105">
        <v>4648.9579999999996</v>
      </c>
      <c r="AR105" t="s">
        <v>116</v>
      </c>
      <c r="AS105" t="s">
        <v>118</v>
      </c>
      <c r="AT105" t="s">
        <v>213</v>
      </c>
      <c r="AU105" t="s">
        <v>407</v>
      </c>
      <c r="AV105" t="s">
        <v>48</v>
      </c>
      <c r="AW105">
        <v>4</v>
      </c>
      <c r="BB105">
        <v>1.0226444027369481</v>
      </c>
      <c r="BC105" t="s">
        <v>71</v>
      </c>
      <c r="BF105" t="s">
        <v>116</v>
      </c>
      <c r="BG105" t="s">
        <v>118</v>
      </c>
      <c r="BH105" t="s">
        <v>407</v>
      </c>
      <c r="BI105">
        <v>4050</v>
      </c>
      <c r="BJ105">
        <v>4</v>
      </c>
      <c r="BK105" t="s">
        <v>213</v>
      </c>
      <c r="BL105" t="s">
        <v>217</v>
      </c>
      <c r="BM105">
        <v>1.0226444027369481</v>
      </c>
      <c r="BN105" t="s">
        <v>71</v>
      </c>
      <c r="BO105" t="s">
        <v>176</v>
      </c>
      <c r="BP105">
        <v>5257.8579999999993</v>
      </c>
    </row>
    <row r="106" spans="1:68" ht="16.5" x14ac:dyDescent="0.25">
      <c r="A106" s="110" t="str">
        <f t="shared" si="53"/>
        <v>신흥교통</v>
      </c>
      <c r="B106" s="111" t="str">
        <f t="shared" si="35"/>
        <v>최종우</v>
      </c>
      <c r="C106" s="112" t="str">
        <f t="shared" si="54"/>
        <v>F</v>
      </c>
      <c r="D106" s="113">
        <f t="shared" si="55"/>
        <v>0.73275448412321842</v>
      </c>
      <c r="E106" s="114">
        <f t="shared" si="56"/>
        <v>5879</v>
      </c>
      <c r="F106" s="115" t="str">
        <f t="shared" si="57"/>
        <v>519</v>
      </c>
      <c r="G106" s="116" t="str">
        <f t="shared" si="58"/>
        <v>74바1007</v>
      </c>
      <c r="H106" s="117">
        <f t="shared" si="59"/>
        <v>2</v>
      </c>
      <c r="I106" s="118">
        <f t="shared" si="60"/>
        <v>916.779</v>
      </c>
      <c r="J106" s="119">
        <f t="shared" si="61"/>
        <v>4.346056906054787E-2</v>
      </c>
      <c r="K106" s="119">
        <f t="shared" si="62"/>
        <v>0.43173576252013529</v>
      </c>
      <c r="L106" s="119">
        <f t="shared" si="63"/>
        <v>0.20179345294776604</v>
      </c>
      <c r="M106" s="120">
        <f t="shared" si="64"/>
        <v>16.484999999999999</v>
      </c>
      <c r="N106" s="121">
        <f t="shared" si="65"/>
        <v>0</v>
      </c>
      <c r="O106" s="121">
        <f t="shared" si="66"/>
        <v>26.069532570008693</v>
      </c>
      <c r="P106" s="221">
        <f t="shared" si="67"/>
        <v>40</v>
      </c>
      <c r="Q106" s="222">
        <f t="shared" si="68"/>
        <v>0</v>
      </c>
      <c r="R106" s="222">
        <f t="shared" si="69"/>
        <v>239</v>
      </c>
      <c r="T106">
        <v>525</v>
      </c>
      <c r="U106">
        <v>5879</v>
      </c>
      <c r="V106" t="s">
        <v>625</v>
      </c>
      <c r="W106">
        <v>916.779</v>
      </c>
      <c r="X106">
        <v>500.53100000000001</v>
      </c>
      <c r="Y106">
        <v>1.8320000000000001</v>
      </c>
      <c r="Z106">
        <v>16.484999999999999</v>
      </c>
      <c r="AA106">
        <v>72.632481999999996</v>
      </c>
      <c r="AB106">
        <v>3.1566489999999998</v>
      </c>
      <c r="AC106">
        <v>31.358039999999999</v>
      </c>
      <c r="AD106" s="1">
        <v>185</v>
      </c>
      <c r="AE106">
        <v>0</v>
      </c>
      <c r="AF106">
        <v>239</v>
      </c>
      <c r="AG106">
        <v>61</v>
      </c>
      <c r="AH106">
        <v>12.622161999999999</v>
      </c>
      <c r="AI106">
        <v>0</v>
      </c>
      <c r="AJ106">
        <v>0</v>
      </c>
      <c r="AK106">
        <v>40</v>
      </c>
      <c r="AL106">
        <v>14505</v>
      </c>
      <c r="AM106" t="s">
        <v>626</v>
      </c>
      <c r="AN106" t="s">
        <v>627</v>
      </c>
      <c r="AO106">
        <v>624.40899999999999</v>
      </c>
      <c r="AR106" t="s">
        <v>116</v>
      </c>
      <c r="AS106" t="s">
        <v>120</v>
      </c>
      <c r="AT106" t="s">
        <v>233</v>
      </c>
      <c r="AU106" t="s">
        <v>625</v>
      </c>
      <c r="AV106" t="s">
        <v>48</v>
      </c>
      <c r="AW106">
        <v>2</v>
      </c>
      <c r="BB106">
        <v>0.73275448412321842</v>
      </c>
      <c r="BC106" t="s">
        <v>70</v>
      </c>
      <c r="BF106" t="s">
        <v>116</v>
      </c>
      <c r="BG106" t="s">
        <v>120</v>
      </c>
      <c r="BH106" t="s">
        <v>625</v>
      </c>
      <c r="BI106">
        <v>5879</v>
      </c>
      <c r="BJ106">
        <v>2</v>
      </c>
      <c r="BK106" t="s">
        <v>233</v>
      </c>
      <c r="BL106" t="s">
        <v>234</v>
      </c>
      <c r="BM106">
        <v>0.73275448412321842</v>
      </c>
      <c r="BN106" t="s">
        <v>70</v>
      </c>
      <c r="BO106" t="s">
        <v>186</v>
      </c>
      <c r="BP106">
        <v>916.779</v>
      </c>
    </row>
    <row r="107" spans="1:68" ht="16.5" x14ac:dyDescent="0.25">
      <c r="A107" s="127" t="str">
        <f t="shared" si="53"/>
        <v>신흥교통</v>
      </c>
      <c r="B107" s="128" t="str">
        <f t="shared" si="35"/>
        <v>최중천</v>
      </c>
      <c r="C107" s="129" t="str">
        <f t="shared" si="54"/>
        <v>D</v>
      </c>
      <c r="D107" s="130">
        <f t="shared" si="55"/>
        <v>0.82350000000000001</v>
      </c>
      <c r="E107" s="131">
        <f t="shared" si="56"/>
        <v>2901</v>
      </c>
      <c r="F107" s="132" t="str">
        <f t="shared" si="57"/>
        <v>82</v>
      </c>
      <c r="G107" s="133" t="str">
        <f t="shared" si="58"/>
        <v>71바6282</v>
      </c>
      <c r="H107" s="134">
        <f t="shared" si="59"/>
        <v>1</v>
      </c>
      <c r="I107" s="135">
        <f t="shared" si="60"/>
        <v>488.34100000000001</v>
      </c>
      <c r="J107" s="136">
        <f t="shared" si="61"/>
        <v>2.3195597240484239E-2</v>
      </c>
      <c r="K107" s="136">
        <f t="shared" si="62"/>
        <v>0.45731110377133977</v>
      </c>
      <c r="L107" s="136">
        <f t="shared" si="63"/>
        <v>0.11467396757593566</v>
      </c>
      <c r="M107" s="137">
        <f t="shared" si="64"/>
        <v>20.439</v>
      </c>
      <c r="N107" s="138">
        <f t="shared" si="65"/>
        <v>0.20477494209988512</v>
      </c>
      <c r="O107" s="138">
        <f t="shared" si="66"/>
        <v>8.8053225102950599</v>
      </c>
      <c r="P107" s="219">
        <f t="shared" si="67"/>
        <v>20</v>
      </c>
      <c r="Q107" s="220">
        <f t="shared" si="68"/>
        <v>1</v>
      </c>
      <c r="R107" s="220">
        <f t="shared" si="69"/>
        <v>43</v>
      </c>
      <c r="T107">
        <v>525</v>
      </c>
      <c r="U107">
        <v>2901</v>
      </c>
      <c r="V107" t="s">
        <v>409</v>
      </c>
      <c r="W107">
        <v>488.34100000000001</v>
      </c>
      <c r="X107">
        <v>296.55500000000001</v>
      </c>
      <c r="Y107">
        <v>1.647</v>
      </c>
      <c r="Z107">
        <v>20.439</v>
      </c>
      <c r="AA107">
        <v>34.321384000000002</v>
      </c>
      <c r="AB107">
        <v>0.79610499999999995</v>
      </c>
      <c r="AC107">
        <v>15.695550000000001</v>
      </c>
      <c r="AD107" s="1">
        <v>56</v>
      </c>
      <c r="AE107">
        <v>1</v>
      </c>
      <c r="AF107">
        <v>43</v>
      </c>
      <c r="AG107">
        <v>61</v>
      </c>
      <c r="AH107">
        <v>14.228476000000001</v>
      </c>
      <c r="AI107">
        <v>78.3</v>
      </c>
      <c r="AJ107">
        <v>0</v>
      </c>
      <c r="AK107">
        <v>20</v>
      </c>
      <c r="AL107">
        <v>11575</v>
      </c>
      <c r="AM107" t="s">
        <v>410</v>
      </c>
      <c r="AN107" t="s">
        <v>628</v>
      </c>
      <c r="AO107">
        <v>488.34100000000001</v>
      </c>
      <c r="AR107" t="s">
        <v>116</v>
      </c>
      <c r="AS107" t="s">
        <v>121</v>
      </c>
      <c r="AT107" t="s">
        <v>225</v>
      </c>
      <c r="AU107" t="s">
        <v>409</v>
      </c>
      <c r="AV107" t="s">
        <v>193</v>
      </c>
      <c r="AW107">
        <v>1</v>
      </c>
      <c r="BB107">
        <v>0.82350000000000001</v>
      </c>
      <c r="BC107" t="s">
        <v>67</v>
      </c>
      <c r="BF107" t="s">
        <v>116</v>
      </c>
      <c r="BG107" t="s">
        <v>121</v>
      </c>
      <c r="BH107" t="s">
        <v>409</v>
      </c>
      <c r="BI107">
        <v>2901</v>
      </c>
      <c r="BJ107">
        <v>1</v>
      </c>
      <c r="BK107" t="s">
        <v>225</v>
      </c>
      <c r="BL107" t="s">
        <v>174</v>
      </c>
      <c r="BM107">
        <v>0.82350000000000001</v>
      </c>
      <c r="BN107" t="s">
        <v>67</v>
      </c>
      <c r="BO107" t="s">
        <v>179</v>
      </c>
      <c r="BP107">
        <v>488.34100000000001</v>
      </c>
    </row>
    <row r="108" spans="1:68" ht="16.5" x14ac:dyDescent="0.25">
      <c r="A108" s="110" t="str">
        <f t="shared" si="53"/>
        <v>신흥교통</v>
      </c>
      <c r="B108" s="111" t="str">
        <f t="shared" si="35"/>
        <v>최창명</v>
      </c>
      <c r="C108" s="112" t="str">
        <f t="shared" si="54"/>
        <v>D</v>
      </c>
      <c r="D108" s="113">
        <f t="shared" si="55"/>
        <v>0.80239714045486676</v>
      </c>
      <c r="E108" s="114">
        <f t="shared" si="56"/>
        <v>7432</v>
      </c>
      <c r="F108" s="115" t="str">
        <f t="shared" si="57"/>
        <v>519</v>
      </c>
      <c r="G108" s="116" t="str">
        <f t="shared" si="58"/>
        <v>74바1008</v>
      </c>
      <c r="H108" s="117">
        <f t="shared" si="59"/>
        <v>2</v>
      </c>
      <c r="I108" s="118">
        <f t="shared" si="60"/>
        <v>478.11799999999999</v>
      </c>
      <c r="J108" s="119">
        <f t="shared" si="61"/>
        <v>2.6244132797605745E-2</v>
      </c>
      <c r="K108" s="119">
        <f t="shared" si="62"/>
        <v>0.45559488798169523</v>
      </c>
      <c r="L108" s="119">
        <f t="shared" si="63"/>
        <v>0.22588566002534941</v>
      </c>
      <c r="M108" s="120">
        <f t="shared" si="64"/>
        <v>12.874000000000001</v>
      </c>
      <c r="N108" s="121">
        <f t="shared" si="65"/>
        <v>0</v>
      </c>
      <c r="O108" s="121">
        <f t="shared" si="66"/>
        <v>2.3006872780359662</v>
      </c>
      <c r="P108" s="221">
        <f t="shared" si="67"/>
        <v>23</v>
      </c>
      <c r="Q108" s="222">
        <f t="shared" si="68"/>
        <v>0</v>
      </c>
      <c r="R108" s="222">
        <f t="shared" si="69"/>
        <v>11</v>
      </c>
      <c r="T108">
        <v>525</v>
      </c>
      <c r="U108">
        <v>7432</v>
      </c>
      <c r="V108" t="s">
        <v>411</v>
      </c>
      <c r="W108">
        <v>478.11799999999999</v>
      </c>
      <c r="X108">
        <v>238.32</v>
      </c>
      <c r="Y108">
        <v>2.0059999999999998</v>
      </c>
      <c r="Z108">
        <v>12.874000000000001</v>
      </c>
      <c r="AA108">
        <v>42.009160999999999</v>
      </c>
      <c r="AB108">
        <v>1.1024940000000001</v>
      </c>
      <c r="AC108">
        <v>19.139158999999999</v>
      </c>
      <c r="AD108" s="1">
        <v>108</v>
      </c>
      <c r="AE108">
        <v>0</v>
      </c>
      <c r="AF108">
        <v>11</v>
      </c>
      <c r="AG108">
        <v>61</v>
      </c>
      <c r="AH108">
        <v>11.381278999999999</v>
      </c>
      <c r="AI108">
        <v>0</v>
      </c>
      <c r="AJ108">
        <v>0</v>
      </c>
      <c r="AK108">
        <v>23</v>
      </c>
      <c r="AL108">
        <v>13023</v>
      </c>
      <c r="AM108" t="s">
        <v>412</v>
      </c>
      <c r="AN108" t="s">
        <v>629</v>
      </c>
      <c r="AO108">
        <v>368.04599999999999</v>
      </c>
      <c r="AR108" t="s">
        <v>116</v>
      </c>
      <c r="AS108" t="s">
        <v>120</v>
      </c>
      <c r="AT108" t="s">
        <v>234</v>
      </c>
      <c r="AU108" t="s">
        <v>411</v>
      </c>
      <c r="AV108" t="s">
        <v>48</v>
      </c>
      <c r="AW108">
        <v>2</v>
      </c>
      <c r="BB108">
        <v>0.80239714045486676</v>
      </c>
      <c r="BC108" t="s">
        <v>67</v>
      </c>
      <c r="BF108" t="s">
        <v>116</v>
      </c>
      <c r="BG108" t="s">
        <v>120</v>
      </c>
      <c r="BH108" t="s">
        <v>411</v>
      </c>
      <c r="BI108">
        <v>7432</v>
      </c>
      <c r="BJ108">
        <v>2</v>
      </c>
      <c r="BK108" t="s">
        <v>234</v>
      </c>
      <c r="BL108" t="s">
        <v>233</v>
      </c>
      <c r="BM108">
        <v>0.80239714045486676</v>
      </c>
      <c r="BN108" t="s">
        <v>67</v>
      </c>
      <c r="BO108" t="s">
        <v>179</v>
      </c>
      <c r="BP108">
        <v>478.11799999999999</v>
      </c>
    </row>
    <row r="109" spans="1:68" ht="16.5" x14ac:dyDescent="0.25">
      <c r="A109" s="127" t="str">
        <f t="shared" si="53"/>
        <v>신흥교통</v>
      </c>
      <c r="B109" s="128" t="str">
        <f t="shared" si="35"/>
        <v>하현자</v>
      </c>
      <c r="C109" s="129" t="str">
        <f t="shared" si="54"/>
        <v>F</v>
      </c>
      <c r="D109" s="130">
        <f t="shared" si="55"/>
        <v>0.79829574732855191</v>
      </c>
      <c r="E109" s="131">
        <f t="shared" si="56"/>
        <v>3881</v>
      </c>
      <c r="F109" s="132" t="str">
        <f t="shared" si="57"/>
        <v>330</v>
      </c>
      <c r="G109" s="133" t="str">
        <f t="shared" si="58"/>
        <v>70바4003</v>
      </c>
      <c r="H109" s="134">
        <f t="shared" si="59"/>
        <v>7</v>
      </c>
      <c r="I109" s="135">
        <f t="shared" si="60"/>
        <v>3518.9580000000001</v>
      </c>
      <c r="J109" s="136">
        <f t="shared" si="61"/>
        <v>2.5747621429132072E-2</v>
      </c>
      <c r="K109" s="136">
        <f t="shared" si="62"/>
        <v>0.28936926062194918</v>
      </c>
      <c r="L109" s="136">
        <f t="shared" si="63"/>
        <v>9.5766985567886861E-2</v>
      </c>
      <c r="M109" s="137">
        <f t="shared" si="64"/>
        <v>24.952999999999999</v>
      </c>
      <c r="N109" s="138">
        <f t="shared" si="65"/>
        <v>0</v>
      </c>
      <c r="O109" s="138">
        <f t="shared" si="66"/>
        <v>5.0583155581851216</v>
      </c>
      <c r="P109" s="219">
        <f t="shared" si="67"/>
        <v>22</v>
      </c>
      <c r="Q109" s="220">
        <f t="shared" si="68"/>
        <v>0</v>
      </c>
      <c r="R109" s="220">
        <f t="shared" si="69"/>
        <v>178</v>
      </c>
      <c r="T109">
        <v>525</v>
      </c>
      <c r="U109">
        <v>3881</v>
      </c>
      <c r="V109" t="s">
        <v>413</v>
      </c>
      <c r="W109">
        <v>3518.9580000000001</v>
      </c>
      <c r="X109">
        <v>1384.1859999999999</v>
      </c>
      <c r="Y109">
        <v>2.5419999999999998</v>
      </c>
      <c r="Z109">
        <v>24.952999999999999</v>
      </c>
      <c r="AA109">
        <v>106.25498</v>
      </c>
      <c r="AB109">
        <v>2.7358129999999998</v>
      </c>
      <c r="AC109">
        <v>30.746925000000001</v>
      </c>
      <c r="AD109" s="1">
        <v>337</v>
      </c>
      <c r="AE109">
        <v>0</v>
      </c>
      <c r="AF109">
        <v>178</v>
      </c>
      <c r="AG109">
        <v>108</v>
      </c>
      <c r="AH109">
        <v>33.118051999999999</v>
      </c>
      <c r="AI109">
        <v>29202.9</v>
      </c>
      <c r="AJ109">
        <v>18369.599999999999</v>
      </c>
      <c r="AK109">
        <v>22</v>
      </c>
      <c r="AL109">
        <v>8622</v>
      </c>
      <c r="AM109" t="s">
        <v>414</v>
      </c>
      <c r="AN109" t="s">
        <v>630</v>
      </c>
      <c r="AO109">
        <v>658.83900000000006</v>
      </c>
      <c r="AR109" t="s">
        <v>116</v>
      </c>
      <c r="AS109" t="s">
        <v>118</v>
      </c>
      <c r="AT109" t="s">
        <v>208</v>
      </c>
      <c r="AU109" t="s">
        <v>413</v>
      </c>
      <c r="AV109" t="s">
        <v>48</v>
      </c>
      <c r="AW109">
        <v>7</v>
      </c>
      <c r="BB109">
        <v>0.79829574732855191</v>
      </c>
      <c r="BC109" t="s">
        <v>70</v>
      </c>
      <c r="BF109" t="s">
        <v>116</v>
      </c>
      <c r="BG109" t="s">
        <v>118</v>
      </c>
      <c r="BH109" t="s">
        <v>413</v>
      </c>
      <c r="BI109">
        <v>3881</v>
      </c>
      <c r="BJ109">
        <v>7</v>
      </c>
      <c r="BK109" t="s">
        <v>208</v>
      </c>
      <c r="BL109" t="s">
        <v>218</v>
      </c>
      <c r="BM109">
        <v>0.79829574732855191</v>
      </c>
      <c r="BN109" t="s">
        <v>70</v>
      </c>
      <c r="BO109" t="s">
        <v>186</v>
      </c>
      <c r="BP109">
        <v>3518.9580000000001</v>
      </c>
    </row>
    <row r="110" spans="1:68" ht="16.5" x14ac:dyDescent="0.25">
      <c r="A110" s="110" t="str">
        <f t="shared" ref="A110:A114" si="70">BF110</f>
        <v>신흥교통</v>
      </c>
      <c r="B110" s="111" t="str">
        <f t="shared" si="35"/>
        <v>한영길</v>
      </c>
      <c r="C110" s="112" t="str">
        <f t="shared" ref="C110:C114" si="71">BN110</f>
        <v>C</v>
      </c>
      <c r="D110" s="113">
        <f t="shared" ref="D110:D114" si="72">BM110</f>
        <v>0.88372496532899147</v>
      </c>
      <c r="E110" s="114">
        <f t="shared" ref="E110:E114" si="73">U110</f>
        <v>771</v>
      </c>
      <c r="F110" s="115" t="str">
        <f t="shared" ref="F110:F114" si="74">BG110</f>
        <v>13</v>
      </c>
      <c r="G110" s="116" t="str">
        <f t="shared" ref="G110:G114" si="75">BK110</f>
        <v>71바6275</v>
      </c>
      <c r="H110" s="117">
        <f t="shared" ref="H110:H114" si="76">BJ110</f>
        <v>5</v>
      </c>
      <c r="I110" s="118">
        <f t="shared" ref="I110:I114" si="77">BP110</f>
        <v>1542.28</v>
      </c>
      <c r="J110" s="119">
        <f t="shared" ref="J110:J114" si="78">AB110/AA110</f>
        <v>2.7768592826288498E-2</v>
      </c>
      <c r="K110" s="119">
        <f t="shared" ref="K110:K114" si="79">AC110/AA110</f>
        <v>0.43774635106771126</v>
      </c>
      <c r="L110" s="119">
        <f t="shared" ref="L110:L114" si="80">AD110/I110</f>
        <v>0.18543973856887205</v>
      </c>
      <c r="M110" s="120">
        <f t="shared" ref="M110:M114" si="81">Z110</f>
        <v>18.524000000000001</v>
      </c>
      <c r="N110" s="121">
        <f t="shared" ref="N110:N114" si="82">AE110*100/W110</f>
        <v>0</v>
      </c>
      <c r="O110" s="121">
        <f t="shared" ref="O110:O114" si="83">AF110*100/W110</f>
        <v>27.037891952174704</v>
      </c>
      <c r="P110" s="221">
        <f t="shared" ref="P110:P114" si="84">AK110</f>
        <v>28</v>
      </c>
      <c r="Q110" s="222">
        <f t="shared" ref="Q110:Q114" si="85">AE110</f>
        <v>0</v>
      </c>
      <c r="R110" s="222">
        <f t="shared" ref="R110:R114" si="86">AF110</f>
        <v>417</v>
      </c>
      <c r="T110">
        <v>525</v>
      </c>
      <c r="U110">
        <v>771</v>
      </c>
      <c r="V110" t="s">
        <v>631</v>
      </c>
      <c r="W110">
        <v>1542.28</v>
      </c>
      <c r="X110">
        <v>827.56399999999996</v>
      </c>
      <c r="Y110">
        <v>1.8640000000000001</v>
      </c>
      <c r="Z110">
        <v>18.524000000000001</v>
      </c>
      <c r="AA110">
        <v>101.933037</v>
      </c>
      <c r="AB110">
        <v>2.8305370000000001</v>
      </c>
      <c r="AC110">
        <v>44.620815</v>
      </c>
      <c r="AD110" s="1">
        <v>286</v>
      </c>
      <c r="AE110">
        <v>0</v>
      </c>
      <c r="AF110">
        <v>417</v>
      </c>
      <c r="AG110">
        <v>78</v>
      </c>
      <c r="AH110">
        <v>15.130324999999999</v>
      </c>
      <c r="AI110">
        <v>582.9</v>
      </c>
      <c r="AJ110">
        <v>0</v>
      </c>
      <c r="AK110">
        <v>28</v>
      </c>
      <c r="AL110">
        <v>29071</v>
      </c>
      <c r="AM110" t="s">
        <v>632</v>
      </c>
      <c r="AN110" t="s">
        <v>633</v>
      </c>
      <c r="AO110">
        <v>414.24200000000002</v>
      </c>
      <c r="AR110" t="s">
        <v>116</v>
      </c>
      <c r="AS110" t="s">
        <v>117</v>
      </c>
      <c r="AT110" t="s">
        <v>204</v>
      </c>
      <c r="AU110" t="s">
        <v>631</v>
      </c>
      <c r="AV110" t="s">
        <v>48</v>
      </c>
      <c r="AW110">
        <v>5</v>
      </c>
      <c r="BB110">
        <v>0.88372496532899147</v>
      </c>
      <c r="BC110" t="s">
        <v>69</v>
      </c>
      <c r="BF110" t="s">
        <v>116</v>
      </c>
      <c r="BG110" t="s">
        <v>117</v>
      </c>
      <c r="BH110" t="s">
        <v>631</v>
      </c>
      <c r="BI110">
        <v>771</v>
      </c>
      <c r="BJ110">
        <v>5</v>
      </c>
      <c r="BK110" t="s">
        <v>204</v>
      </c>
      <c r="BL110" t="s">
        <v>241</v>
      </c>
      <c r="BM110">
        <v>0.88372496532899147</v>
      </c>
      <c r="BN110" t="s">
        <v>69</v>
      </c>
      <c r="BO110" t="s">
        <v>177</v>
      </c>
      <c r="BP110">
        <v>1542.28</v>
      </c>
    </row>
    <row r="111" spans="1:68" ht="16.5" x14ac:dyDescent="0.25">
      <c r="A111" s="127" t="str">
        <f t="shared" si="70"/>
        <v>신흥교통</v>
      </c>
      <c r="B111" s="128" t="str">
        <f t="shared" si="35"/>
        <v>허영범</v>
      </c>
      <c r="C111" s="129" t="str">
        <f t="shared" si="71"/>
        <v>D</v>
      </c>
      <c r="D111" s="130">
        <f t="shared" si="72"/>
        <v>0.82692992405026677</v>
      </c>
      <c r="E111" s="131">
        <f t="shared" si="73"/>
        <v>6532</v>
      </c>
      <c r="F111" s="132" t="str">
        <f t="shared" si="74"/>
        <v>13</v>
      </c>
      <c r="G111" s="133" t="str">
        <f t="shared" si="75"/>
        <v>70바4015</v>
      </c>
      <c r="H111" s="134">
        <f t="shared" si="76"/>
        <v>3</v>
      </c>
      <c r="I111" s="135">
        <f t="shared" si="77"/>
        <v>2266.0639999999999</v>
      </c>
      <c r="J111" s="136">
        <f t="shared" si="78"/>
        <v>2.2484019657246175E-2</v>
      </c>
      <c r="K111" s="136">
        <f t="shared" si="79"/>
        <v>0.31614657085858588</v>
      </c>
      <c r="L111" s="136">
        <f t="shared" si="80"/>
        <v>0.14165531070614071</v>
      </c>
      <c r="M111" s="137">
        <f t="shared" si="81"/>
        <v>16.055</v>
      </c>
      <c r="N111" s="138">
        <f t="shared" si="82"/>
        <v>0.44129380282286823</v>
      </c>
      <c r="O111" s="138">
        <f t="shared" si="83"/>
        <v>11.650156394523721</v>
      </c>
      <c r="P111" s="219">
        <f t="shared" si="84"/>
        <v>5</v>
      </c>
      <c r="Q111" s="220">
        <f t="shared" si="85"/>
        <v>10</v>
      </c>
      <c r="R111" s="220">
        <f t="shared" si="86"/>
        <v>264</v>
      </c>
      <c r="T111">
        <v>525</v>
      </c>
      <c r="U111">
        <v>6532</v>
      </c>
      <c r="V111" t="s">
        <v>415</v>
      </c>
      <c r="W111">
        <v>2266.0639999999999</v>
      </c>
      <c r="X111">
        <v>1181.32</v>
      </c>
      <c r="Y111">
        <v>1.9179999999999999</v>
      </c>
      <c r="Z111">
        <v>16.055</v>
      </c>
      <c r="AA111">
        <v>130.17774600000001</v>
      </c>
      <c r="AB111">
        <v>2.9269189999999998</v>
      </c>
      <c r="AC111">
        <v>41.155248</v>
      </c>
      <c r="AD111" s="1">
        <v>321</v>
      </c>
      <c r="AE111">
        <v>10</v>
      </c>
      <c r="AF111">
        <v>264</v>
      </c>
      <c r="AG111">
        <v>72</v>
      </c>
      <c r="AH111">
        <v>17.40746</v>
      </c>
      <c r="AI111">
        <v>598.70000000000005</v>
      </c>
      <c r="AJ111">
        <v>0</v>
      </c>
      <c r="AK111">
        <v>5</v>
      </c>
      <c r="AL111">
        <v>1171</v>
      </c>
      <c r="AM111" t="s">
        <v>416</v>
      </c>
      <c r="AN111" t="s">
        <v>634</v>
      </c>
      <c r="AO111">
        <v>1316.8689999999999</v>
      </c>
      <c r="AR111" t="s">
        <v>116</v>
      </c>
      <c r="AS111" t="s">
        <v>117</v>
      </c>
      <c r="AT111" t="s">
        <v>430</v>
      </c>
      <c r="AU111" t="s">
        <v>415</v>
      </c>
      <c r="AV111" t="s">
        <v>48</v>
      </c>
      <c r="AW111">
        <v>3</v>
      </c>
      <c r="BB111">
        <v>0.82692992405026677</v>
      </c>
      <c r="BC111" t="s">
        <v>67</v>
      </c>
      <c r="BF111" t="s">
        <v>116</v>
      </c>
      <c r="BG111" t="s">
        <v>117</v>
      </c>
      <c r="BH111" t="s">
        <v>415</v>
      </c>
      <c r="BI111">
        <v>6532</v>
      </c>
      <c r="BJ111">
        <v>3</v>
      </c>
      <c r="BK111" t="s">
        <v>430</v>
      </c>
      <c r="BL111" t="s">
        <v>199</v>
      </c>
      <c r="BM111">
        <v>0.82692992405026677</v>
      </c>
      <c r="BN111" t="s">
        <v>67</v>
      </c>
      <c r="BO111" t="s">
        <v>179</v>
      </c>
      <c r="BP111">
        <v>2266.0639999999999</v>
      </c>
    </row>
    <row r="112" spans="1:68" ht="16.5" x14ac:dyDescent="0.25">
      <c r="A112" s="110" t="str">
        <f t="shared" si="70"/>
        <v>신흥교통</v>
      </c>
      <c r="B112" s="111" t="str">
        <f t="shared" si="35"/>
        <v>홍성길</v>
      </c>
      <c r="C112" s="112" t="str">
        <f t="shared" si="71"/>
        <v>D</v>
      </c>
      <c r="D112" s="113">
        <f t="shared" si="72"/>
        <v>0.82299999999999995</v>
      </c>
      <c r="E112" s="114">
        <f t="shared" si="73"/>
        <v>4452</v>
      </c>
      <c r="F112" s="115" t="str">
        <f t="shared" si="74"/>
        <v>82</v>
      </c>
      <c r="G112" s="116" t="str">
        <f t="shared" si="75"/>
        <v>71바6281</v>
      </c>
      <c r="H112" s="117">
        <f t="shared" si="76"/>
        <v>1</v>
      </c>
      <c r="I112" s="118">
        <f t="shared" si="77"/>
        <v>290.98899999999998</v>
      </c>
      <c r="J112" s="119">
        <f t="shared" si="78"/>
        <v>2.6405482698165918E-2</v>
      </c>
      <c r="K112" s="119">
        <f t="shared" si="79"/>
        <v>0.46610405592293325</v>
      </c>
      <c r="L112" s="119">
        <f t="shared" si="80"/>
        <v>0.26461481361838424</v>
      </c>
      <c r="M112" s="120">
        <f t="shared" si="81"/>
        <v>20.018000000000001</v>
      </c>
      <c r="N112" s="121">
        <f t="shared" si="82"/>
        <v>0.23455403069374045</v>
      </c>
      <c r="O112" s="121">
        <f t="shared" si="83"/>
        <v>13.135025718849466</v>
      </c>
      <c r="P112" s="221">
        <f t="shared" si="84"/>
        <v>22</v>
      </c>
      <c r="Q112" s="222">
        <f t="shared" si="85"/>
        <v>1</v>
      </c>
      <c r="R112" s="222">
        <f t="shared" si="86"/>
        <v>56</v>
      </c>
      <c r="T112">
        <v>525</v>
      </c>
      <c r="U112">
        <v>4452</v>
      </c>
      <c r="V112" t="s">
        <v>458</v>
      </c>
      <c r="W112">
        <v>426.34100000000001</v>
      </c>
      <c r="X112">
        <v>247.762</v>
      </c>
      <c r="Y112">
        <v>1.7210000000000001</v>
      </c>
      <c r="Z112">
        <v>20.018000000000001</v>
      </c>
      <c r="AA112">
        <v>29.928329999999999</v>
      </c>
      <c r="AB112">
        <v>0.79027199999999997</v>
      </c>
      <c r="AC112">
        <v>13.949716</v>
      </c>
      <c r="AD112" s="1">
        <v>77</v>
      </c>
      <c r="AE112">
        <v>1</v>
      </c>
      <c r="AF112">
        <v>56</v>
      </c>
      <c r="AG112">
        <v>83</v>
      </c>
      <c r="AH112">
        <v>14.245398</v>
      </c>
      <c r="AI112">
        <v>72.900000000000006</v>
      </c>
      <c r="AJ112">
        <v>0</v>
      </c>
      <c r="AK112">
        <v>22</v>
      </c>
      <c r="AL112">
        <v>12707</v>
      </c>
      <c r="AM112" t="s">
        <v>459</v>
      </c>
      <c r="AN112" t="s">
        <v>635</v>
      </c>
      <c r="AO112">
        <v>290.98899999999998</v>
      </c>
      <c r="AR112" t="s">
        <v>116</v>
      </c>
      <c r="AS112" t="s">
        <v>121</v>
      </c>
      <c r="AT112" t="s">
        <v>433</v>
      </c>
      <c r="AU112" t="s">
        <v>458</v>
      </c>
      <c r="AV112" t="s">
        <v>193</v>
      </c>
      <c r="AW112">
        <v>1</v>
      </c>
      <c r="BB112">
        <v>0.82299999999999995</v>
      </c>
      <c r="BC112" t="s">
        <v>67</v>
      </c>
      <c r="BF112" t="s">
        <v>116</v>
      </c>
      <c r="BG112" t="s">
        <v>121</v>
      </c>
      <c r="BH112" t="s">
        <v>458</v>
      </c>
      <c r="BI112">
        <v>4452</v>
      </c>
      <c r="BJ112">
        <v>1</v>
      </c>
      <c r="BK112" t="s">
        <v>433</v>
      </c>
      <c r="BL112" t="s">
        <v>174</v>
      </c>
      <c r="BM112">
        <v>0.82299999999999995</v>
      </c>
      <c r="BN112" t="s">
        <v>67</v>
      </c>
      <c r="BO112" t="s">
        <v>179</v>
      </c>
      <c r="BP112">
        <v>290.98899999999998</v>
      </c>
    </row>
    <row r="113" spans="1:68" ht="16.5" x14ac:dyDescent="0.25">
      <c r="A113" s="127" t="str">
        <f t="shared" si="70"/>
        <v>신흥교통</v>
      </c>
      <c r="B113" s="128" t="str">
        <f t="shared" si="35"/>
        <v>홍찬기</v>
      </c>
      <c r="C113" s="129" t="str">
        <f t="shared" si="71"/>
        <v>F</v>
      </c>
      <c r="D113" s="130">
        <f t="shared" si="72"/>
        <v>0.72076875533025542</v>
      </c>
      <c r="E113" s="131">
        <f t="shared" si="73"/>
        <v>7573</v>
      </c>
      <c r="F113" s="132" t="str">
        <f t="shared" si="74"/>
        <v>330</v>
      </c>
      <c r="G113" s="133" t="str">
        <f t="shared" si="75"/>
        <v>70바4013</v>
      </c>
      <c r="H113" s="134">
        <f t="shared" si="76"/>
        <v>6</v>
      </c>
      <c r="I113" s="135">
        <f t="shared" si="77"/>
        <v>2853.5749999999994</v>
      </c>
      <c r="J113" s="136">
        <f t="shared" si="78"/>
        <v>1.7864548492613937E-2</v>
      </c>
      <c r="K113" s="136">
        <f t="shared" si="79"/>
        <v>0.35431104516967449</v>
      </c>
      <c r="L113" s="136">
        <f t="shared" si="80"/>
        <v>0.11389222291336308</v>
      </c>
      <c r="M113" s="137">
        <f t="shared" si="81"/>
        <v>26.634</v>
      </c>
      <c r="N113" s="138">
        <f t="shared" si="82"/>
        <v>0</v>
      </c>
      <c r="O113" s="138">
        <f t="shared" si="83"/>
        <v>6.2728332004590737</v>
      </c>
      <c r="P113" s="219">
        <f t="shared" si="84"/>
        <v>42</v>
      </c>
      <c r="Q113" s="220">
        <f t="shared" si="85"/>
        <v>0</v>
      </c>
      <c r="R113" s="220">
        <f t="shared" si="86"/>
        <v>179</v>
      </c>
      <c r="T113">
        <v>525</v>
      </c>
      <c r="U113">
        <v>7573</v>
      </c>
      <c r="V113" t="s">
        <v>417</v>
      </c>
      <c r="W113">
        <v>2853.5749999999998</v>
      </c>
      <c r="X113">
        <v>1202.2860000000001</v>
      </c>
      <c r="Y113">
        <v>2.3730000000000002</v>
      </c>
      <c r="Z113">
        <v>26.634</v>
      </c>
      <c r="AA113">
        <v>93.869151000000002</v>
      </c>
      <c r="AB113">
        <v>1.67693</v>
      </c>
      <c r="AC113">
        <v>33.258876999999998</v>
      </c>
      <c r="AD113" s="1">
        <v>325</v>
      </c>
      <c r="AE113">
        <v>0</v>
      </c>
      <c r="AF113">
        <v>179</v>
      </c>
      <c r="AG113">
        <v>92</v>
      </c>
      <c r="AH113">
        <v>30.399497</v>
      </c>
      <c r="AI113">
        <v>40065.800000000003</v>
      </c>
      <c r="AJ113">
        <v>28463.1</v>
      </c>
      <c r="AK113">
        <v>42</v>
      </c>
      <c r="AL113">
        <v>21257</v>
      </c>
      <c r="AM113" t="s">
        <v>418</v>
      </c>
      <c r="AN113" t="s">
        <v>636</v>
      </c>
      <c r="AO113">
        <v>823.07</v>
      </c>
      <c r="AR113" t="s">
        <v>116</v>
      </c>
      <c r="AS113" t="s">
        <v>118</v>
      </c>
      <c r="AT113" t="s">
        <v>211</v>
      </c>
      <c r="AU113" t="s">
        <v>417</v>
      </c>
      <c r="AV113" t="s">
        <v>48</v>
      </c>
      <c r="AW113">
        <v>6</v>
      </c>
      <c r="BB113">
        <v>0.72076875533025542</v>
      </c>
      <c r="BC113" t="s">
        <v>70</v>
      </c>
      <c r="BF113" t="s">
        <v>116</v>
      </c>
      <c r="BG113" t="s">
        <v>118</v>
      </c>
      <c r="BH113" t="s">
        <v>417</v>
      </c>
      <c r="BI113">
        <v>7573</v>
      </c>
      <c r="BJ113">
        <v>6</v>
      </c>
      <c r="BK113" t="s">
        <v>211</v>
      </c>
      <c r="BL113" t="s">
        <v>215</v>
      </c>
      <c r="BM113">
        <v>0.72076875533025542</v>
      </c>
      <c r="BN113" t="s">
        <v>70</v>
      </c>
      <c r="BO113" t="s">
        <v>186</v>
      </c>
      <c r="BP113">
        <v>2853.5749999999994</v>
      </c>
    </row>
    <row r="114" spans="1:68" ht="16.5" x14ac:dyDescent="0.25">
      <c r="A114" s="110" t="str">
        <f t="shared" si="70"/>
        <v>신흥교통</v>
      </c>
      <c r="B114" s="111" t="str">
        <f t="shared" si="35"/>
        <v>황인석</v>
      </c>
      <c r="C114" s="112" t="str">
        <f t="shared" si="71"/>
        <v>D</v>
      </c>
      <c r="D114" s="113">
        <f t="shared" si="72"/>
        <v>0.82819280080147206</v>
      </c>
      <c r="E114" s="114">
        <f t="shared" si="73"/>
        <v>6749</v>
      </c>
      <c r="F114" s="115" t="str">
        <f t="shared" si="74"/>
        <v>330</v>
      </c>
      <c r="G114" s="116" t="str">
        <f t="shared" si="75"/>
        <v>71바6255</v>
      </c>
      <c r="H114" s="117">
        <f t="shared" si="76"/>
        <v>2</v>
      </c>
      <c r="I114" s="118">
        <f t="shared" si="77"/>
        <v>4092.4129999999996</v>
      </c>
      <c r="J114" s="119">
        <f t="shared" si="78"/>
        <v>5.2128206522753014E-3</v>
      </c>
      <c r="K114" s="119">
        <f t="shared" si="79"/>
        <v>0.27198903664629059</v>
      </c>
      <c r="L114" s="119">
        <f t="shared" si="80"/>
        <v>0.14148132165546343</v>
      </c>
      <c r="M114" s="120">
        <f t="shared" si="81"/>
        <v>21.297000000000001</v>
      </c>
      <c r="N114" s="121">
        <f t="shared" si="82"/>
        <v>2.443546142581406E-2</v>
      </c>
      <c r="O114" s="121">
        <f t="shared" si="83"/>
        <v>7.0862838134860775</v>
      </c>
      <c r="P114" s="221">
        <f t="shared" si="84"/>
        <v>10</v>
      </c>
      <c r="Q114" s="222">
        <f t="shared" si="85"/>
        <v>1</v>
      </c>
      <c r="R114" s="222">
        <f t="shared" si="86"/>
        <v>290</v>
      </c>
      <c r="T114">
        <v>525</v>
      </c>
      <c r="U114">
        <v>6749</v>
      </c>
      <c r="V114" t="s">
        <v>419</v>
      </c>
      <c r="W114">
        <v>4092.413</v>
      </c>
      <c r="X114">
        <v>1511.684</v>
      </c>
      <c r="Y114">
        <v>2.7069999999999999</v>
      </c>
      <c r="Z114">
        <v>21.297000000000001</v>
      </c>
      <c r="AA114">
        <v>116.534414</v>
      </c>
      <c r="AB114">
        <v>0.60747300000000004</v>
      </c>
      <c r="AC114">
        <v>31.696083000000002</v>
      </c>
      <c r="AD114" s="1">
        <v>579</v>
      </c>
      <c r="AE114">
        <v>1</v>
      </c>
      <c r="AF114">
        <v>290</v>
      </c>
      <c r="AG114">
        <v>99</v>
      </c>
      <c r="AH114">
        <v>35.117634000000002</v>
      </c>
      <c r="AI114">
        <v>34210.300000000003</v>
      </c>
      <c r="AJ114">
        <v>12687.4</v>
      </c>
      <c r="AK114">
        <v>10</v>
      </c>
      <c r="AL114">
        <v>4224</v>
      </c>
      <c r="AM114" t="s">
        <v>420</v>
      </c>
      <c r="AN114" t="s">
        <v>637</v>
      </c>
      <c r="AO114">
        <v>3603.6729999999998</v>
      </c>
      <c r="AR114" t="s">
        <v>116</v>
      </c>
      <c r="AS114" t="s">
        <v>118</v>
      </c>
      <c r="AT114" t="s">
        <v>215</v>
      </c>
      <c r="AU114" t="s">
        <v>419</v>
      </c>
      <c r="AV114" t="s">
        <v>48</v>
      </c>
      <c r="AW114">
        <v>2</v>
      </c>
      <c r="BB114">
        <v>0.82819280080147206</v>
      </c>
      <c r="BC114" t="s">
        <v>67</v>
      </c>
      <c r="BF114" t="s">
        <v>116</v>
      </c>
      <c r="BG114" t="s">
        <v>118</v>
      </c>
      <c r="BH114" t="s">
        <v>419</v>
      </c>
      <c r="BI114">
        <v>6749</v>
      </c>
      <c r="BJ114">
        <v>2</v>
      </c>
      <c r="BK114" t="s">
        <v>215</v>
      </c>
      <c r="BL114" t="s">
        <v>212</v>
      </c>
      <c r="BM114">
        <v>0.82819280080147206</v>
      </c>
      <c r="BN114" t="s">
        <v>67</v>
      </c>
      <c r="BO114" t="s">
        <v>179</v>
      </c>
      <c r="BP114">
        <v>4092.4129999999996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4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3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237" t="s">
        <v>638</v>
      </c>
      <c r="B2" s="238"/>
      <c r="C2" s="239"/>
      <c r="D2" s="240"/>
      <c r="E2" s="237"/>
      <c r="F2" s="241"/>
      <c r="G2" s="237"/>
      <c r="H2" s="237"/>
      <c r="I2" s="237"/>
      <c r="J2" s="237"/>
      <c r="K2" s="242"/>
      <c r="L2" s="242"/>
      <c r="M2" s="242"/>
      <c r="N2" s="242"/>
      <c r="O2" s="242"/>
      <c r="P2" s="242"/>
      <c r="Q2" s="242"/>
      <c r="R2" s="242"/>
    </row>
    <row r="3" spans="1:18" x14ac:dyDescent="0.2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 x14ac:dyDescent="0.25">
      <c r="A4" s="243" t="s">
        <v>639</v>
      </c>
      <c r="B4" s="244"/>
      <c r="C4" s="245"/>
      <c r="D4" s="246"/>
      <c r="E4" s="247"/>
      <c r="F4" s="248"/>
      <c r="G4" s="242"/>
      <c r="H4" s="247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 x14ac:dyDescent="0.25">
      <c r="A5" s="249" t="s">
        <v>640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 x14ac:dyDescent="0.25">
      <c r="A6" s="250" t="s">
        <v>641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 x14ac:dyDescent="0.25">
      <c r="A7" s="250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 x14ac:dyDescent="0.25">
      <c r="A8" s="251" t="s">
        <v>190</v>
      </c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</row>
    <row r="9" spans="1:18" x14ac:dyDescent="0.25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</row>
    <row r="10" spans="1:18" x14ac:dyDescent="0.25">
      <c r="A10" s="252" t="s">
        <v>642</v>
      </c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</row>
    <row r="11" spans="1:18" x14ac:dyDescent="0.25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</row>
    <row r="12" spans="1:18" x14ac:dyDescent="0.25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 x14ac:dyDescent="0.25">
      <c r="A13" s="253" t="s">
        <v>0</v>
      </c>
      <c r="B13" s="254" t="s">
        <v>74</v>
      </c>
      <c r="C13" s="255" t="s">
        <v>65</v>
      </c>
      <c r="D13" s="255" t="s">
        <v>158</v>
      </c>
      <c r="E13" s="256" t="s">
        <v>144</v>
      </c>
      <c r="F13" s="254" t="s">
        <v>149</v>
      </c>
      <c r="G13" s="256" t="s">
        <v>147</v>
      </c>
      <c r="H13" s="256" t="s">
        <v>151</v>
      </c>
      <c r="I13" s="230" t="s">
        <v>153</v>
      </c>
      <c r="J13" s="256" t="s">
        <v>11</v>
      </c>
      <c r="K13" s="256" t="s">
        <v>12</v>
      </c>
      <c r="L13" s="256" t="s">
        <v>13</v>
      </c>
      <c r="M13" s="256" t="s">
        <v>105</v>
      </c>
      <c r="N13" s="256" t="s">
        <v>6</v>
      </c>
      <c r="O13" s="256" t="s">
        <v>7</v>
      </c>
      <c r="P13" s="256" t="s">
        <v>180</v>
      </c>
      <c r="Q13" s="257" t="s">
        <v>182</v>
      </c>
      <c r="R13" s="257" t="s">
        <v>183</v>
      </c>
    </row>
    <row r="14" spans="1:18" ht="16.5" x14ac:dyDescent="0.25">
      <c r="A14" s="258" t="s">
        <v>116</v>
      </c>
      <c r="B14" s="259">
        <v>1</v>
      </c>
      <c r="C14" s="260" t="s">
        <v>70</v>
      </c>
      <c r="D14" s="261">
        <v>0.7292189358415414</v>
      </c>
      <c r="E14" s="262">
        <v>1</v>
      </c>
      <c r="F14" s="234" t="s">
        <v>118</v>
      </c>
      <c r="G14" s="263" t="s">
        <v>219</v>
      </c>
      <c r="H14" s="264">
        <v>2</v>
      </c>
      <c r="I14" s="235">
        <v>760.76499999999999</v>
      </c>
      <c r="J14" s="265">
        <v>7.3582291225523094E-2</v>
      </c>
      <c r="K14" s="265">
        <v>0.3723965511025204</v>
      </c>
      <c r="L14" s="265">
        <v>9.069817880685889E-2</v>
      </c>
      <c r="M14" s="266">
        <v>26.550999999999998</v>
      </c>
      <c r="N14" s="267">
        <v>0</v>
      </c>
      <c r="O14" s="267">
        <v>15.116363134476481</v>
      </c>
      <c r="P14" s="268">
        <v>17</v>
      </c>
      <c r="Q14" s="269">
        <v>0</v>
      </c>
      <c r="R14" s="269">
        <v>115</v>
      </c>
    </row>
    <row r="15" spans="1:18" ht="16.5" x14ac:dyDescent="0.25">
      <c r="A15" s="258" t="s">
        <v>116</v>
      </c>
      <c r="B15" s="259" t="s">
        <v>518</v>
      </c>
      <c r="C15" s="260" t="s">
        <v>70</v>
      </c>
      <c r="D15" s="261">
        <v>0.70709356252679645</v>
      </c>
      <c r="E15" s="262">
        <v>8684</v>
      </c>
      <c r="F15" s="234" t="s">
        <v>120</v>
      </c>
      <c r="G15" s="263" t="s">
        <v>233</v>
      </c>
      <c r="H15" s="264">
        <v>2</v>
      </c>
      <c r="I15" s="235">
        <v>552.779</v>
      </c>
      <c r="J15" s="265">
        <v>3.3988278659696738E-2</v>
      </c>
      <c r="K15" s="265">
        <v>0.43685854748877839</v>
      </c>
      <c r="L15" s="265">
        <v>0.25688385412615167</v>
      </c>
      <c r="M15" s="266">
        <v>17.004999999999999</v>
      </c>
      <c r="N15" s="267">
        <v>0.18090412262405048</v>
      </c>
      <c r="O15" s="267">
        <v>34.19087917594554</v>
      </c>
      <c r="P15" s="268">
        <v>19</v>
      </c>
      <c r="Q15" s="269">
        <v>1</v>
      </c>
      <c r="R15" s="269">
        <v>189</v>
      </c>
    </row>
    <row r="16" spans="1:18" ht="16.5" x14ac:dyDescent="0.25">
      <c r="A16" s="258" t="s">
        <v>116</v>
      </c>
      <c r="B16" s="259" t="s">
        <v>248</v>
      </c>
      <c r="C16" s="260" t="s">
        <v>67</v>
      </c>
      <c r="D16" s="261">
        <v>0.81265937337302652</v>
      </c>
      <c r="E16" s="262">
        <v>8368</v>
      </c>
      <c r="F16" s="234" t="s">
        <v>117</v>
      </c>
      <c r="G16" s="263" t="s">
        <v>431</v>
      </c>
      <c r="H16" s="264">
        <v>7</v>
      </c>
      <c r="I16" s="235">
        <v>1199.8810000000001</v>
      </c>
      <c r="J16" s="265">
        <v>7.3425637000893648E-2</v>
      </c>
      <c r="K16" s="265">
        <v>0.33980982469152254</v>
      </c>
      <c r="L16" s="265">
        <v>0.11212931194453547</v>
      </c>
      <c r="M16" s="266">
        <v>21.268000000000001</v>
      </c>
      <c r="N16" s="267">
        <v>0.16668319608361162</v>
      </c>
      <c r="O16" s="267">
        <v>34.086713599098573</v>
      </c>
      <c r="P16" s="268">
        <v>5</v>
      </c>
      <c r="Q16" s="269">
        <v>2</v>
      </c>
      <c r="R16" s="269">
        <v>433</v>
      </c>
    </row>
    <row r="17" spans="1:18" ht="16.5" x14ac:dyDescent="0.25">
      <c r="A17" s="258" t="s">
        <v>116</v>
      </c>
      <c r="B17" s="259" t="s">
        <v>252</v>
      </c>
      <c r="C17" s="260" t="s">
        <v>67</v>
      </c>
      <c r="D17" s="261">
        <v>0.82757575757575763</v>
      </c>
      <c r="E17" s="262">
        <v>6651</v>
      </c>
      <c r="F17" s="234" t="s">
        <v>118</v>
      </c>
      <c r="G17" s="263" t="s">
        <v>215</v>
      </c>
      <c r="H17" s="264">
        <v>1</v>
      </c>
      <c r="I17" s="235">
        <v>3753.6</v>
      </c>
      <c r="J17" s="265">
        <v>1.278787124578609E-2</v>
      </c>
      <c r="K17" s="265">
        <v>0.29896499682496591</v>
      </c>
      <c r="L17" s="265">
        <v>7.4861466325660694E-2</v>
      </c>
      <c r="M17" s="266">
        <v>19.652999999999999</v>
      </c>
      <c r="N17" s="267">
        <v>0</v>
      </c>
      <c r="O17" s="267">
        <v>5.0618073316283034</v>
      </c>
      <c r="P17" s="268">
        <v>30</v>
      </c>
      <c r="Q17" s="269">
        <v>0</v>
      </c>
      <c r="R17" s="269">
        <v>190</v>
      </c>
    </row>
    <row r="18" spans="1:18" ht="16.5" x14ac:dyDescent="0.25">
      <c r="A18" s="258" t="s">
        <v>116</v>
      </c>
      <c r="B18" s="259" t="s">
        <v>254</v>
      </c>
      <c r="C18" s="260" t="s">
        <v>70</v>
      </c>
      <c r="D18" s="261">
        <v>0.78574989910030713</v>
      </c>
      <c r="E18" s="262">
        <v>4211</v>
      </c>
      <c r="F18" s="234" t="s">
        <v>117</v>
      </c>
      <c r="G18" s="263" t="s">
        <v>203</v>
      </c>
      <c r="H18" s="264">
        <v>8</v>
      </c>
      <c r="I18" s="235">
        <v>1397.7870000000003</v>
      </c>
      <c r="J18" s="265">
        <v>2.2817968728788759E-2</v>
      </c>
      <c r="K18" s="265">
        <v>0.46800608570874069</v>
      </c>
      <c r="L18" s="265">
        <v>0.20174747654685585</v>
      </c>
      <c r="M18" s="266">
        <v>19.568999999999999</v>
      </c>
      <c r="N18" s="267">
        <v>0.5007916084496421</v>
      </c>
      <c r="O18" s="267">
        <v>14.594498303389569</v>
      </c>
      <c r="P18" s="268">
        <v>40</v>
      </c>
      <c r="Q18" s="269">
        <v>7</v>
      </c>
      <c r="R18" s="269">
        <v>204</v>
      </c>
    </row>
    <row r="19" spans="1:18" ht="16.5" x14ac:dyDescent="0.25">
      <c r="A19" s="258" t="s">
        <v>116</v>
      </c>
      <c r="B19" s="259" t="s">
        <v>260</v>
      </c>
      <c r="C19" s="260" t="s">
        <v>67</v>
      </c>
      <c r="D19" s="261">
        <v>0.8288876816765155</v>
      </c>
      <c r="E19" s="262">
        <v>865</v>
      </c>
      <c r="F19" s="234" t="s">
        <v>117</v>
      </c>
      <c r="G19" s="263" t="s">
        <v>204</v>
      </c>
      <c r="H19" s="264">
        <v>7</v>
      </c>
      <c r="I19" s="235">
        <v>1107.44</v>
      </c>
      <c r="J19" s="265">
        <v>2.3755741307361428E-2</v>
      </c>
      <c r="K19" s="265">
        <v>0.42316614463234903</v>
      </c>
      <c r="L19" s="265">
        <v>0.17944212063460632</v>
      </c>
      <c r="M19" s="266">
        <v>19.352</v>
      </c>
      <c r="N19" s="267">
        <v>9.0298345734306146E-2</v>
      </c>
      <c r="O19" s="267">
        <v>53.90811240338077</v>
      </c>
      <c r="P19" s="268">
        <v>20</v>
      </c>
      <c r="Q19" s="269">
        <v>1</v>
      </c>
      <c r="R19" s="269">
        <v>605</v>
      </c>
    </row>
    <row r="20" spans="1:18" ht="16.5" x14ac:dyDescent="0.25">
      <c r="A20" s="258" t="s">
        <v>116</v>
      </c>
      <c r="B20" s="259" t="s">
        <v>262</v>
      </c>
      <c r="C20" s="260" t="s">
        <v>70</v>
      </c>
      <c r="D20" s="261">
        <v>0.78772281020566204</v>
      </c>
      <c r="E20" s="262">
        <v>4554</v>
      </c>
      <c r="F20" s="234" t="s">
        <v>118</v>
      </c>
      <c r="G20" s="263" t="s">
        <v>215</v>
      </c>
      <c r="H20" s="264">
        <v>7</v>
      </c>
      <c r="I20" s="235">
        <v>3563.8809999999994</v>
      </c>
      <c r="J20" s="265">
        <v>2.0562804176793313E-2</v>
      </c>
      <c r="K20" s="265">
        <v>0.3293114881084363</v>
      </c>
      <c r="L20" s="265">
        <v>0.10662533344968589</v>
      </c>
      <c r="M20" s="266">
        <v>25.225999999999999</v>
      </c>
      <c r="N20" s="267">
        <v>2.8059298276233133E-2</v>
      </c>
      <c r="O20" s="267">
        <v>11.616549486360517</v>
      </c>
      <c r="P20" s="268">
        <v>42</v>
      </c>
      <c r="Q20" s="269">
        <v>1</v>
      </c>
      <c r="R20" s="269">
        <v>414</v>
      </c>
    </row>
    <row r="21" spans="1:18" ht="16.5" x14ac:dyDescent="0.25">
      <c r="A21" s="258" t="s">
        <v>116</v>
      </c>
      <c r="B21" s="259" t="s">
        <v>264</v>
      </c>
      <c r="C21" s="260" t="s">
        <v>70</v>
      </c>
      <c r="D21" s="261">
        <v>0.78670132749265709</v>
      </c>
      <c r="E21" s="262">
        <v>8246</v>
      </c>
      <c r="F21" s="234" t="s">
        <v>121</v>
      </c>
      <c r="G21" s="263" t="s">
        <v>434</v>
      </c>
      <c r="H21" s="264">
        <v>5</v>
      </c>
      <c r="I21" s="235">
        <v>869.53399999999988</v>
      </c>
      <c r="J21" s="265">
        <v>9.240185013756879E-3</v>
      </c>
      <c r="K21" s="265">
        <v>0.42763034048784659</v>
      </c>
      <c r="L21" s="265">
        <v>0.21735780314513292</v>
      </c>
      <c r="M21" s="266">
        <v>19.744</v>
      </c>
      <c r="N21" s="267">
        <v>0</v>
      </c>
      <c r="O21" s="267">
        <v>40.826465670117564</v>
      </c>
      <c r="P21" s="268">
        <v>14</v>
      </c>
      <c r="Q21" s="269">
        <v>0</v>
      </c>
      <c r="R21" s="269">
        <v>355</v>
      </c>
    </row>
    <row r="22" spans="1:18" ht="16.5" x14ac:dyDescent="0.25">
      <c r="A22" s="258" t="s">
        <v>116</v>
      </c>
      <c r="B22" s="259" t="s">
        <v>270</v>
      </c>
      <c r="C22" s="260" t="s">
        <v>70</v>
      </c>
      <c r="D22" s="261">
        <v>0.77313379318964781</v>
      </c>
      <c r="E22" s="262">
        <v>9380</v>
      </c>
      <c r="F22" s="234" t="s">
        <v>117</v>
      </c>
      <c r="G22" s="263" t="s">
        <v>201</v>
      </c>
      <c r="H22" s="264">
        <v>2</v>
      </c>
      <c r="I22" s="235">
        <v>1536.1320000000001</v>
      </c>
      <c r="J22" s="265">
        <v>1.5831895255708852E-2</v>
      </c>
      <c r="K22" s="265">
        <v>0.48628770428956014</v>
      </c>
      <c r="L22" s="265">
        <v>0.22998890081188622</v>
      </c>
      <c r="M22" s="266">
        <v>22.96</v>
      </c>
      <c r="N22" s="267">
        <v>0.45569000580679264</v>
      </c>
      <c r="O22" s="267" t="s">
        <v>653</v>
      </c>
      <c r="P22" s="268">
        <v>38</v>
      </c>
      <c r="Q22" s="269">
        <v>7</v>
      </c>
      <c r="R22" s="269">
        <v>1402</v>
      </c>
    </row>
    <row r="23" spans="1:18" ht="16.5" x14ac:dyDescent="0.25">
      <c r="A23" s="258" t="s">
        <v>116</v>
      </c>
      <c r="B23" s="259" t="s">
        <v>438</v>
      </c>
      <c r="C23" s="260" t="s">
        <v>70</v>
      </c>
      <c r="D23" s="261">
        <v>0.79521739130434788</v>
      </c>
      <c r="E23" s="262">
        <v>4512</v>
      </c>
      <c r="F23" s="234" t="s">
        <v>117</v>
      </c>
      <c r="G23" s="263" t="s">
        <v>430</v>
      </c>
      <c r="H23" s="264">
        <v>1</v>
      </c>
      <c r="I23" s="235">
        <v>1106.5039999999999</v>
      </c>
      <c r="J23" s="265">
        <v>9.3738353408767076E-3</v>
      </c>
      <c r="K23" s="265">
        <v>0.42501792699704838</v>
      </c>
      <c r="L23" s="265">
        <v>0.19792065821723195</v>
      </c>
      <c r="M23" s="266">
        <v>17.881</v>
      </c>
      <c r="N23" s="267">
        <v>0.18074945955911592</v>
      </c>
      <c r="O23" s="267">
        <v>32.44452799086131</v>
      </c>
      <c r="P23" s="268">
        <v>25</v>
      </c>
      <c r="Q23" s="269">
        <v>2</v>
      </c>
      <c r="R23" s="269">
        <v>359</v>
      </c>
    </row>
    <row r="24" spans="1:18" ht="16.5" x14ac:dyDescent="0.25">
      <c r="A24" s="258" t="s">
        <v>116</v>
      </c>
      <c r="B24" s="259" t="s">
        <v>274</v>
      </c>
      <c r="C24" s="260" t="s">
        <v>70</v>
      </c>
      <c r="D24" s="261">
        <v>0.78839993189468061</v>
      </c>
      <c r="E24" s="262">
        <v>1734</v>
      </c>
      <c r="F24" s="234" t="s">
        <v>117</v>
      </c>
      <c r="G24" s="263" t="s">
        <v>200</v>
      </c>
      <c r="H24" s="264">
        <v>3</v>
      </c>
      <c r="I24" s="235">
        <v>1239.9689999999998</v>
      </c>
      <c r="J24" s="265">
        <v>1.9931280213975073E-2</v>
      </c>
      <c r="K24" s="265">
        <v>0.40624785081531178</v>
      </c>
      <c r="L24" s="265">
        <v>0.29396767301337356</v>
      </c>
      <c r="M24" s="266">
        <v>21.504000000000001</v>
      </c>
      <c r="N24" s="267">
        <v>0</v>
      </c>
      <c r="O24" s="267">
        <v>23.226387111290688</v>
      </c>
      <c r="P24" s="268">
        <v>15</v>
      </c>
      <c r="Q24" s="269">
        <v>1</v>
      </c>
      <c r="R24" s="269">
        <v>300</v>
      </c>
    </row>
    <row r="25" spans="1:18" ht="16.5" x14ac:dyDescent="0.25">
      <c r="A25" s="258" t="s">
        <v>116</v>
      </c>
      <c r="B25" s="259" t="s">
        <v>278</v>
      </c>
      <c r="C25" s="260" t="s">
        <v>70</v>
      </c>
      <c r="D25" s="261">
        <v>0.71972615030970366</v>
      </c>
      <c r="E25" s="262">
        <v>7807</v>
      </c>
      <c r="F25" s="234" t="s">
        <v>121</v>
      </c>
      <c r="G25" s="263" t="s">
        <v>199</v>
      </c>
      <c r="H25" s="264">
        <v>3</v>
      </c>
      <c r="I25" s="235">
        <v>1428.0119999999999</v>
      </c>
      <c r="J25" s="265">
        <v>2.2780548979342671E-2</v>
      </c>
      <c r="K25" s="265">
        <v>0.38070575089141506</v>
      </c>
      <c r="L25" s="265">
        <v>0.19117486407677248</v>
      </c>
      <c r="M25" s="266">
        <v>18.856999999999999</v>
      </c>
      <c r="N25" s="267">
        <v>0</v>
      </c>
      <c r="O25" s="267">
        <v>16.106307229911234</v>
      </c>
      <c r="P25" s="268">
        <v>21</v>
      </c>
      <c r="Q25" s="269">
        <v>0</v>
      </c>
      <c r="R25" s="269">
        <v>230</v>
      </c>
    </row>
    <row r="26" spans="1:18" ht="16.5" x14ac:dyDescent="0.25">
      <c r="A26" s="258" t="s">
        <v>116</v>
      </c>
      <c r="B26" s="259" t="s">
        <v>280</v>
      </c>
      <c r="C26" s="260" t="s">
        <v>67</v>
      </c>
      <c r="D26" s="261">
        <v>0.82493229334040852</v>
      </c>
      <c r="E26" s="262">
        <v>5439</v>
      </c>
      <c r="F26" s="234" t="s">
        <v>121</v>
      </c>
      <c r="G26" s="263" t="s">
        <v>236</v>
      </c>
      <c r="H26" s="264">
        <v>2</v>
      </c>
      <c r="I26" s="235">
        <v>627.73299999999995</v>
      </c>
      <c r="J26" s="265">
        <v>2.9473946729976185E-2</v>
      </c>
      <c r="K26" s="265">
        <v>0.41972671422421431</v>
      </c>
      <c r="L26" s="265">
        <v>0.21665262141706745</v>
      </c>
      <c r="M26" s="266">
        <v>17.376999999999999</v>
      </c>
      <c r="N26" s="267">
        <v>0</v>
      </c>
      <c r="O26" s="267">
        <v>20.868745151202823</v>
      </c>
      <c r="P26" s="268">
        <v>15</v>
      </c>
      <c r="Q26" s="269">
        <v>0</v>
      </c>
      <c r="R26" s="269">
        <v>131</v>
      </c>
    </row>
    <row r="27" spans="1:18" ht="16.5" x14ac:dyDescent="0.25">
      <c r="A27" s="258" t="s">
        <v>116</v>
      </c>
      <c r="B27" s="259" t="s">
        <v>282</v>
      </c>
      <c r="C27" s="260" t="s">
        <v>70</v>
      </c>
      <c r="D27" s="261">
        <v>0.74328933888815518</v>
      </c>
      <c r="E27" s="262">
        <v>5784</v>
      </c>
      <c r="F27" s="234" t="s">
        <v>117</v>
      </c>
      <c r="G27" s="263" t="s">
        <v>200</v>
      </c>
      <c r="H27" s="264">
        <v>4</v>
      </c>
      <c r="I27" s="235">
        <v>589.33000000000004</v>
      </c>
      <c r="J27" s="265">
        <v>7.8115419276235214E-3</v>
      </c>
      <c r="K27" s="265">
        <v>0.45936160176182134</v>
      </c>
      <c r="L27" s="265">
        <v>0.14408464718755243</v>
      </c>
      <c r="M27" s="266">
        <v>20.988</v>
      </c>
      <c r="N27" s="267">
        <v>0.16968421767091441</v>
      </c>
      <c r="O27" s="267">
        <v>19.683369249826072</v>
      </c>
      <c r="P27" s="268">
        <v>12</v>
      </c>
      <c r="Q27" s="269">
        <v>1</v>
      </c>
      <c r="R27" s="269">
        <v>116</v>
      </c>
    </row>
    <row r="28" spans="1:18" ht="16.5" x14ac:dyDescent="0.25">
      <c r="A28" s="258" t="s">
        <v>116</v>
      </c>
      <c r="B28" s="259" t="s">
        <v>290</v>
      </c>
      <c r="C28" s="260" t="s">
        <v>67</v>
      </c>
      <c r="D28" s="261">
        <v>0.83363636363636362</v>
      </c>
      <c r="E28" s="262">
        <v>6539</v>
      </c>
      <c r="F28" s="234" t="s">
        <v>117</v>
      </c>
      <c r="G28" s="263" t="s">
        <v>204</v>
      </c>
      <c r="H28" s="264">
        <v>1</v>
      </c>
      <c r="I28" s="235">
        <v>2477.873</v>
      </c>
      <c r="J28" s="265">
        <v>5.9539778218631691E-2</v>
      </c>
      <c r="K28" s="265">
        <v>0.39290890302925818</v>
      </c>
      <c r="L28" s="265">
        <v>0.23205386232466313</v>
      </c>
      <c r="M28" s="266">
        <v>19.638999999999999</v>
      </c>
      <c r="N28" s="267">
        <v>0.36321474102990747</v>
      </c>
      <c r="O28" s="267">
        <v>31.317182115467581</v>
      </c>
      <c r="P28" s="268">
        <v>30</v>
      </c>
      <c r="Q28" s="269">
        <v>9</v>
      </c>
      <c r="R28" s="269">
        <v>776</v>
      </c>
    </row>
    <row r="29" spans="1:18" ht="16.5" x14ac:dyDescent="0.25">
      <c r="A29" s="258" t="s">
        <v>116</v>
      </c>
      <c r="B29" s="259" t="s">
        <v>295</v>
      </c>
      <c r="C29" s="260" t="s">
        <v>70</v>
      </c>
      <c r="D29" s="261">
        <v>0.70010614023992157</v>
      </c>
      <c r="E29" s="262">
        <v>3324</v>
      </c>
      <c r="F29" s="234" t="s">
        <v>121</v>
      </c>
      <c r="G29" s="263" t="s">
        <v>199</v>
      </c>
      <c r="H29" s="264">
        <v>3</v>
      </c>
      <c r="I29" s="235">
        <v>1302.1990000000001</v>
      </c>
      <c r="J29" s="265">
        <v>1.1328321068263092E-2</v>
      </c>
      <c r="K29" s="265">
        <v>0.43253886365741351</v>
      </c>
      <c r="L29" s="265">
        <v>0.13745978917200827</v>
      </c>
      <c r="M29" s="266">
        <v>20.100999999999999</v>
      </c>
      <c r="N29" s="267">
        <v>0.30717271323353801</v>
      </c>
      <c r="O29" s="267">
        <v>27.645544191018423</v>
      </c>
      <c r="P29" s="268">
        <v>27</v>
      </c>
      <c r="Q29" s="269">
        <v>4</v>
      </c>
      <c r="R29" s="269">
        <v>360</v>
      </c>
    </row>
    <row r="30" spans="1:18" ht="16.5" x14ac:dyDescent="0.25">
      <c r="A30" s="258" t="s">
        <v>116</v>
      </c>
      <c r="B30" s="259" t="s">
        <v>299</v>
      </c>
      <c r="C30" s="260" t="s">
        <v>67</v>
      </c>
      <c r="D30" s="261">
        <v>0.8020012464338222</v>
      </c>
      <c r="E30" s="262">
        <v>4827</v>
      </c>
      <c r="F30" s="234" t="s">
        <v>121</v>
      </c>
      <c r="G30" s="263" t="s">
        <v>433</v>
      </c>
      <c r="H30" s="264">
        <v>3</v>
      </c>
      <c r="I30" s="235">
        <v>1193.271</v>
      </c>
      <c r="J30" s="265">
        <v>1.7059836142073025E-2</v>
      </c>
      <c r="K30" s="265">
        <v>0.43945568820282133</v>
      </c>
      <c r="L30" s="265">
        <v>0.14414160739681095</v>
      </c>
      <c r="M30" s="266">
        <v>19.402999999999999</v>
      </c>
      <c r="N30" s="267">
        <v>0</v>
      </c>
      <c r="O30" s="267">
        <v>36.538221409889289</v>
      </c>
      <c r="P30" s="268">
        <v>31</v>
      </c>
      <c r="Q30" s="269">
        <v>0</v>
      </c>
      <c r="R30" s="269">
        <v>436</v>
      </c>
    </row>
    <row r="31" spans="1:18" ht="16.5" x14ac:dyDescent="0.25">
      <c r="A31" s="258" t="s">
        <v>116</v>
      </c>
      <c r="B31" s="259" t="s">
        <v>301</v>
      </c>
      <c r="C31" s="260" t="s">
        <v>67</v>
      </c>
      <c r="D31" s="261">
        <v>0.83619047619047615</v>
      </c>
      <c r="E31" s="262">
        <v>1635</v>
      </c>
      <c r="F31" s="234" t="s">
        <v>119</v>
      </c>
      <c r="G31" s="263" t="s">
        <v>231</v>
      </c>
      <c r="H31" s="264">
        <v>1</v>
      </c>
      <c r="I31" s="235">
        <v>501.18799999999999</v>
      </c>
      <c r="J31" s="265">
        <v>7.5877893716816813E-3</v>
      </c>
      <c r="K31" s="265">
        <v>0.44117339211179762</v>
      </c>
      <c r="L31" s="265">
        <v>0.117720296575337</v>
      </c>
      <c r="M31" s="266">
        <v>17.25</v>
      </c>
      <c r="N31" s="267">
        <v>0</v>
      </c>
      <c r="O31" s="267">
        <v>16.361125964707856</v>
      </c>
      <c r="P31" s="268">
        <v>15</v>
      </c>
      <c r="Q31" s="269">
        <v>0</v>
      </c>
      <c r="R31" s="269">
        <v>82</v>
      </c>
    </row>
    <row r="32" spans="1:18" ht="16.5" x14ac:dyDescent="0.25">
      <c r="A32" s="258" t="s">
        <v>116</v>
      </c>
      <c r="B32" s="259" t="s">
        <v>442</v>
      </c>
      <c r="C32" s="260" t="s">
        <v>70</v>
      </c>
      <c r="D32" s="261">
        <v>0.66920000000000002</v>
      </c>
      <c r="E32" s="262">
        <v>6754</v>
      </c>
      <c r="F32" s="234" t="s">
        <v>117</v>
      </c>
      <c r="G32" s="263" t="s">
        <v>431</v>
      </c>
      <c r="H32" s="264">
        <v>1</v>
      </c>
      <c r="I32" s="235">
        <v>404.85599999999999</v>
      </c>
      <c r="J32" s="265">
        <v>4.4220330482242248E-2</v>
      </c>
      <c r="K32" s="265">
        <v>0.40872147941511566</v>
      </c>
      <c r="L32" s="265">
        <v>0.18525105222597665</v>
      </c>
      <c r="M32" s="266">
        <v>23.937999999999999</v>
      </c>
      <c r="N32" s="267">
        <v>0</v>
      </c>
      <c r="O32" s="267" t="s">
        <v>653</v>
      </c>
      <c r="P32" s="268">
        <v>6</v>
      </c>
      <c r="Q32" s="269">
        <v>0</v>
      </c>
      <c r="R32" s="269">
        <v>687</v>
      </c>
    </row>
    <row r="33" spans="1:18" ht="16.5" x14ac:dyDescent="0.25">
      <c r="A33" s="258" t="s">
        <v>116</v>
      </c>
      <c r="B33" s="259" t="s">
        <v>305</v>
      </c>
      <c r="C33" s="260" t="s">
        <v>67</v>
      </c>
      <c r="D33" s="261">
        <v>0.81262062268446922</v>
      </c>
      <c r="E33" s="262">
        <v>9972</v>
      </c>
      <c r="F33" s="234" t="s">
        <v>118</v>
      </c>
      <c r="G33" s="263" t="s">
        <v>208</v>
      </c>
      <c r="H33" s="264">
        <v>7</v>
      </c>
      <c r="I33" s="235">
        <v>3108.42</v>
      </c>
      <c r="J33" s="265">
        <v>3.4011000878673772E-2</v>
      </c>
      <c r="K33" s="265">
        <v>0.34935022544256183</v>
      </c>
      <c r="L33" s="265">
        <v>0.15349081512238738</v>
      </c>
      <c r="M33" s="266">
        <v>23.408999999999999</v>
      </c>
      <c r="N33" s="267">
        <v>0.19302410871117803</v>
      </c>
      <c r="O33" s="267">
        <v>1.4476808153338352</v>
      </c>
      <c r="P33" s="268">
        <v>44</v>
      </c>
      <c r="Q33" s="269">
        <v>6</v>
      </c>
      <c r="R33" s="269">
        <v>54</v>
      </c>
    </row>
    <row r="34" spans="1:18" ht="16.5" x14ac:dyDescent="0.25">
      <c r="A34" s="258" t="s">
        <v>116</v>
      </c>
      <c r="B34" s="259" t="s">
        <v>313</v>
      </c>
      <c r="C34" s="260" t="s">
        <v>67</v>
      </c>
      <c r="D34" s="261">
        <v>0.82608695652173914</v>
      </c>
      <c r="E34" s="262">
        <v>7290</v>
      </c>
      <c r="F34" s="234" t="s">
        <v>117</v>
      </c>
      <c r="G34" s="263" t="s">
        <v>207</v>
      </c>
      <c r="H34" s="264">
        <v>1</v>
      </c>
      <c r="I34" s="235">
        <v>1962.087</v>
      </c>
      <c r="J34" s="265">
        <v>5.799584035226452E-3</v>
      </c>
      <c r="K34" s="265">
        <v>0.3847611029527056</v>
      </c>
      <c r="L34" s="265">
        <v>0.27878478375321786</v>
      </c>
      <c r="M34" s="266">
        <v>17.346</v>
      </c>
      <c r="N34" s="267">
        <v>0</v>
      </c>
      <c r="O34" s="267">
        <v>12.945399464957466</v>
      </c>
      <c r="P34" s="268">
        <v>9</v>
      </c>
      <c r="Q34" s="269">
        <v>0</v>
      </c>
      <c r="R34" s="269">
        <v>254</v>
      </c>
    </row>
    <row r="35" spans="1:18" ht="16.5" x14ac:dyDescent="0.25">
      <c r="A35" s="258" t="s">
        <v>116</v>
      </c>
      <c r="B35" s="259" t="s">
        <v>315</v>
      </c>
      <c r="C35" s="260" t="s">
        <v>70</v>
      </c>
      <c r="D35" s="261">
        <v>0.7248</v>
      </c>
      <c r="E35" s="262">
        <v>7802</v>
      </c>
      <c r="F35" s="234" t="s">
        <v>117</v>
      </c>
      <c r="G35" s="263" t="s">
        <v>239</v>
      </c>
      <c r="H35" s="264">
        <v>1</v>
      </c>
      <c r="I35" s="235">
        <v>443.02</v>
      </c>
      <c r="J35" s="265">
        <v>4.9685282238057377E-2</v>
      </c>
      <c r="K35" s="265">
        <v>0.42746567228568394</v>
      </c>
      <c r="L35" s="265">
        <v>7.4488736400162528E-2</v>
      </c>
      <c r="M35" s="266">
        <v>18.645</v>
      </c>
      <c r="N35" s="267">
        <v>0</v>
      </c>
      <c r="O35" s="267">
        <v>60.493882894677441</v>
      </c>
      <c r="P35" s="268">
        <v>10</v>
      </c>
      <c r="Q35" s="269">
        <v>0</v>
      </c>
      <c r="R35" s="269">
        <v>268</v>
      </c>
    </row>
    <row r="36" spans="1:18" ht="16.5" x14ac:dyDescent="0.25">
      <c r="A36" s="258" t="s">
        <v>116</v>
      </c>
      <c r="B36" s="259" t="s">
        <v>446</v>
      </c>
      <c r="C36" s="260" t="s">
        <v>70</v>
      </c>
      <c r="D36" s="261">
        <v>0.73721842110934399</v>
      </c>
      <c r="E36" s="262">
        <v>9268</v>
      </c>
      <c r="F36" s="234" t="s">
        <v>121</v>
      </c>
      <c r="G36" s="263" t="s">
        <v>434</v>
      </c>
      <c r="H36" s="264">
        <v>2</v>
      </c>
      <c r="I36" s="235">
        <v>1160.0550000000001</v>
      </c>
      <c r="J36" s="265">
        <v>3.4720252163733999E-2</v>
      </c>
      <c r="K36" s="265">
        <v>0.48762193489388234</v>
      </c>
      <c r="L36" s="265">
        <v>0.2482640909267233</v>
      </c>
      <c r="M36" s="266">
        <v>21.923999999999999</v>
      </c>
      <c r="N36" s="267">
        <v>8.6202809349556694E-2</v>
      </c>
      <c r="O36" s="267">
        <v>79.910004267039056</v>
      </c>
      <c r="P36" s="268">
        <v>58</v>
      </c>
      <c r="Q36" s="269">
        <v>1</v>
      </c>
      <c r="R36" s="269">
        <v>927</v>
      </c>
    </row>
    <row r="37" spans="1:18" ht="16.5" x14ac:dyDescent="0.25">
      <c r="A37" s="258" t="s">
        <v>116</v>
      </c>
      <c r="B37" s="259" t="s">
        <v>319</v>
      </c>
      <c r="C37" s="260" t="s">
        <v>67</v>
      </c>
      <c r="D37" s="261">
        <v>0.81864129239278416</v>
      </c>
      <c r="E37" s="262">
        <v>2606</v>
      </c>
      <c r="F37" s="234" t="s">
        <v>118</v>
      </c>
      <c r="G37" s="263" t="s">
        <v>211</v>
      </c>
      <c r="H37" s="264">
        <v>2</v>
      </c>
      <c r="I37" s="235">
        <v>4825.9859999999999</v>
      </c>
      <c r="J37" s="265">
        <v>2.778491652662079E-3</v>
      </c>
      <c r="K37" s="265">
        <v>0.24965034844961287</v>
      </c>
      <c r="L37" s="265">
        <v>0.12225480969070363</v>
      </c>
      <c r="M37" s="266">
        <v>21.001000000000001</v>
      </c>
      <c r="N37" s="267">
        <v>0</v>
      </c>
      <c r="O37" s="267">
        <v>3.0460096651751583</v>
      </c>
      <c r="P37" s="268">
        <v>9</v>
      </c>
      <c r="Q37" s="269">
        <v>0</v>
      </c>
      <c r="R37" s="269">
        <v>147</v>
      </c>
    </row>
    <row r="38" spans="1:18" ht="16.5" x14ac:dyDescent="0.25">
      <c r="A38" s="258" t="s">
        <v>116</v>
      </c>
      <c r="B38" s="259" t="s">
        <v>321</v>
      </c>
      <c r="C38" s="260" t="s">
        <v>70</v>
      </c>
      <c r="D38" s="261">
        <v>0.77994607376435143</v>
      </c>
      <c r="E38" s="262">
        <v>6001</v>
      </c>
      <c r="F38" s="234" t="s">
        <v>121</v>
      </c>
      <c r="G38" s="263" t="s">
        <v>195</v>
      </c>
      <c r="H38" s="264">
        <v>7</v>
      </c>
      <c r="I38" s="235">
        <v>1045.3169999999998</v>
      </c>
      <c r="J38" s="265">
        <v>1.4462054162461714E-2</v>
      </c>
      <c r="K38" s="265">
        <v>0.45220549604374238</v>
      </c>
      <c r="L38" s="265">
        <v>0.21486475097453203</v>
      </c>
      <c r="M38" s="266">
        <v>20.366</v>
      </c>
      <c r="N38" s="267">
        <v>0</v>
      </c>
      <c r="O38" s="267">
        <v>79.306086096370777</v>
      </c>
      <c r="P38" s="268">
        <v>24</v>
      </c>
      <c r="Q38" s="269">
        <v>0</v>
      </c>
      <c r="R38" s="269">
        <v>878</v>
      </c>
    </row>
    <row r="39" spans="1:18" ht="16.5" x14ac:dyDescent="0.25">
      <c r="A39" s="258" t="s">
        <v>116</v>
      </c>
      <c r="B39" s="259" t="s">
        <v>323</v>
      </c>
      <c r="C39" s="260" t="s">
        <v>70</v>
      </c>
      <c r="D39" s="261">
        <v>0.78813734822653192</v>
      </c>
      <c r="E39" s="262">
        <v>2784</v>
      </c>
      <c r="F39" s="234" t="s">
        <v>118</v>
      </c>
      <c r="G39" s="263" t="s">
        <v>219</v>
      </c>
      <c r="H39" s="264">
        <v>3</v>
      </c>
      <c r="I39" s="235">
        <v>4014.1179999999999</v>
      </c>
      <c r="J39" s="265">
        <v>2.2748023039990805E-2</v>
      </c>
      <c r="K39" s="265">
        <v>0.31564727368686357</v>
      </c>
      <c r="L39" s="265">
        <v>9.3171152417542286E-2</v>
      </c>
      <c r="M39" s="266">
        <v>24.113</v>
      </c>
      <c r="N39" s="267">
        <v>0</v>
      </c>
      <c r="O39" s="267">
        <v>10.089389499760594</v>
      </c>
      <c r="P39" s="268">
        <v>40</v>
      </c>
      <c r="Q39" s="269">
        <v>0</v>
      </c>
      <c r="R39" s="269">
        <v>430</v>
      </c>
    </row>
    <row r="40" spans="1:18" ht="16.5" x14ac:dyDescent="0.25">
      <c r="A40" s="258" t="s">
        <v>116</v>
      </c>
      <c r="B40" s="259" t="s">
        <v>325</v>
      </c>
      <c r="C40" s="260" t="s">
        <v>70</v>
      </c>
      <c r="D40" s="261">
        <v>0.74199999999999999</v>
      </c>
      <c r="E40" s="262">
        <v>8002</v>
      </c>
      <c r="F40" s="234" t="s">
        <v>120</v>
      </c>
      <c r="G40" s="263" t="s">
        <v>234</v>
      </c>
      <c r="H40" s="264">
        <v>1</v>
      </c>
      <c r="I40" s="235">
        <v>405.702</v>
      </c>
      <c r="J40" s="265">
        <v>5.6994004405148735E-2</v>
      </c>
      <c r="K40" s="265">
        <v>0.40016597721813574</v>
      </c>
      <c r="L40" s="265">
        <v>0.2538809273801953</v>
      </c>
      <c r="M40" s="266">
        <v>16.731000000000002</v>
      </c>
      <c r="N40" s="267">
        <v>0</v>
      </c>
      <c r="O40" s="267">
        <v>12.077830525853951</v>
      </c>
      <c r="P40" s="268">
        <v>7</v>
      </c>
      <c r="Q40" s="269">
        <v>0</v>
      </c>
      <c r="R40" s="269">
        <v>49</v>
      </c>
    </row>
    <row r="41" spans="1:18" ht="16.5" x14ac:dyDescent="0.25">
      <c r="A41" s="258" t="s">
        <v>116</v>
      </c>
      <c r="B41" s="259" t="s">
        <v>327</v>
      </c>
      <c r="C41" s="260" t="s">
        <v>67</v>
      </c>
      <c r="D41" s="261">
        <v>0.81047619047619046</v>
      </c>
      <c r="E41" s="262">
        <v>8898</v>
      </c>
      <c r="F41" s="234" t="s">
        <v>117</v>
      </c>
      <c r="G41" s="263" t="s">
        <v>201</v>
      </c>
      <c r="H41" s="264">
        <v>1</v>
      </c>
      <c r="I41" s="235">
        <v>721.83100000000002</v>
      </c>
      <c r="J41" s="265">
        <v>3.5997898399980306E-2</v>
      </c>
      <c r="K41" s="265">
        <v>0.43258190646280303</v>
      </c>
      <c r="L41" s="265">
        <v>0.10528780282365263</v>
      </c>
      <c r="M41" s="266">
        <v>24.908000000000001</v>
      </c>
      <c r="N41" s="267">
        <v>0.41560974798810246</v>
      </c>
      <c r="O41" s="267" t="s">
        <v>653</v>
      </c>
      <c r="P41" s="268">
        <v>14</v>
      </c>
      <c r="Q41" s="269">
        <v>3</v>
      </c>
      <c r="R41" s="269">
        <v>587</v>
      </c>
    </row>
    <row r="42" spans="1:18" ht="16.5" x14ac:dyDescent="0.25">
      <c r="A42" s="258" t="s">
        <v>116</v>
      </c>
      <c r="B42" s="259" t="s">
        <v>448</v>
      </c>
      <c r="C42" s="260" t="s">
        <v>67</v>
      </c>
      <c r="D42" s="261">
        <v>0.81217391304347841</v>
      </c>
      <c r="E42" s="262">
        <v>3329</v>
      </c>
      <c r="F42" s="234" t="s">
        <v>117</v>
      </c>
      <c r="G42" s="263" t="s">
        <v>430</v>
      </c>
      <c r="H42" s="264">
        <v>1</v>
      </c>
      <c r="I42" s="235">
        <v>1137.309</v>
      </c>
      <c r="J42" s="265">
        <v>1.6530502314106035E-2</v>
      </c>
      <c r="K42" s="265">
        <v>0.35355413647462303</v>
      </c>
      <c r="L42" s="265">
        <v>0.19519761120328777</v>
      </c>
      <c r="M42" s="266">
        <v>16.818999999999999</v>
      </c>
      <c r="N42" s="267">
        <v>0</v>
      </c>
      <c r="O42" s="267">
        <v>8.6168314855505415</v>
      </c>
      <c r="P42" s="268">
        <v>5</v>
      </c>
      <c r="Q42" s="269">
        <v>0</v>
      </c>
      <c r="R42" s="269">
        <v>98</v>
      </c>
    </row>
    <row r="43" spans="1:18" ht="16.5" x14ac:dyDescent="0.25">
      <c r="A43" s="258" t="s">
        <v>116</v>
      </c>
      <c r="B43" s="259" t="s">
        <v>333</v>
      </c>
      <c r="C43" s="260" t="s">
        <v>67</v>
      </c>
      <c r="D43" s="261">
        <v>0.81548001168915629</v>
      </c>
      <c r="E43" s="262">
        <v>5146</v>
      </c>
      <c r="F43" s="234" t="s">
        <v>118</v>
      </c>
      <c r="G43" s="263" t="s">
        <v>212</v>
      </c>
      <c r="H43" s="264">
        <v>2</v>
      </c>
      <c r="I43" s="235">
        <v>5030.5239999999994</v>
      </c>
      <c r="J43" s="265">
        <v>2.5859319555673808E-2</v>
      </c>
      <c r="K43" s="265">
        <v>0.25902591710906381</v>
      </c>
      <c r="L43" s="265">
        <v>9.8200505553695791E-2</v>
      </c>
      <c r="M43" s="266">
        <v>23.683</v>
      </c>
      <c r="N43" s="267">
        <v>1.9878644848926277E-2</v>
      </c>
      <c r="O43" s="267">
        <v>3.7968211661449187</v>
      </c>
      <c r="P43" s="268">
        <v>11</v>
      </c>
      <c r="Q43" s="269">
        <v>1</v>
      </c>
      <c r="R43" s="269">
        <v>191</v>
      </c>
    </row>
    <row r="44" spans="1:18" ht="16.5" x14ac:dyDescent="0.25">
      <c r="A44" s="258" t="s">
        <v>116</v>
      </c>
      <c r="B44" s="259" t="s">
        <v>421</v>
      </c>
      <c r="C44" s="260" t="s">
        <v>70</v>
      </c>
      <c r="D44" s="261">
        <v>0.75221263148749773</v>
      </c>
      <c r="E44" s="262">
        <v>2102</v>
      </c>
      <c r="F44" s="234" t="s">
        <v>120</v>
      </c>
      <c r="G44" s="263" t="s">
        <v>234</v>
      </c>
      <c r="H44" s="264">
        <v>2</v>
      </c>
      <c r="I44" s="235">
        <v>874.798</v>
      </c>
      <c r="J44" s="265">
        <v>2.1483159534984215E-2</v>
      </c>
      <c r="K44" s="265">
        <v>0.4439530288097891</v>
      </c>
      <c r="L44" s="265">
        <v>6.1728536187782783E-2</v>
      </c>
      <c r="M44" s="266">
        <v>14.045999999999999</v>
      </c>
      <c r="N44" s="267">
        <v>0.11431210405144959</v>
      </c>
      <c r="O44" s="267">
        <v>1.7146815607717438</v>
      </c>
      <c r="P44" s="268">
        <v>45</v>
      </c>
      <c r="Q44" s="269">
        <v>1</v>
      </c>
      <c r="R44" s="269">
        <v>15</v>
      </c>
    </row>
    <row r="45" spans="1:18" ht="16.5" x14ac:dyDescent="0.25">
      <c r="A45" s="258" t="s">
        <v>116</v>
      </c>
      <c r="B45" s="259" t="s">
        <v>335</v>
      </c>
      <c r="C45" s="260" t="s">
        <v>70</v>
      </c>
      <c r="D45" s="261">
        <v>0.72640211766742291</v>
      </c>
      <c r="E45" s="262">
        <v>7178</v>
      </c>
      <c r="F45" s="234" t="s">
        <v>119</v>
      </c>
      <c r="G45" s="263" t="s">
        <v>238</v>
      </c>
      <c r="H45" s="264">
        <v>3</v>
      </c>
      <c r="I45" s="235">
        <v>1079.6320000000001</v>
      </c>
      <c r="J45" s="265">
        <v>3.0768185357586977E-2</v>
      </c>
      <c r="K45" s="265">
        <v>0.37730723756595785</v>
      </c>
      <c r="L45" s="265">
        <v>0.19451072217199933</v>
      </c>
      <c r="M45" s="266">
        <v>17.065999999999999</v>
      </c>
      <c r="N45" s="267">
        <v>9.2624153415237775E-2</v>
      </c>
      <c r="O45" s="267">
        <v>7.3173081198037844</v>
      </c>
      <c r="P45" s="268">
        <v>19</v>
      </c>
      <c r="Q45" s="269">
        <v>1</v>
      </c>
      <c r="R45" s="269">
        <v>79</v>
      </c>
    </row>
    <row r="46" spans="1:18" ht="16.5" x14ac:dyDescent="0.25">
      <c r="A46" s="258" t="s">
        <v>116</v>
      </c>
      <c r="B46" s="259" t="s">
        <v>339</v>
      </c>
      <c r="C46" s="260" t="s">
        <v>70</v>
      </c>
      <c r="D46" s="261">
        <v>0.78333333333333333</v>
      </c>
      <c r="E46" s="262">
        <v>755</v>
      </c>
      <c r="F46" s="234" t="s">
        <v>118</v>
      </c>
      <c r="G46" s="263" t="s">
        <v>211</v>
      </c>
      <c r="H46" s="264">
        <v>1</v>
      </c>
      <c r="I46" s="235">
        <v>4056.4160000000002</v>
      </c>
      <c r="J46" s="265">
        <v>1.3935439015902785E-2</v>
      </c>
      <c r="K46" s="265">
        <v>0.30066177913566366</v>
      </c>
      <c r="L46" s="265">
        <v>0.15629560676222556</v>
      </c>
      <c r="M46" s="266">
        <v>23.683</v>
      </c>
      <c r="N46" s="267">
        <v>0</v>
      </c>
      <c r="O46" s="267">
        <v>1.8489227929285359</v>
      </c>
      <c r="P46" s="268">
        <v>38</v>
      </c>
      <c r="Q46" s="269">
        <v>0</v>
      </c>
      <c r="R46" s="269">
        <v>75</v>
      </c>
    </row>
    <row r="47" spans="1:18" ht="16.5" x14ac:dyDescent="0.25">
      <c r="A47" s="258" t="s">
        <v>116</v>
      </c>
      <c r="B47" s="259" t="s">
        <v>341</v>
      </c>
      <c r="C47" s="260" t="s">
        <v>67</v>
      </c>
      <c r="D47" s="261">
        <v>0.82047619047619047</v>
      </c>
      <c r="E47" s="262">
        <v>852</v>
      </c>
      <c r="F47" s="234" t="s">
        <v>119</v>
      </c>
      <c r="G47" s="263" t="s">
        <v>231</v>
      </c>
      <c r="H47" s="264">
        <v>1</v>
      </c>
      <c r="I47" s="235">
        <v>1687.1320000000001</v>
      </c>
      <c r="J47" s="265">
        <v>3.0889124681822686E-2</v>
      </c>
      <c r="K47" s="265">
        <v>0.40282541881285483</v>
      </c>
      <c r="L47" s="265">
        <v>0.16655483981099284</v>
      </c>
      <c r="M47" s="266">
        <v>18.670999999999999</v>
      </c>
      <c r="N47" s="267">
        <v>0</v>
      </c>
      <c r="O47" s="267">
        <v>12.684247587029349</v>
      </c>
      <c r="P47" s="268">
        <v>29</v>
      </c>
      <c r="Q47" s="269">
        <v>0</v>
      </c>
      <c r="R47" s="269">
        <v>214</v>
      </c>
    </row>
    <row r="48" spans="1:18" ht="16.5" x14ac:dyDescent="0.25">
      <c r="A48" s="258" t="s">
        <v>116</v>
      </c>
      <c r="B48" s="259" t="s">
        <v>343</v>
      </c>
      <c r="C48" s="260" t="s">
        <v>70</v>
      </c>
      <c r="D48" s="261">
        <v>0.74904899208877829</v>
      </c>
      <c r="E48" s="262">
        <v>906</v>
      </c>
      <c r="F48" s="234" t="s">
        <v>118</v>
      </c>
      <c r="G48" s="263" t="s">
        <v>211</v>
      </c>
      <c r="H48" s="264">
        <v>5</v>
      </c>
      <c r="I48" s="235">
        <v>1355.402</v>
      </c>
      <c r="J48" s="265">
        <v>2.6313049944880956E-2</v>
      </c>
      <c r="K48" s="265">
        <v>0.29919376817416288</v>
      </c>
      <c r="L48" s="265">
        <v>9.9601446655678536E-2</v>
      </c>
      <c r="M48" s="266">
        <v>24.655000000000001</v>
      </c>
      <c r="N48" s="267">
        <v>0</v>
      </c>
      <c r="O48" s="267">
        <v>10.47659661118989</v>
      </c>
      <c r="P48" s="268">
        <v>5</v>
      </c>
      <c r="Q48" s="269">
        <v>0</v>
      </c>
      <c r="R48" s="269">
        <v>142</v>
      </c>
    </row>
    <row r="49" spans="1:18" ht="16.5" x14ac:dyDescent="0.25">
      <c r="A49" s="258" t="s">
        <v>116</v>
      </c>
      <c r="B49" s="259" t="s">
        <v>349</v>
      </c>
      <c r="C49" s="260" t="s">
        <v>67</v>
      </c>
      <c r="D49" s="261">
        <v>0.82070460874092432</v>
      </c>
      <c r="E49" s="262">
        <v>407</v>
      </c>
      <c r="F49" s="234" t="s">
        <v>121</v>
      </c>
      <c r="G49" s="263" t="s">
        <v>195</v>
      </c>
      <c r="H49" s="264">
        <v>2</v>
      </c>
      <c r="I49" s="235">
        <v>621.274</v>
      </c>
      <c r="J49" s="265">
        <v>1.9470751448084429E-2</v>
      </c>
      <c r="K49" s="265">
        <v>0.40530747020323504</v>
      </c>
      <c r="L49" s="265">
        <v>0.11750049092670867</v>
      </c>
      <c r="M49" s="266">
        <v>19.649999999999999</v>
      </c>
      <c r="N49" s="267">
        <v>0</v>
      </c>
      <c r="O49" s="267">
        <v>13.681564012014023</v>
      </c>
      <c r="P49" s="268">
        <v>12</v>
      </c>
      <c r="Q49" s="269">
        <v>0</v>
      </c>
      <c r="R49" s="269">
        <v>85</v>
      </c>
    </row>
    <row r="50" spans="1:18" ht="16.5" x14ac:dyDescent="0.25">
      <c r="A50" s="258" t="s">
        <v>116</v>
      </c>
      <c r="B50" s="259" t="s">
        <v>355</v>
      </c>
      <c r="C50" s="260" t="s">
        <v>70</v>
      </c>
      <c r="D50" s="261">
        <v>0.78708918729996968</v>
      </c>
      <c r="E50" s="262">
        <v>785</v>
      </c>
      <c r="F50" s="234" t="s">
        <v>121</v>
      </c>
      <c r="G50" s="263" t="s">
        <v>434</v>
      </c>
      <c r="H50" s="264">
        <v>3</v>
      </c>
      <c r="I50" s="235">
        <v>1708.21</v>
      </c>
      <c r="J50" s="265">
        <v>1.3854946062359494E-2</v>
      </c>
      <c r="K50" s="265">
        <v>0.43749272270213763</v>
      </c>
      <c r="L50" s="265">
        <v>0.14869366178631432</v>
      </c>
      <c r="M50" s="266">
        <v>17.36</v>
      </c>
      <c r="N50" s="267">
        <v>0</v>
      </c>
      <c r="O50" s="267">
        <v>9.1909074411225777</v>
      </c>
      <c r="P50" s="268">
        <v>34</v>
      </c>
      <c r="Q50" s="269">
        <v>0</v>
      </c>
      <c r="R50" s="269">
        <v>157</v>
      </c>
    </row>
    <row r="51" spans="1:18" ht="16.5" x14ac:dyDescent="0.25">
      <c r="A51" s="258" t="s">
        <v>116</v>
      </c>
      <c r="B51" s="259" t="s">
        <v>357</v>
      </c>
      <c r="C51" s="260" t="s">
        <v>67</v>
      </c>
      <c r="D51" s="261">
        <v>0.84498365845582002</v>
      </c>
      <c r="E51" s="262">
        <v>7615</v>
      </c>
      <c r="F51" s="234" t="s">
        <v>117</v>
      </c>
      <c r="G51" s="263" t="s">
        <v>200</v>
      </c>
      <c r="H51" s="264">
        <v>5</v>
      </c>
      <c r="I51" s="235">
        <v>1097.096</v>
      </c>
      <c r="J51" s="265">
        <v>3.8046670403640695E-2</v>
      </c>
      <c r="K51" s="265">
        <v>0.40962884999443822</v>
      </c>
      <c r="L51" s="265">
        <v>0.21237886201389852</v>
      </c>
      <c r="M51" s="266">
        <v>19.225999999999999</v>
      </c>
      <c r="N51" s="267">
        <v>0.45574863093111267</v>
      </c>
      <c r="O51" s="267">
        <v>10.573368237601814</v>
      </c>
      <c r="P51" s="268">
        <v>16</v>
      </c>
      <c r="Q51" s="269">
        <v>5</v>
      </c>
      <c r="R51" s="269">
        <v>116</v>
      </c>
    </row>
    <row r="52" spans="1:18" ht="16.5" x14ac:dyDescent="0.25">
      <c r="A52" s="258" t="s">
        <v>116</v>
      </c>
      <c r="B52" s="259" t="s">
        <v>359</v>
      </c>
      <c r="C52" s="260" t="s">
        <v>70</v>
      </c>
      <c r="D52" s="261">
        <v>0.75324109514277171</v>
      </c>
      <c r="E52" s="262">
        <v>6559</v>
      </c>
      <c r="F52" s="234" t="s">
        <v>119</v>
      </c>
      <c r="G52" s="263" t="s">
        <v>238</v>
      </c>
      <c r="H52" s="264">
        <v>3</v>
      </c>
      <c r="I52" s="235">
        <v>493.87499999999994</v>
      </c>
      <c r="J52" s="265">
        <v>2.0012332848905794E-2</v>
      </c>
      <c r="K52" s="265">
        <v>0.4358913034246511</v>
      </c>
      <c r="L52" s="265">
        <v>0.25302295850423479</v>
      </c>
      <c r="M52" s="266">
        <v>17.672000000000001</v>
      </c>
      <c r="N52" s="267">
        <v>0</v>
      </c>
      <c r="O52" s="267">
        <v>36.243988863578842</v>
      </c>
      <c r="P52" s="268">
        <v>18</v>
      </c>
      <c r="Q52" s="269">
        <v>0</v>
      </c>
      <c r="R52" s="269">
        <v>193</v>
      </c>
    </row>
    <row r="53" spans="1:18" ht="16.5" x14ac:dyDescent="0.25">
      <c r="A53" s="258" t="s">
        <v>116</v>
      </c>
      <c r="B53" s="259" t="s">
        <v>365</v>
      </c>
      <c r="C53" s="260" t="s">
        <v>67</v>
      </c>
      <c r="D53" s="261">
        <v>0.83243666802137239</v>
      </c>
      <c r="E53" s="262">
        <v>7164</v>
      </c>
      <c r="F53" s="234" t="s">
        <v>121</v>
      </c>
      <c r="G53" s="263" t="s">
        <v>225</v>
      </c>
      <c r="H53" s="264">
        <v>3</v>
      </c>
      <c r="I53" s="235">
        <v>1674.25</v>
      </c>
      <c r="J53" s="265">
        <v>3.5466624706977916E-2</v>
      </c>
      <c r="K53" s="265">
        <v>0.37476456696644256</v>
      </c>
      <c r="L53" s="265">
        <v>0.16604449753621026</v>
      </c>
      <c r="M53" s="266">
        <v>18.942</v>
      </c>
      <c r="N53" s="267">
        <v>0</v>
      </c>
      <c r="O53" s="267">
        <v>17.321188591906825</v>
      </c>
      <c r="P53" s="268">
        <v>18</v>
      </c>
      <c r="Q53" s="269">
        <v>0</v>
      </c>
      <c r="R53" s="269">
        <v>290</v>
      </c>
    </row>
    <row r="54" spans="1:18" ht="16.5" x14ac:dyDescent="0.25">
      <c r="A54" s="258" t="s">
        <v>116</v>
      </c>
      <c r="B54" s="259" t="s">
        <v>371</v>
      </c>
      <c r="C54" s="260" t="s">
        <v>67</v>
      </c>
      <c r="D54" s="261">
        <v>0.83166593083591644</v>
      </c>
      <c r="E54" s="262">
        <v>9931</v>
      </c>
      <c r="F54" s="234" t="s">
        <v>118</v>
      </c>
      <c r="G54" s="263" t="s">
        <v>219</v>
      </c>
      <c r="H54" s="264">
        <v>7</v>
      </c>
      <c r="I54" s="235">
        <v>3141.7660000000001</v>
      </c>
      <c r="J54" s="265">
        <v>9.4351741373754506E-3</v>
      </c>
      <c r="K54" s="265">
        <v>0.3049521492111395</v>
      </c>
      <c r="L54" s="265">
        <v>0.1196779136320146</v>
      </c>
      <c r="M54" s="266">
        <v>21.817</v>
      </c>
      <c r="N54" s="267">
        <v>0</v>
      </c>
      <c r="O54" s="267">
        <v>3.7876786495238663</v>
      </c>
      <c r="P54" s="268">
        <v>38</v>
      </c>
      <c r="Q54" s="269">
        <v>0</v>
      </c>
      <c r="R54" s="269">
        <v>119</v>
      </c>
    </row>
    <row r="55" spans="1:18" ht="16.5" x14ac:dyDescent="0.25">
      <c r="A55" s="258" t="s">
        <v>116</v>
      </c>
      <c r="B55" s="259" t="s">
        <v>375</v>
      </c>
      <c r="C55" s="260" t="s">
        <v>70</v>
      </c>
      <c r="D55" s="261">
        <v>0.78425188162361681</v>
      </c>
      <c r="E55" s="262">
        <v>7490</v>
      </c>
      <c r="F55" s="234" t="s">
        <v>121</v>
      </c>
      <c r="G55" s="263" t="s">
        <v>225</v>
      </c>
      <c r="H55" s="264">
        <v>3</v>
      </c>
      <c r="I55" s="235">
        <v>1487.529</v>
      </c>
      <c r="J55" s="265">
        <v>2.7394014724870321E-2</v>
      </c>
      <c r="K55" s="265">
        <v>0.40538228083361416</v>
      </c>
      <c r="L55" s="265">
        <v>0.20772704263244615</v>
      </c>
      <c r="M55" s="266">
        <v>22.445</v>
      </c>
      <c r="N55" s="267">
        <v>0.20167674041985065</v>
      </c>
      <c r="O55" s="267" t="s">
        <v>653</v>
      </c>
      <c r="P55" s="268">
        <v>22</v>
      </c>
      <c r="Q55" s="269">
        <v>3</v>
      </c>
      <c r="R55" s="269">
        <v>1310</v>
      </c>
    </row>
    <row r="56" spans="1:18" ht="16.5" x14ac:dyDescent="0.25">
      <c r="A56" s="258" t="s">
        <v>116</v>
      </c>
      <c r="B56" s="259" t="s">
        <v>603</v>
      </c>
      <c r="C56" s="260" t="s">
        <v>70</v>
      </c>
      <c r="D56" s="261">
        <v>0.68079999999999996</v>
      </c>
      <c r="E56" s="262">
        <v>9899</v>
      </c>
      <c r="F56" s="234" t="s">
        <v>120</v>
      </c>
      <c r="G56" s="263" t="s">
        <v>233</v>
      </c>
      <c r="H56" s="264">
        <v>1</v>
      </c>
      <c r="I56" s="235">
        <v>418.60700000000003</v>
      </c>
      <c r="J56" s="265">
        <v>1.5560314369854654E-2</v>
      </c>
      <c r="K56" s="265">
        <v>0.5175814033229873</v>
      </c>
      <c r="L56" s="265">
        <v>0.22694317104109582</v>
      </c>
      <c r="M56" s="266">
        <v>18.504999999999999</v>
      </c>
      <c r="N56" s="267">
        <v>0</v>
      </c>
      <c r="O56" s="267">
        <v>15.52769065018024</v>
      </c>
      <c r="P56" s="268">
        <v>32</v>
      </c>
      <c r="Q56" s="269">
        <v>0</v>
      </c>
      <c r="R56" s="269">
        <v>65</v>
      </c>
    </row>
    <row r="57" spans="1:18" ht="16.5" x14ac:dyDescent="0.25">
      <c r="A57" s="258" t="s">
        <v>116</v>
      </c>
      <c r="B57" s="259" t="s">
        <v>377</v>
      </c>
      <c r="C57" s="260" t="s">
        <v>67</v>
      </c>
      <c r="D57" s="261">
        <v>0.82831356886278396</v>
      </c>
      <c r="E57" s="262">
        <v>1095</v>
      </c>
      <c r="F57" s="234" t="s">
        <v>118</v>
      </c>
      <c r="G57" s="263" t="s">
        <v>217</v>
      </c>
      <c r="H57" s="264">
        <v>3</v>
      </c>
      <c r="I57" s="235">
        <v>5059.1779999999999</v>
      </c>
      <c r="J57" s="265">
        <v>2.1299039340851613E-2</v>
      </c>
      <c r="K57" s="265">
        <v>0.28302069405297686</v>
      </c>
      <c r="L57" s="265">
        <v>7.4122713215467026E-2</v>
      </c>
      <c r="M57" s="266">
        <v>23.902000000000001</v>
      </c>
      <c r="N57" s="267">
        <v>0</v>
      </c>
      <c r="O57" s="267">
        <v>3.99274348520649</v>
      </c>
      <c r="P57" s="268">
        <v>34</v>
      </c>
      <c r="Q57" s="269">
        <v>0</v>
      </c>
      <c r="R57" s="269">
        <v>202</v>
      </c>
    </row>
    <row r="58" spans="1:18" ht="16.5" x14ac:dyDescent="0.25">
      <c r="A58" s="258" t="s">
        <v>116</v>
      </c>
      <c r="B58" s="259" t="s">
        <v>452</v>
      </c>
      <c r="C58" s="260" t="s">
        <v>70</v>
      </c>
      <c r="D58" s="261">
        <v>0.71594369314451844</v>
      </c>
      <c r="E58" s="262">
        <v>886</v>
      </c>
      <c r="F58" s="234" t="s">
        <v>120</v>
      </c>
      <c r="G58" s="263" t="s">
        <v>233</v>
      </c>
      <c r="H58" s="264">
        <v>2</v>
      </c>
      <c r="I58" s="235">
        <v>607.79099999999994</v>
      </c>
      <c r="J58" s="265">
        <v>2.613655341470569E-2</v>
      </c>
      <c r="K58" s="265">
        <v>0.47295020484905997</v>
      </c>
      <c r="L58" s="265">
        <v>0.20072689460686319</v>
      </c>
      <c r="M58" s="266">
        <v>15.78</v>
      </c>
      <c r="N58" s="267">
        <v>0</v>
      </c>
      <c r="O58" s="267">
        <v>8.720102798494878</v>
      </c>
      <c r="P58" s="268">
        <v>37</v>
      </c>
      <c r="Q58" s="269">
        <v>0</v>
      </c>
      <c r="R58" s="269">
        <v>53</v>
      </c>
    </row>
    <row r="59" spans="1:18" ht="16.5" x14ac:dyDescent="0.25">
      <c r="A59" s="258" t="s">
        <v>116</v>
      </c>
      <c r="B59" s="259" t="s">
        <v>381</v>
      </c>
      <c r="C59" s="260" t="s">
        <v>70</v>
      </c>
      <c r="D59" s="261">
        <v>0.7847826086956522</v>
      </c>
      <c r="E59" s="262">
        <v>7025</v>
      </c>
      <c r="F59" s="234" t="s">
        <v>117</v>
      </c>
      <c r="G59" s="263" t="s">
        <v>206</v>
      </c>
      <c r="H59" s="264">
        <v>1</v>
      </c>
      <c r="I59" s="235">
        <v>1807.3320000000001</v>
      </c>
      <c r="J59" s="265">
        <v>9.9178257032979372E-3</v>
      </c>
      <c r="K59" s="265">
        <v>0.44264249526221588</v>
      </c>
      <c r="L59" s="265">
        <v>0.2052749577830747</v>
      </c>
      <c r="M59" s="266">
        <v>19.225000000000001</v>
      </c>
      <c r="N59" s="267">
        <v>0</v>
      </c>
      <c r="O59" s="267">
        <v>44.374802194616151</v>
      </c>
      <c r="P59" s="268">
        <v>25</v>
      </c>
      <c r="Q59" s="269">
        <v>0</v>
      </c>
      <c r="R59" s="269">
        <v>802</v>
      </c>
    </row>
    <row r="60" spans="1:18" ht="16.5" x14ac:dyDescent="0.25">
      <c r="A60" s="258" t="s">
        <v>116</v>
      </c>
      <c r="B60" s="259" t="s">
        <v>385</v>
      </c>
      <c r="C60" s="260" t="s">
        <v>67</v>
      </c>
      <c r="D60" s="261">
        <v>0.81955658696824329</v>
      </c>
      <c r="E60" s="262">
        <v>2361</v>
      </c>
      <c r="F60" s="234" t="s">
        <v>121</v>
      </c>
      <c r="G60" s="263" t="s">
        <v>434</v>
      </c>
      <c r="H60" s="264">
        <v>2</v>
      </c>
      <c r="I60" s="235">
        <v>1532.569</v>
      </c>
      <c r="J60" s="265">
        <v>2.0958129081184988E-2</v>
      </c>
      <c r="K60" s="265">
        <v>0.39370041823393426</v>
      </c>
      <c r="L60" s="265">
        <v>0.16436780034791185</v>
      </c>
      <c r="M60" s="266">
        <v>15.906000000000001</v>
      </c>
      <c r="N60" s="267">
        <v>0</v>
      </c>
      <c r="O60" s="267">
        <v>27.013465625364994</v>
      </c>
      <c r="P60" s="268">
        <v>5</v>
      </c>
      <c r="Q60" s="269">
        <v>0</v>
      </c>
      <c r="R60" s="269">
        <v>414</v>
      </c>
    </row>
    <row r="61" spans="1:18" ht="16.5" x14ac:dyDescent="0.25">
      <c r="A61" s="258" t="s">
        <v>116</v>
      </c>
      <c r="B61" s="259" t="s">
        <v>387</v>
      </c>
      <c r="C61" s="260" t="s">
        <v>67</v>
      </c>
      <c r="D61" s="261">
        <v>0.84201343737301548</v>
      </c>
      <c r="E61" s="262">
        <v>6635</v>
      </c>
      <c r="F61" s="234" t="s">
        <v>118</v>
      </c>
      <c r="G61" s="263" t="s">
        <v>218</v>
      </c>
      <c r="H61" s="264">
        <v>2</v>
      </c>
      <c r="I61" s="235">
        <v>5441.63</v>
      </c>
      <c r="J61" s="265">
        <v>2.6029436221922973E-2</v>
      </c>
      <c r="K61" s="265">
        <v>0.24759727251074701</v>
      </c>
      <c r="L61" s="265">
        <v>0.10438048893438179</v>
      </c>
      <c r="M61" s="266">
        <v>21.893000000000001</v>
      </c>
      <c r="N61" s="267">
        <v>7.3507386573508304E-2</v>
      </c>
      <c r="O61" s="267">
        <v>3.2527018558777425</v>
      </c>
      <c r="P61" s="268">
        <v>10</v>
      </c>
      <c r="Q61" s="269">
        <v>4</v>
      </c>
      <c r="R61" s="269">
        <v>177</v>
      </c>
    </row>
    <row r="62" spans="1:18" ht="16.5" x14ac:dyDescent="0.25">
      <c r="A62" s="258" t="s">
        <v>116</v>
      </c>
      <c r="B62" s="259" t="s">
        <v>389</v>
      </c>
      <c r="C62" s="260" t="s">
        <v>70</v>
      </c>
      <c r="D62" s="261">
        <v>0.78017511175419352</v>
      </c>
      <c r="E62" s="262">
        <v>1035</v>
      </c>
      <c r="F62" s="234" t="s">
        <v>117</v>
      </c>
      <c r="G62" s="263" t="s">
        <v>203</v>
      </c>
      <c r="H62" s="264">
        <v>4</v>
      </c>
      <c r="I62" s="235">
        <v>415.322</v>
      </c>
      <c r="J62" s="265">
        <v>3.3890461325023512E-2</v>
      </c>
      <c r="K62" s="265">
        <v>0.39915017854892865</v>
      </c>
      <c r="L62" s="265">
        <v>0.19017765215851637</v>
      </c>
      <c r="M62" s="266">
        <v>20.994</v>
      </c>
      <c r="N62" s="267">
        <v>0.24077703564944788</v>
      </c>
      <c r="O62" s="267">
        <v>32.264122777026017</v>
      </c>
      <c r="P62" s="268">
        <v>8</v>
      </c>
      <c r="Q62" s="269">
        <v>1</v>
      </c>
      <c r="R62" s="269">
        <v>139</v>
      </c>
    </row>
    <row r="63" spans="1:18" ht="16.5" x14ac:dyDescent="0.25">
      <c r="A63" s="258" t="s">
        <v>116</v>
      </c>
      <c r="B63" s="259" t="s">
        <v>393</v>
      </c>
      <c r="C63" s="260" t="s">
        <v>70</v>
      </c>
      <c r="D63" s="261">
        <v>0.74600641928425082</v>
      </c>
      <c r="E63" s="262">
        <v>4411</v>
      </c>
      <c r="F63" s="234" t="s">
        <v>121</v>
      </c>
      <c r="G63" s="263" t="s">
        <v>223</v>
      </c>
      <c r="H63" s="264">
        <v>2</v>
      </c>
      <c r="I63" s="235">
        <v>1060.6790000000001</v>
      </c>
      <c r="J63" s="265">
        <v>2.2139160603342017E-2</v>
      </c>
      <c r="K63" s="265">
        <v>0.45773918643600586</v>
      </c>
      <c r="L63" s="265">
        <v>0.21912865317138508</v>
      </c>
      <c r="M63" s="266">
        <v>20.998999999999999</v>
      </c>
      <c r="N63" s="267">
        <v>0.28283769170503043</v>
      </c>
      <c r="O63" s="267">
        <v>29.320840706754822</v>
      </c>
      <c r="P63" s="268">
        <v>33</v>
      </c>
      <c r="Q63" s="269">
        <v>3</v>
      </c>
      <c r="R63" s="269">
        <v>317</v>
      </c>
    </row>
    <row r="64" spans="1:18" ht="16.5" x14ac:dyDescent="0.25">
      <c r="A64" s="258" t="s">
        <v>116</v>
      </c>
      <c r="B64" s="259" t="s">
        <v>399</v>
      </c>
      <c r="C64" s="260" t="s">
        <v>70</v>
      </c>
      <c r="D64" s="261">
        <v>0.77496235460345098</v>
      </c>
      <c r="E64" s="262">
        <v>3558</v>
      </c>
      <c r="F64" s="234" t="s">
        <v>119</v>
      </c>
      <c r="G64" s="263" t="s">
        <v>237</v>
      </c>
      <c r="H64" s="264">
        <v>3</v>
      </c>
      <c r="I64" s="235">
        <v>420.40200000000004</v>
      </c>
      <c r="J64" s="265">
        <v>7.0800005043757091E-3</v>
      </c>
      <c r="K64" s="265">
        <v>0.44058938075503579</v>
      </c>
      <c r="L64" s="265">
        <v>0.19029405188367327</v>
      </c>
      <c r="M64" s="266">
        <v>19.658999999999999</v>
      </c>
      <c r="N64" s="267">
        <v>0.71360269456377456</v>
      </c>
      <c r="O64" s="267">
        <v>79.923501791142755</v>
      </c>
      <c r="P64" s="268">
        <v>5</v>
      </c>
      <c r="Q64" s="269">
        <v>3</v>
      </c>
      <c r="R64" s="269">
        <v>336</v>
      </c>
    </row>
    <row r="65" spans="1:18" ht="16.5" x14ac:dyDescent="0.25">
      <c r="A65" s="258" t="s">
        <v>116</v>
      </c>
      <c r="B65" s="259" t="s">
        <v>403</v>
      </c>
      <c r="C65" s="260" t="s">
        <v>67</v>
      </c>
      <c r="D65" s="261">
        <v>0.81595834727927907</v>
      </c>
      <c r="E65" s="262">
        <v>278</v>
      </c>
      <c r="F65" s="234" t="s">
        <v>121</v>
      </c>
      <c r="G65" s="263" t="s">
        <v>223</v>
      </c>
      <c r="H65" s="264">
        <v>4</v>
      </c>
      <c r="I65" s="235">
        <v>1673.018</v>
      </c>
      <c r="J65" s="265">
        <v>2.3633777729666634E-2</v>
      </c>
      <c r="K65" s="265">
        <v>0.41499444280411385</v>
      </c>
      <c r="L65" s="265">
        <v>0.12253305104906223</v>
      </c>
      <c r="M65" s="266">
        <v>18.678999999999998</v>
      </c>
      <c r="N65" s="267">
        <v>0.11954444004786559</v>
      </c>
      <c r="O65" s="267">
        <v>47.040737158835107</v>
      </c>
      <c r="P65" s="268">
        <v>32</v>
      </c>
      <c r="Q65" s="269">
        <v>2</v>
      </c>
      <c r="R65" s="269">
        <v>787</v>
      </c>
    </row>
    <row r="66" spans="1:18" ht="16.5" x14ac:dyDescent="0.25">
      <c r="A66" s="258" t="s">
        <v>116</v>
      </c>
      <c r="B66" s="259" t="s">
        <v>625</v>
      </c>
      <c r="C66" s="260" t="s">
        <v>70</v>
      </c>
      <c r="D66" s="261">
        <v>0.73275448412321842</v>
      </c>
      <c r="E66" s="262">
        <v>5879</v>
      </c>
      <c r="F66" s="234" t="s">
        <v>120</v>
      </c>
      <c r="G66" s="263" t="s">
        <v>233</v>
      </c>
      <c r="H66" s="264">
        <v>2</v>
      </c>
      <c r="I66" s="235">
        <v>916.779</v>
      </c>
      <c r="J66" s="265">
        <v>4.346056906054787E-2</v>
      </c>
      <c r="K66" s="265">
        <v>0.43173576252013529</v>
      </c>
      <c r="L66" s="265">
        <v>0.20179345294776604</v>
      </c>
      <c r="M66" s="266">
        <v>16.484999999999999</v>
      </c>
      <c r="N66" s="267">
        <v>0</v>
      </c>
      <c r="O66" s="267">
        <v>26.069532570008693</v>
      </c>
      <c r="P66" s="268">
        <v>40</v>
      </c>
      <c r="Q66" s="269">
        <v>0</v>
      </c>
      <c r="R66" s="269">
        <v>239</v>
      </c>
    </row>
    <row r="67" spans="1:18" ht="16.5" x14ac:dyDescent="0.25">
      <c r="A67" s="258" t="s">
        <v>116</v>
      </c>
      <c r="B67" s="259" t="s">
        <v>409</v>
      </c>
      <c r="C67" s="260" t="s">
        <v>67</v>
      </c>
      <c r="D67" s="261">
        <v>0.82350000000000001</v>
      </c>
      <c r="E67" s="262">
        <v>2901</v>
      </c>
      <c r="F67" s="234" t="s">
        <v>121</v>
      </c>
      <c r="G67" s="263" t="s">
        <v>225</v>
      </c>
      <c r="H67" s="264">
        <v>1</v>
      </c>
      <c r="I67" s="235">
        <v>488.34100000000001</v>
      </c>
      <c r="J67" s="265">
        <v>2.3195597240484239E-2</v>
      </c>
      <c r="K67" s="265">
        <v>0.45731110377133977</v>
      </c>
      <c r="L67" s="265">
        <v>0.11467396757593566</v>
      </c>
      <c r="M67" s="266">
        <v>20.439</v>
      </c>
      <c r="N67" s="267">
        <v>0.20477494209988512</v>
      </c>
      <c r="O67" s="267">
        <v>8.8053225102950599</v>
      </c>
      <c r="P67" s="268">
        <v>20</v>
      </c>
      <c r="Q67" s="269">
        <v>1</v>
      </c>
      <c r="R67" s="269">
        <v>43</v>
      </c>
    </row>
    <row r="68" spans="1:18" ht="16.5" x14ac:dyDescent="0.25">
      <c r="A68" s="258" t="s">
        <v>116</v>
      </c>
      <c r="B68" s="259" t="s">
        <v>411</v>
      </c>
      <c r="C68" s="260" t="s">
        <v>67</v>
      </c>
      <c r="D68" s="261">
        <v>0.80239714045486676</v>
      </c>
      <c r="E68" s="262">
        <v>7432</v>
      </c>
      <c r="F68" s="234" t="s">
        <v>120</v>
      </c>
      <c r="G68" s="263" t="s">
        <v>234</v>
      </c>
      <c r="H68" s="264">
        <v>2</v>
      </c>
      <c r="I68" s="235">
        <v>478.11799999999999</v>
      </c>
      <c r="J68" s="265">
        <v>2.6244132797605745E-2</v>
      </c>
      <c r="K68" s="265">
        <v>0.45559488798169523</v>
      </c>
      <c r="L68" s="265">
        <v>0.22588566002534941</v>
      </c>
      <c r="M68" s="266">
        <v>12.874000000000001</v>
      </c>
      <c r="N68" s="267">
        <v>0</v>
      </c>
      <c r="O68" s="267">
        <v>2.3006872780359662</v>
      </c>
      <c r="P68" s="268">
        <v>23</v>
      </c>
      <c r="Q68" s="269">
        <v>0</v>
      </c>
      <c r="R68" s="269">
        <v>11</v>
      </c>
    </row>
    <row r="69" spans="1:18" ht="16.5" x14ac:dyDescent="0.25">
      <c r="A69" s="258" t="s">
        <v>116</v>
      </c>
      <c r="B69" s="259" t="s">
        <v>413</v>
      </c>
      <c r="C69" s="260" t="s">
        <v>70</v>
      </c>
      <c r="D69" s="261">
        <v>0.79829574732855191</v>
      </c>
      <c r="E69" s="262">
        <v>3881</v>
      </c>
      <c r="F69" s="234" t="s">
        <v>118</v>
      </c>
      <c r="G69" s="263" t="s">
        <v>208</v>
      </c>
      <c r="H69" s="264">
        <v>7</v>
      </c>
      <c r="I69" s="235">
        <v>3518.9580000000001</v>
      </c>
      <c r="J69" s="265">
        <v>2.5747621429132072E-2</v>
      </c>
      <c r="K69" s="265">
        <v>0.28936926062194918</v>
      </c>
      <c r="L69" s="265">
        <v>9.5766985567886861E-2</v>
      </c>
      <c r="M69" s="266">
        <v>24.952999999999999</v>
      </c>
      <c r="N69" s="267">
        <v>0</v>
      </c>
      <c r="O69" s="267">
        <v>5.0583155581851216</v>
      </c>
      <c r="P69" s="268">
        <v>22</v>
      </c>
      <c r="Q69" s="269">
        <v>0</v>
      </c>
      <c r="R69" s="269">
        <v>178</v>
      </c>
    </row>
    <row r="70" spans="1:18" ht="16.5" x14ac:dyDescent="0.25">
      <c r="A70" s="258" t="s">
        <v>116</v>
      </c>
      <c r="B70" s="259" t="s">
        <v>415</v>
      </c>
      <c r="C70" s="260" t="s">
        <v>67</v>
      </c>
      <c r="D70" s="261">
        <v>0.82692992405026677</v>
      </c>
      <c r="E70" s="262">
        <v>6532</v>
      </c>
      <c r="F70" s="234" t="s">
        <v>117</v>
      </c>
      <c r="G70" s="263" t="s">
        <v>430</v>
      </c>
      <c r="H70" s="264">
        <v>3</v>
      </c>
      <c r="I70" s="235">
        <v>2266.0639999999999</v>
      </c>
      <c r="J70" s="265">
        <v>2.2484019657246175E-2</v>
      </c>
      <c r="K70" s="265">
        <v>0.31614657085858588</v>
      </c>
      <c r="L70" s="265">
        <v>0.14165531070614071</v>
      </c>
      <c r="M70" s="266">
        <v>16.055</v>
      </c>
      <c r="N70" s="267">
        <v>0.44129380282286823</v>
      </c>
      <c r="O70" s="267">
        <v>11.650156394523721</v>
      </c>
      <c r="P70" s="268">
        <v>5</v>
      </c>
      <c r="Q70" s="269">
        <v>10</v>
      </c>
      <c r="R70" s="269">
        <v>264</v>
      </c>
    </row>
    <row r="71" spans="1:18" ht="16.5" x14ac:dyDescent="0.25">
      <c r="A71" s="258" t="s">
        <v>116</v>
      </c>
      <c r="B71" s="259" t="s">
        <v>458</v>
      </c>
      <c r="C71" s="260" t="s">
        <v>67</v>
      </c>
      <c r="D71" s="261">
        <v>0.82299999999999995</v>
      </c>
      <c r="E71" s="262">
        <v>4452</v>
      </c>
      <c r="F71" s="234" t="s">
        <v>121</v>
      </c>
      <c r="G71" s="263" t="s">
        <v>433</v>
      </c>
      <c r="H71" s="264">
        <v>1</v>
      </c>
      <c r="I71" s="235">
        <v>290.98899999999998</v>
      </c>
      <c r="J71" s="265">
        <v>2.6405482698165918E-2</v>
      </c>
      <c r="K71" s="265">
        <v>0.46610405592293325</v>
      </c>
      <c r="L71" s="265">
        <v>0.18060660363418016</v>
      </c>
      <c r="M71" s="266">
        <v>20.018000000000001</v>
      </c>
      <c r="N71" s="267">
        <v>0</v>
      </c>
      <c r="O71" s="267">
        <v>12.371601675664717</v>
      </c>
      <c r="P71" s="268">
        <v>22</v>
      </c>
      <c r="Q71" s="269">
        <v>1</v>
      </c>
      <c r="R71" s="269">
        <v>56</v>
      </c>
    </row>
    <row r="72" spans="1:18" ht="16.5" x14ac:dyDescent="0.25">
      <c r="A72" s="258" t="s">
        <v>116</v>
      </c>
      <c r="B72" s="259" t="s">
        <v>417</v>
      </c>
      <c r="C72" s="260" t="s">
        <v>70</v>
      </c>
      <c r="D72" s="261">
        <v>0.72076875533025542</v>
      </c>
      <c r="E72" s="262">
        <v>7573</v>
      </c>
      <c r="F72" s="234" t="s">
        <v>118</v>
      </c>
      <c r="G72" s="263" t="s">
        <v>211</v>
      </c>
      <c r="H72" s="264">
        <v>6</v>
      </c>
      <c r="I72" s="235">
        <v>2853.5749999999994</v>
      </c>
      <c r="J72" s="265">
        <v>1.7864548492613937E-2</v>
      </c>
      <c r="K72" s="265">
        <v>0.35431104516967449</v>
      </c>
      <c r="L72" s="265">
        <v>0.11389222291336307</v>
      </c>
      <c r="M72" s="266">
        <v>26.634</v>
      </c>
      <c r="N72" s="267">
        <v>0</v>
      </c>
      <c r="O72" s="267">
        <v>6.2728332004590746</v>
      </c>
      <c r="P72" s="268">
        <v>42</v>
      </c>
      <c r="Q72" s="269">
        <v>0</v>
      </c>
      <c r="R72" s="269">
        <v>179</v>
      </c>
    </row>
    <row r="73" spans="1:18" ht="16.5" x14ac:dyDescent="0.25">
      <c r="A73" s="258" t="s">
        <v>116</v>
      </c>
      <c r="B73" s="259" t="s">
        <v>419</v>
      </c>
      <c r="C73" s="260" t="s">
        <v>67</v>
      </c>
      <c r="D73" s="261">
        <v>0.82819280080147206</v>
      </c>
      <c r="E73" s="262">
        <v>6749</v>
      </c>
      <c r="F73" s="234" t="s">
        <v>118</v>
      </c>
      <c r="G73" s="263" t="s">
        <v>215</v>
      </c>
      <c r="H73" s="264">
        <v>2</v>
      </c>
      <c r="I73" s="235">
        <v>4092.4129999999996</v>
      </c>
      <c r="J73" s="265">
        <v>5.2128206522753014E-3</v>
      </c>
      <c r="K73" s="265">
        <v>0.27198903664629059</v>
      </c>
      <c r="L73" s="265">
        <v>0.14148132165546343</v>
      </c>
      <c r="M73" s="266">
        <v>21.297000000000001</v>
      </c>
      <c r="N73" s="267">
        <v>2.4435461425814063E-2</v>
      </c>
      <c r="O73" s="267">
        <v>7.0862838134860784</v>
      </c>
      <c r="P73" s="268">
        <v>10</v>
      </c>
      <c r="Q73" s="269">
        <v>1</v>
      </c>
      <c r="R73" s="269">
        <v>290</v>
      </c>
    </row>
  </sheetData>
  <phoneticPr fontId="2" type="noConversion"/>
  <conditionalFormatting sqref="C14:D73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2024-08-30T02:26:07Z</dcterms:modified>
</cp:coreProperties>
</file>