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34C57015-34B8-4D02-8FF6-788EC67D6C2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69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명단'!$A$13:$R$90</definedName>
    <definedName name="_xlnm._FilterDatabase" localSheetId="4" hidden="1">운전자별!$A$4:$BR$87</definedName>
    <definedName name="_xlnm._FilterDatabase" localSheetId="3" hidden="1">차량별!$A$4:$AY$4</definedName>
    <definedName name="_xlnm.Print_Area" localSheetId="4">운전자별!$A$1:$R$99</definedName>
    <definedName name="_xlnm.Print_Area" localSheetId="1">종합!$A$1:$L$108</definedName>
    <definedName name="_xlnm.Print_Area" localSheetId="3">차량별!$A$1:$T$39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69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5" i="7"/>
  <c r="A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K26" i="69"/>
  <c r="J10" i="69"/>
  <c r="J30" i="69" s="1"/>
  <c r="J49" i="69" a="1"/>
  <c r="F49" i="69" a="1"/>
  <c r="D49" i="69" a="1"/>
  <c r="E49" i="69" a="1"/>
  <c r="G49" i="69" a="1"/>
  <c r="H49" i="69" a="1"/>
  <c r="E49" i="69" l="1"/>
  <c r="G49" i="69"/>
  <c r="F49" i="69"/>
  <c r="D49" i="69"/>
  <c r="H49" i="69"/>
  <c r="J49" i="69"/>
  <c r="E26" i="69"/>
  <c r="B98" i="69"/>
  <c r="B99" i="69"/>
  <c r="J99" i="69" s="1"/>
  <c r="B100" i="69"/>
  <c r="D100" i="69" s="1"/>
  <c r="D26" i="69"/>
  <c r="I49" i="69" a="1"/>
  <c r="I49" i="69" l="1"/>
  <c r="F26" i="69"/>
  <c r="J98" i="69" l="1"/>
  <c r="D98" i="69"/>
  <c r="E98" i="69"/>
  <c r="F98" i="69"/>
  <c r="G98" i="69"/>
  <c r="H98" i="69"/>
  <c r="G26" i="69"/>
  <c r="I98" i="69"/>
  <c r="D99" i="69"/>
  <c r="J100" i="69"/>
  <c r="I100" i="69"/>
  <c r="E99" i="69"/>
  <c r="G100" i="69" l="1"/>
  <c r="H99" i="69"/>
  <c r="F100" i="69"/>
  <c r="I99" i="69"/>
  <c r="F99" i="69"/>
  <c r="E100" i="69"/>
  <c r="G99" i="69"/>
  <c r="H100" i="69"/>
  <c r="H26" i="69"/>
  <c r="I26" i="69"/>
  <c r="A15" i="7" l="1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F22" i="60" l="1"/>
  <c r="F33" i="60"/>
  <c r="F38" i="60"/>
  <c r="F14" i="60"/>
  <c r="F25" i="60"/>
  <c r="F30" i="60"/>
  <c r="F39" i="60"/>
  <c r="F31" i="60"/>
  <c r="F23" i="60"/>
  <c r="F15" i="60"/>
  <c r="F17" i="60"/>
  <c r="F16" i="60"/>
  <c r="F29" i="60"/>
  <c r="F21" i="60"/>
  <c r="F13" i="60"/>
  <c r="F34" i="60"/>
  <c r="F26" i="60"/>
  <c r="F18" i="60"/>
  <c r="F37" i="60"/>
  <c r="F35" i="60"/>
  <c r="F19" i="60"/>
  <c r="F36" i="60"/>
  <c r="F28" i="60"/>
  <c r="F20" i="60"/>
  <c r="F12" i="60"/>
  <c r="F27" i="60"/>
  <c r="F11" i="60"/>
  <c r="F32" i="60"/>
  <c r="F24" i="60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N49" i="69" a="1"/>
  <c r="N49" i="69" l="1"/>
  <c r="K49" i="69" s="1" a="1"/>
  <c r="K49" i="69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<sst xmlns="http://schemas.openxmlformats.org/spreadsheetml/2006/main" count="2793" uniqueCount="569">
  <si>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</si>
  <si>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</si>
  <si>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</si>
  <si>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</si>
  <si>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</si>
  <si>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</si>
  <si>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</si>
  <si>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</si>
  <si>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</si>
  <si>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</si>
  <si>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</si>
  <si>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</si>
  <si>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</si>
  <si>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</si>
  <si>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</si>
  <si>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</si>
  <si>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</si>
  <si>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</si>
  <si>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</si>
  <si>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</si>
  <si>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</si>
  <si>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</si>
  <si>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</si>
  <si>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</si>
  <si>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</si>
  <si>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</si>
  <si>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</si>
  <si>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</si>
  <si>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</si>
  <si>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</si>
  <si>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</si>
  <si>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</si>
  <si>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</si>
  <si>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</si>
  <si>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</si>
  <si>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</si>
  <si>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</si>
  <si>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</si>
  <si>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</si>
  <si>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</si>
  <si>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</si>
  <si>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</si>
  <si>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</si>
  <si>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</si>
  <si>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</si>
  <si>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</si>
  <si>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</si>
  <si>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</si>
  <si>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</si>
  <si>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</si>
  <si>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</si>
  <si>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</si>
  <si>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</si>
  <si>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</si>
  <si>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</si>
  <si>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</si>
  <si>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</si>
  <si>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</si>
  <si>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</si>
  <si>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</si>
  <si>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</si>
  <si>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</si>
  <si>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</si>
  <si>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</si>
  <si>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</si>
  <si>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</si>
  <si>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</si>
  <si>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</si>
  <si>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</si>
  <si>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</si>
  <si>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</si>
  <si>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</si>
  <si>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</si>
  <si>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</si>
  <si>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</si>
  <si>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</si>
  <si>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</si>
  <si>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</si>
  <si>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</si>
  <si>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</si>
  <si>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</si>
  <si>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</si>
  <si>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</si>
  <si>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</si>
  <si>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</si>
  <si>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</si>
  <si>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</si>
  <si>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</si>
  <si>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</si>
  <si>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</si>
  <si>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</si>
  <si>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</si>
  <si>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</si>
  <si>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</si>
  <si>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</si>
  <si>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</si>
  <si>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</si>
  <si>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</si>
  <si>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</si>
  <si>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</si>
  <si>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</si>
  <si>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</si>
  <si>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</si>
  <si>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</si>
  <si>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</si>
  <si>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</si>
  <si>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</si>
  <si>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</si>
  <si>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</si>
  <si>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</si>
  <si>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</si>
  <si>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</si>
  <si>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</si>
  <si>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2" type="noConversion"/>
  </si>
  <si>
    <t>B</t>
    <phoneticPr fontId="3" type="noConversion"/>
  </si>
  <si>
    <t>원진운수</t>
  </si>
  <si>
    <t>320</t>
  </si>
  <si>
    <t>22</t>
  </si>
  <si>
    <t>6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</si>
  <si>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</si>
  <si>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</si>
  <si>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</si>
  <si>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</si>
  <si>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</si>
  <si>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</si>
  <si>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</si>
  <si>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</si>
  <si>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</si>
  <si>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</si>
  <si>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</si>
  <si>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</si>
  <si>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</si>
  <si>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</si>
  <si>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</si>
  <si>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</si>
  <si>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</si>
  <si>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</si>
  <si>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</si>
  <si>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</si>
  <si>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</si>
  <si>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</si>
  <si>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</si>
  <si>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</si>
  <si>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</si>
  <si>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</si>
  <si>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</si>
  <si>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</si>
  <si>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</si>
  <si>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</si>
  <si>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</si>
  <si>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</si>
  <si>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</si>
  <si>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</si>
  <si>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</si>
  <si>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</si>
  <si>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</si>
  <si>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</si>
  <si>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</si>
  <si>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</si>
  <si>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</si>
  <si>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</si>
  <si>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</si>
  <si>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</si>
  <si>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</si>
  <si>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</si>
  <si>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</si>
  <si>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</si>
  <si>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</si>
  <si>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</si>
  <si>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</si>
  <si>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</si>
  <si>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</si>
  <si>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</si>
  <si>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</si>
  <si>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</si>
  <si>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</si>
  <si>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</si>
  <si>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</si>
  <si>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</si>
  <si>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</si>
  <si>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</si>
  <si>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</si>
  <si>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</si>
  <si>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</si>
  <si>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</si>
  <si>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</si>
  <si>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</si>
  <si>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2222</t>
  </si>
  <si>
    <t>원진운수22F9</t>
  </si>
  <si>
    <t>70바3606</t>
  </si>
  <si>
    <t>70바3608</t>
  </si>
  <si>
    <t>원진운수22F5</t>
  </si>
  <si>
    <t>70바3618</t>
  </si>
  <si>
    <t>70바4301</t>
  </si>
  <si>
    <t>70바4311</t>
  </si>
  <si>
    <t>원진운수22F4</t>
  </si>
  <si>
    <t>70바4323</t>
  </si>
  <si>
    <t>원진운수22F11</t>
  </si>
  <si>
    <t>70바4324</t>
  </si>
  <si>
    <t>70바4325</t>
  </si>
  <si>
    <t>원진운수22F6</t>
  </si>
  <si>
    <t>70바4327</t>
  </si>
  <si>
    <t>70바4330</t>
  </si>
  <si>
    <t>중형</t>
  </si>
  <si>
    <t>원진운수22F10</t>
  </si>
  <si>
    <t>원진운수22D1</t>
  </si>
  <si>
    <t>원진운수22F2</t>
  </si>
  <si>
    <t>70바4345</t>
  </si>
  <si>
    <t>70바4356</t>
  </si>
  <si>
    <t>원진운수22F1</t>
  </si>
  <si>
    <t>71바6008</t>
  </si>
  <si>
    <t>원진운수22D2</t>
  </si>
  <si>
    <t>72바1436</t>
  </si>
  <si>
    <t>70바3613</t>
  </si>
  <si>
    <t>70바4343</t>
  </si>
  <si>
    <t>70바4344</t>
  </si>
  <si>
    <t>73아1448</t>
  </si>
  <si>
    <t>70바3609</t>
  </si>
  <si>
    <t>70바3610</t>
  </si>
  <si>
    <t>70바3612</t>
  </si>
  <si>
    <t>70바3614</t>
  </si>
  <si>
    <t>70바3615</t>
  </si>
  <si>
    <t>70바3616</t>
  </si>
  <si>
    <t>70바4307</t>
  </si>
  <si>
    <t>70바4309</t>
  </si>
  <si>
    <t>70바4310</t>
  </si>
  <si>
    <t>70바4312</t>
  </si>
  <si>
    <t>70바4313</t>
  </si>
  <si>
    <t>70바4347</t>
  </si>
  <si>
    <t>72바1378</t>
  </si>
  <si>
    <t>72바1379</t>
  </si>
  <si>
    <t>72바1380</t>
  </si>
  <si>
    <t>72바1435</t>
  </si>
  <si>
    <t>경영진</t>
  </si>
  <si>
    <t>5278822</t>
  </si>
  <si>
    <t>권경식</t>
  </si>
  <si>
    <t>5279655</t>
  </si>
  <si>
    <t>권영오</t>
  </si>
  <si>
    <t>527784</t>
  </si>
  <si>
    <t>권오형</t>
  </si>
  <si>
    <t>5275050</t>
  </si>
  <si>
    <t>김경수</t>
  </si>
  <si>
    <t>5272151</t>
  </si>
  <si>
    <t>김기만</t>
  </si>
  <si>
    <t>5272344</t>
  </si>
  <si>
    <t>김도영</t>
  </si>
  <si>
    <t>5279290</t>
  </si>
  <si>
    <t>김성진</t>
  </si>
  <si>
    <t>5275138</t>
  </si>
  <si>
    <t>김수현</t>
  </si>
  <si>
    <t>5279146</t>
  </si>
  <si>
    <t>김승국</t>
  </si>
  <si>
    <t>527975</t>
  </si>
  <si>
    <t>김영기</t>
  </si>
  <si>
    <t>5278015</t>
  </si>
  <si>
    <t>김용민</t>
  </si>
  <si>
    <t>5279648</t>
  </si>
  <si>
    <t>김원오</t>
  </si>
  <si>
    <t>5276737</t>
  </si>
  <si>
    <t>김윤산</t>
  </si>
  <si>
    <t>5272124</t>
  </si>
  <si>
    <t>김종인</t>
  </si>
  <si>
    <t>5278632</t>
  </si>
  <si>
    <t>김태진</t>
  </si>
  <si>
    <t>5277342</t>
  </si>
  <si>
    <t>김택진</t>
  </si>
  <si>
    <t>5278206</t>
  </si>
  <si>
    <t>김표</t>
  </si>
  <si>
    <t>5278889</t>
  </si>
  <si>
    <t>김한진</t>
  </si>
  <si>
    <t>5272136</t>
  </si>
  <si>
    <t>김현일</t>
  </si>
  <si>
    <t>527397</t>
  </si>
  <si>
    <t>박경훈</t>
  </si>
  <si>
    <t>5278479</t>
  </si>
  <si>
    <t>박동남</t>
  </si>
  <si>
    <t>5276100</t>
  </si>
  <si>
    <t>박봉수</t>
  </si>
  <si>
    <t>5279007</t>
  </si>
  <si>
    <t>박성홍</t>
  </si>
  <si>
    <t>5279567</t>
  </si>
  <si>
    <t>박영국</t>
  </si>
  <si>
    <t>5279178</t>
  </si>
  <si>
    <t>박용덕</t>
  </si>
  <si>
    <t>5273761</t>
  </si>
  <si>
    <t>박지수</t>
  </si>
  <si>
    <t>5272605</t>
  </si>
  <si>
    <t>박훈</t>
  </si>
  <si>
    <t>5272822</t>
  </si>
  <si>
    <t>방경훈</t>
  </si>
  <si>
    <t>5279554</t>
  </si>
  <si>
    <t>백훈현</t>
  </si>
  <si>
    <t>5279991</t>
  </si>
  <si>
    <t>서동철</t>
  </si>
  <si>
    <t>5278836</t>
  </si>
  <si>
    <t>서승필</t>
  </si>
  <si>
    <t>527963</t>
  </si>
  <si>
    <t>서준성</t>
  </si>
  <si>
    <t>5271782</t>
  </si>
  <si>
    <t>손성환</t>
  </si>
  <si>
    <t>527132</t>
  </si>
  <si>
    <t>송준영</t>
  </si>
  <si>
    <t>5275810</t>
  </si>
  <si>
    <t>신광수</t>
  </si>
  <si>
    <t>5276341</t>
  </si>
  <si>
    <t>안현국</t>
  </si>
  <si>
    <t>5278310</t>
  </si>
  <si>
    <t>여양구</t>
  </si>
  <si>
    <t>5274992</t>
  </si>
  <si>
    <t>유성윤</t>
  </si>
  <si>
    <t>5271924</t>
  </si>
  <si>
    <t>유재옥</t>
  </si>
  <si>
    <t>5272639</t>
  </si>
  <si>
    <t>이경철</t>
  </si>
  <si>
    <t>5276875</t>
  </si>
  <si>
    <t>이동소</t>
  </si>
  <si>
    <t>5271245</t>
  </si>
  <si>
    <t>이수웅</t>
  </si>
  <si>
    <t>5271688</t>
  </si>
  <si>
    <t>이예진</t>
  </si>
  <si>
    <t>5273234</t>
  </si>
  <si>
    <t>이용철</t>
  </si>
  <si>
    <t>5271354</t>
  </si>
  <si>
    <t>이웅</t>
  </si>
  <si>
    <t>5278758</t>
  </si>
  <si>
    <t>이재현</t>
  </si>
  <si>
    <t>5277377</t>
  </si>
  <si>
    <t>이정철</t>
  </si>
  <si>
    <t>5272181</t>
  </si>
  <si>
    <t>이종훈</t>
  </si>
  <si>
    <t>5278311</t>
  </si>
  <si>
    <t>이태현</t>
  </si>
  <si>
    <t>5271274</t>
  </si>
  <si>
    <t>인상석</t>
  </si>
  <si>
    <t>5277474</t>
  </si>
  <si>
    <t>임충섭</t>
  </si>
  <si>
    <t>527913</t>
  </si>
  <si>
    <t>장기원</t>
  </si>
  <si>
    <t>5279885</t>
  </si>
  <si>
    <t>장수민</t>
  </si>
  <si>
    <t>5276395</t>
  </si>
  <si>
    <t>전경수</t>
  </si>
  <si>
    <t>52729</t>
  </si>
  <si>
    <t>전기하</t>
  </si>
  <si>
    <t>5275672</t>
  </si>
  <si>
    <t>전승찬</t>
  </si>
  <si>
    <t>5272278</t>
  </si>
  <si>
    <t>정대은</t>
  </si>
  <si>
    <t>5279581</t>
  </si>
  <si>
    <t>정선우</t>
  </si>
  <si>
    <t>527420</t>
  </si>
  <si>
    <t>정인호</t>
  </si>
  <si>
    <t>527993</t>
  </si>
  <si>
    <t>정재식</t>
  </si>
  <si>
    <t>5279897</t>
  </si>
  <si>
    <t>정재영</t>
  </si>
  <si>
    <t>5274400</t>
  </si>
  <si>
    <t>조병훈</t>
  </si>
  <si>
    <t>5271102</t>
  </si>
  <si>
    <t>조상현</t>
  </si>
  <si>
    <t>5274272</t>
  </si>
  <si>
    <t>조영욱</t>
  </si>
  <si>
    <t>5277973</t>
  </si>
  <si>
    <t>주진희</t>
  </si>
  <si>
    <t>5271256</t>
  </si>
  <si>
    <t>천원근</t>
  </si>
  <si>
    <t>5279505</t>
  </si>
  <si>
    <t>최병순</t>
  </si>
  <si>
    <t>5279070</t>
  </si>
  <si>
    <t>하동진</t>
  </si>
  <si>
    <t>5278552</t>
  </si>
  <si>
    <t>하택규</t>
  </si>
  <si>
    <t>527155</t>
  </si>
  <si>
    <t>한경안</t>
  </si>
  <si>
    <t>5272359</t>
  </si>
  <si>
    <t>한상용</t>
  </si>
  <si>
    <t>5272269</t>
  </si>
  <si>
    <t>한선영</t>
  </si>
  <si>
    <t>5278231</t>
  </si>
  <si>
    <t>함성혁</t>
  </si>
  <si>
    <t>5276564</t>
  </si>
  <si>
    <t>홍종환</t>
  </si>
  <si>
    <t>5276966</t>
  </si>
  <si>
    <t>황철웅</t>
  </si>
  <si>
    <t>5278456</t>
  </si>
  <si>
    <t>0%(0명)</t>
  </si>
  <si>
    <t>개선율(유카전)</t>
  </si>
  <si>
    <t>32위/(32개사)</t>
  </si>
  <si>
    <t>인천전체</t>
  </si>
  <si>
    <t>50%(2명)</t>
  </si>
  <si>
    <t>▽</t>
  </si>
  <si>
    <t>=</t>
  </si>
  <si>
    <t>70바3611</t>
  </si>
  <si>
    <t>송영환</t>
  </si>
  <si>
    <t>5277888</t>
  </si>
  <si>
    <t>홍인상</t>
  </si>
  <si>
    <t>5271833</t>
  </si>
  <si>
    <t>24'08</t>
    <phoneticPr fontId="3" type="noConversion"/>
  </si>
  <si>
    <t>원진운수22F8</t>
  </si>
  <si>
    <t>원진운수22F12</t>
  </si>
  <si>
    <t>원진운수22F7</t>
  </si>
  <si>
    <t>원진운수22F3</t>
  </si>
  <si>
    <t>원진운수22F13</t>
  </si>
  <si>
    <t>320320</t>
  </si>
  <si>
    <t>원진운수320D1</t>
  </si>
  <si>
    <t>원진운수320F1</t>
  </si>
  <si>
    <t>원진운수320D2</t>
  </si>
  <si>
    <t>원진운수320F2</t>
  </si>
  <si>
    <t>66</t>
  </si>
  <si>
    <t>원진운수6F13</t>
  </si>
  <si>
    <t>원진운수6F12</t>
  </si>
  <si>
    <t>원진운수6F7</t>
  </si>
  <si>
    <t>원진운수6F9</t>
  </si>
  <si>
    <t>원진운수6F5</t>
  </si>
  <si>
    <t>원진운수6F11</t>
  </si>
  <si>
    <t>원진운수6F3</t>
  </si>
  <si>
    <t>원진운수6F2</t>
  </si>
  <si>
    <t>원진운수6F4</t>
  </si>
  <si>
    <t>원진운수6F6</t>
  </si>
  <si>
    <t>원진운수6F10</t>
  </si>
  <si>
    <t>원진운수6F1</t>
  </si>
  <si>
    <t>원진운수6F14</t>
  </si>
  <si>
    <t>이상</t>
  </si>
  <si>
    <t>원진운수6이상1</t>
  </si>
  <si>
    <t>원진운수6F15</t>
  </si>
  <si>
    <t>원진운수6F8</t>
  </si>
  <si>
    <t>NULL</t>
  </si>
  <si>
    <t>5274799</t>
  </si>
  <si>
    <t>52747991024.261</t>
  </si>
  <si>
    <t>5279899</t>
  </si>
  <si>
    <t>5279899340.83</t>
  </si>
  <si>
    <t>강창식</t>
  </si>
  <si>
    <t>5273027</t>
  </si>
  <si>
    <t>5273027644.719</t>
  </si>
  <si>
    <t>52788221480.894</t>
  </si>
  <si>
    <t>52796551953.307</t>
  </si>
  <si>
    <t>527784925.212</t>
  </si>
  <si>
    <t>52750502291.663</t>
  </si>
  <si>
    <t>52721512056.757</t>
  </si>
  <si>
    <t>5272344405.757</t>
  </si>
  <si>
    <t>5279290539.153</t>
  </si>
  <si>
    <t>5275138424.219</t>
  </si>
  <si>
    <t>52791462011.846</t>
  </si>
  <si>
    <t>5279752284.469</t>
  </si>
  <si>
    <t>5278015642.207</t>
  </si>
  <si>
    <t>(우  수)</t>
  </si>
  <si>
    <t>52796481860.284</t>
  </si>
  <si>
    <t>52767371212.174</t>
  </si>
  <si>
    <t>52721242282.868</t>
  </si>
  <si>
    <t>52786322091.414</t>
  </si>
  <si>
    <t>김창현</t>
  </si>
  <si>
    <t>5279568</t>
  </si>
  <si>
    <t>5279568495.113</t>
  </si>
  <si>
    <t>52773421666.687</t>
  </si>
  <si>
    <t>52782062633.489</t>
  </si>
  <si>
    <t>52788893993.179</t>
  </si>
  <si>
    <t>52721362373.571</t>
  </si>
  <si>
    <t>527397853.589</t>
  </si>
  <si>
    <t>김현진</t>
  </si>
  <si>
    <t>527848</t>
  </si>
  <si>
    <t>527848283.981</t>
  </si>
  <si>
    <t>5278479341.964</t>
  </si>
  <si>
    <t>52761001534.598</t>
  </si>
  <si>
    <t>52790071074.389</t>
  </si>
  <si>
    <t>52795672398.341</t>
  </si>
  <si>
    <t>52791783445.635</t>
  </si>
  <si>
    <t>52737611532.981</t>
  </si>
  <si>
    <t>5272605926.579</t>
  </si>
  <si>
    <t>5272822566.73</t>
  </si>
  <si>
    <t>52795541456.345</t>
  </si>
  <si>
    <t>5279991401.065</t>
  </si>
  <si>
    <t>5278836529.16</t>
  </si>
  <si>
    <t>5279631538.268</t>
  </si>
  <si>
    <t>52717821101.077</t>
  </si>
  <si>
    <t>5271322007.012</t>
  </si>
  <si>
    <t>송연광</t>
  </si>
  <si>
    <t>527297</t>
  </si>
  <si>
    <t>5272972797.095</t>
  </si>
  <si>
    <t>52778882747.495</t>
  </si>
  <si>
    <t>52758101172.302</t>
  </si>
  <si>
    <t>52763411901.506</t>
  </si>
  <si>
    <t>안승진</t>
  </si>
  <si>
    <t>5273983</t>
  </si>
  <si>
    <t>5273983497.595</t>
  </si>
  <si>
    <t>52783102019.54</t>
  </si>
  <si>
    <t>양은석</t>
  </si>
  <si>
    <t>5277677</t>
  </si>
  <si>
    <t>5277677421.052</t>
  </si>
  <si>
    <t>5274992520.677</t>
  </si>
  <si>
    <t>우종욱</t>
  </si>
  <si>
    <t>5272956</t>
  </si>
  <si>
    <t>5272956919.337</t>
  </si>
  <si>
    <t>52719243994.163</t>
  </si>
  <si>
    <t>52726391512.952</t>
  </si>
  <si>
    <t>52768751986.661</t>
  </si>
  <si>
    <t>52712451746.05</t>
  </si>
  <si>
    <t>이성진</t>
  </si>
  <si>
    <t>5277391</t>
  </si>
  <si>
    <t>5277391526.174</t>
  </si>
  <si>
    <t>이성희</t>
  </si>
  <si>
    <t>5276751</t>
  </si>
  <si>
    <t>5276751467.024</t>
  </si>
  <si>
    <t>52716882240.228</t>
  </si>
  <si>
    <t>5273234385.618</t>
  </si>
  <si>
    <t>이예찬</t>
  </si>
  <si>
    <t>5273742</t>
  </si>
  <si>
    <t>5273742659.675</t>
  </si>
  <si>
    <t>52713541814.066</t>
  </si>
  <si>
    <t>52787583919.48</t>
  </si>
  <si>
    <t>이재영</t>
  </si>
  <si>
    <t>5275973</t>
  </si>
  <si>
    <t>5275973558.291</t>
  </si>
  <si>
    <t>5277377430.089</t>
  </si>
  <si>
    <t>이재훈</t>
  </si>
  <si>
    <t>5273685</t>
  </si>
  <si>
    <t>5273685808.439</t>
  </si>
  <si>
    <t>52721812126.945</t>
  </si>
  <si>
    <t>52783111392.019</t>
  </si>
  <si>
    <t>5271274840.14</t>
  </si>
  <si>
    <t>5277474299.765</t>
  </si>
  <si>
    <t>임성진</t>
  </si>
  <si>
    <t>5272009</t>
  </si>
  <si>
    <t>5272009771.5</t>
  </si>
  <si>
    <t>5279132212.606</t>
  </si>
  <si>
    <t>52798851046.684</t>
  </si>
  <si>
    <t>52763952079.032</t>
  </si>
  <si>
    <t>527291681.889</t>
  </si>
  <si>
    <t>52756721683.259</t>
  </si>
  <si>
    <t>5272278395.313</t>
  </si>
  <si>
    <t>52795811827.32</t>
  </si>
  <si>
    <t>5274201968.188</t>
  </si>
  <si>
    <t>527993263.483</t>
  </si>
  <si>
    <t>52798971193.715</t>
  </si>
  <si>
    <t>52744002182.661</t>
  </si>
  <si>
    <t>정태열</t>
  </si>
  <si>
    <t>527823</t>
  </si>
  <si>
    <t>527823592.981</t>
  </si>
  <si>
    <t>52711022284.135</t>
  </si>
  <si>
    <t>52742724192.834</t>
  </si>
  <si>
    <t>52779731020.837</t>
  </si>
  <si>
    <t>52712562282.678</t>
  </si>
  <si>
    <t>52795053611.328</t>
  </si>
  <si>
    <t>5279070465.45</t>
  </si>
  <si>
    <t>52785522010.417</t>
  </si>
  <si>
    <t>527155926.476</t>
  </si>
  <si>
    <t>52723591875.391</t>
  </si>
  <si>
    <t>5272269529.919</t>
  </si>
  <si>
    <t>52782311075.715</t>
  </si>
  <si>
    <t>한창현</t>
  </si>
  <si>
    <t>5274015</t>
  </si>
  <si>
    <t>52740152721.832</t>
  </si>
  <si>
    <t>52765641340.906</t>
  </si>
  <si>
    <t>52718331827.958</t>
  </si>
  <si>
    <t>52769661964.763</t>
  </si>
  <si>
    <t>52784562333.137</t>
  </si>
  <si>
    <t>분석기간: 24.08.01-24.08.28</t>
  </si>
  <si>
    <t>순위</t>
  </si>
  <si>
    <t>13%(2명)</t>
  </si>
  <si>
    <t>87%(13명)</t>
  </si>
  <si>
    <t>94%(15명)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</si>
  <si>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</si>
  <si>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</si>
  <si>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</si>
  <si>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</si>
  <si>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</si>
  <si>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1%(1명)</t>
  </si>
  <si>
    <t>3%(3명)</t>
  </si>
  <si>
    <t>12%(11명)</t>
  </si>
  <si>
    <t>84%(80명)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</si>
</sst>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04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189" fontId="11" fillId="0" borderId="0" xfId="0" applyNumberFormat="1" applyFont="1" applyAlignment="1">
      <alignment horizontal="center" vertical="center"/>
    </xf>
    <xf numFmtId="187" fontId="17" fillId="0" borderId="0" xfId="0" applyNumberFormat="1" applyFont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9" fontId="78" fillId="14" borderId="0" xfId="0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85" fontId="40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0" fontId="11" fillId="7" borderId="0" xfId="568" applyFont="1" applyFill="1">
      <alignment vertical="center"/>
    </xf>
    <xf numFmtId="0" fontId="11" fillId="8" borderId="0" xfId="568" applyFont="1" applyFill="1">
      <alignment vertical="center"/>
    </xf>
    <xf numFmtId="0" fontId="32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1" fillId="0" borderId="0" xfId="568" applyFont="1">
      <alignment vertical="center"/>
    </xf>
    <xf numFmtId="0" fontId="49" fillId="0" borderId="0" xfId="568" applyFont="1">
      <alignment vertical="center"/>
    </xf>
    <xf numFmtId="0" fontId="55" fillId="0" borderId="0" xfId="568" applyFont="1" applyAlignment="1">
      <alignment horizontal="right"/>
    </xf>
    <xf numFmtId="0" fontId="50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1" fillId="0" borderId="0" xfId="568" applyFont="1">
      <alignment vertical="center"/>
    </xf>
    <xf numFmtId="0" fontId="52" fillId="0" borderId="0" xfId="568" applyFont="1" applyAlignment="1">
      <alignment horizontal="left" vertical="center" indent="1"/>
    </xf>
    <xf numFmtId="0" fontId="52" fillId="13" borderId="0" xfId="568" applyFont="1" applyFill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1" fillId="0" borderId="10" xfId="568" applyFont="1" applyBorder="1" applyAlignment="1">
      <alignment horizontal="center" vertical="center"/>
    </xf>
    <xf numFmtId="185" fontId="53" fillId="0" borderId="0" xfId="568" applyNumberFormat="1" applyFont="1" applyAlignment="1">
      <alignment horizontal="center" vertical="center"/>
    </xf>
    <xf numFmtId="185" fontId="53" fillId="0" borderId="0" xfId="568" applyNumberFormat="1" applyFont="1" applyAlignment="1">
      <alignment horizontal="left" vertical="center" indent="1"/>
    </xf>
    <xf numFmtId="185" fontId="38" fillId="0" borderId="0" xfId="568" applyNumberFormat="1" applyFont="1" applyAlignment="1">
      <alignment horizontal="center" vertical="center"/>
    </xf>
    <xf numFmtId="0" fontId="54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3" fillId="9" borderId="22" xfId="568" applyFont="1" applyFill="1" applyBorder="1" applyAlignment="1">
      <alignment horizontal="center" vertical="center"/>
    </xf>
    <xf numFmtId="0" fontId="43" fillId="0" borderId="23" xfId="568" applyFont="1" applyBorder="1" applyAlignment="1">
      <alignment horizontal="center" vertical="center" wrapText="1"/>
    </xf>
    <xf numFmtId="185" fontId="43" fillId="10" borderId="23" xfId="568" applyNumberFormat="1" applyFont="1" applyFill="1" applyBorder="1" applyAlignment="1">
      <alignment horizontal="center" vertical="center" wrapText="1"/>
    </xf>
    <xf numFmtId="0" fontId="43" fillId="0" borderId="24" xfId="568" applyFont="1" applyBorder="1" applyAlignment="1">
      <alignment horizontal="center" vertical="center" wrapText="1"/>
    </xf>
    <xf numFmtId="0" fontId="28" fillId="0" borderId="0" xfId="568" applyFont="1">
      <alignment vertical="center"/>
    </xf>
    <xf numFmtId="9" fontId="28" fillId="0" borderId="0" xfId="569" applyFont="1" applyFill="1" applyBorder="1">
      <alignment vertical="center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8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8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6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3" fillId="9" borderId="28" xfId="568" applyFont="1" applyFill="1" applyBorder="1" applyAlignment="1">
      <alignment horizontal="center" vertical="center"/>
    </xf>
    <xf numFmtId="0" fontId="43" fillId="0" borderId="29" xfId="568" applyFont="1" applyBorder="1" applyAlignment="1">
      <alignment horizontal="center" vertical="center" wrapText="1"/>
    </xf>
    <xf numFmtId="185" fontId="43" fillId="10" borderId="29" xfId="568" applyNumberFormat="1" applyFont="1" applyFill="1" applyBorder="1" applyAlignment="1">
      <alignment horizontal="center" vertical="center" wrapText="1"/>
    </xf>
    <xf numFmtId="0" fontId="43" fillId="0" borderId="30" xfId="568" applyFont="1" applyBorder="1" applyAlignment="1">
      <alignment horizontal="center" vertical="center" wrapText="1"/>
    </xf>
    <xf numFmtId="0" fontId="43" fillId="9" borderId="31" xfId="568" applyFont="1" applyFill="1" applyBorder="1" applyAlignment="1">
      <alignment horizontal="center" vertical="center"/>
    </xf>
    <xf numFmtId="177" fontId="47" fillId="6" borderId="32" xfId="4" applyNumberFormat="1" applyFont="1" applyFill="1" applyBorder="1" applyAlignment="1">
      <alignment horizontal="center" vertical="center" wrapText="1"/>
    </xf>
    <xf numFmtId="177" fontId="47" fillId="10" borderId="32" xfId="4" applyNumberFormat="1" applyFont="1" applyFill="1" applyBorder="1" applyAlignment="1">
      <alignment horizontal="center" vertical="center" wrapText="1"/>
    </xf>
    <xf numFmtId="0" fontId="43" fillId="6" borderId="33" xfId="568" applyFont="1" applyFill="1" applyBorder="1" applyAlignment="1">
      <alignment horizontal="center" vertical="center"/>
    </xf>
    <xf numFmtId="0" fontId="58" fillId="9" borderId="25" xfId="568" applyFont="1" applyFill="1" applyBorder="1" applyAlignment="1">
      <alignment horizontal="center" vertical="center"/>
    </xf>
    <xf numFmtId="9" fontId="44" fillId="0" borderId="26" xfId="569" applyFont="1" applyBorder="1" applyAlignment="1">
      <alignment horizontal="center" vertical="center" wrapText="1"/>
    </xf>
    <xf numFmtId="9" fontId="45" fillId="10" borderId="26" xfId="569" applyFont="1" applyFill="1" applyBorder="1" applyAlignment="1">
      <alignment horizontal="center" vertical="center" wrapText="1"/>
    </xf>
    <xf numFmtId="9" fontId="45" fillId="0" borderId="27" xfId="569" applyFont="1" applyBorder="1" applyAlignment="1">
      <alignment horizontal="center" vertical="center"/>
    </xf>
    <xf numFmtId="0" fontId="58" fillId="9" borderId="17" xfId="568" applyFont="1" applyFill="1" applyBorder="1" applyAlignment="1">
      <alignment horizontal="center" vertical="center"/>
    </xf>
    <xf numFmtId="9" fontId="44" fillId="0" borderId="12" xfId="569" applyFont="1" applyBorder="1" applyAlignment="1">
      <alignment horizontal="center" vertical="center" wrapText="1"/>
    </xf>
    <xf numFmtId="9" fontId="45" fillId="10" borderId="12" xfId="569" applyFont="1" applyFill="1" applyBorder="1" applyAlignment="1">
      <alignment horizontal="center" vertical="center" wrapText="1"/>
    </xf>
    <xf numFmtId="9" fontId="45" fillId="0" borderId="18" xfId="569" applyFont="1" applyBorder="1" applyAlignment="1">
      <alignment horizontal="center" vertical="center"/>
    </xf>
    <xf numFmtId="0" fontId="43" fillId="9" borderId="17" xfId="568" applyFont="1" applyFill="1" applyBorder="1" applyAlignment="1">
      <alignment horizontal="center" vertical="center"/>
    </xf>
    <xf numFmtId="0" fontId="59" fillId="9" borderId="17" xfId="568" applyFont="1" applyFill="1" applyBorder="1" applyAlignment="1">
      <alignment horizontal="center" vertical="center"/>
    </xf>
    <xf numFmtId="0" fontId="59" fillId="9" borderId="19" xfId="568" applyFont="1" applyFill="1" applyBorder="1" applyAlignment="1">
      <alignment horizontal="center" vertical="center"/>
    </xf>
    <xf numFmtId="9" fontId="44" fillId="0" borderId="20" xfId="569" applyFont="1" applyBorder="1" applyAlignment="1">
      <alignment horizontal="center" vertical="center" wrapText="1"/>
    </xf>
    <xf numFmtId="9" fontId="45" fillId="10" borderId="20" xfId="569" applyFont="1" applyFill="1" applyBorder="1" applyAlignment="1">
      <alignment horizontal="center" vertical="center" wrapText="1"/>
    </xf>
    <xf numFmtId="9" fontId="45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0" fontId="43" fillId="9" borderId="36" xfId="568" applyFont="1" applyFill="1" applyBorder="1" applyAlignment="1">
      <alignment horizontal="center" vertical="center"/>
    </xf>
    <xf numFmtId="0" fontId="43" fillId="10" borderId="37" xfId="568" applyFont="1" applyFill="1" applyBorder="1" applyAlignment="1">
      <alignment horizontal="center" vertical="center" wrapText="1"/>
    </xf>
    <xf numFmtId="0" fontId="43" fillId="10" borderId="38" xfId="568" applyFont="1" applyFill="1" applyBorder="1" applyAlignment="1">
      <alignment horizontal="center" vertical="center" wrapText="1"/>
    </xf>
    <xf numFmtId="0" fontId="43" fillId="9" borderId="39" xfId="568" applyFont="1" applyFill="1" applyBorder="1" applyAlignment="1">
      <alignment horizontal="center" vertical="center"/>
    </xf>
    <xf numFmtId="185" fontId="72" fillId="0" borderId="40" xfId="568" applyNumberFormat="1" applyFont="1" applyBorder="1" applyAlignment="1">
      <alignment horizontal="center" vertical="center"/>
    </xf>
    <xf numFmtId="185" fontId="72" fillId="0" borderId="41" xfId="568" applyNumberFormat="1" applyFont="1" applyBorder="1" applyAlignment="1">
      <alignment horizontal="center" vertical="center"/>
    </xf>
    <xf numFmtId="0" fontId="58" fillId="9" borderId="34" xfId="568" applyFont="1" applyFill="1" applyBorder="1" applyAlignment="1">
      <alignment horizontal="center" vertical="center"/>
    </xf>
    <xf numFmtId="177" fontId="44" fillId="0" borderId="12" xfId="4" applyNumberFormat="1" applyFont="1" applyBorder="1" applyAlignment="1">
      <alignment horizontal="center" vertical="center" wrapText="1"/>
    </xf>
    <xf numFmtId="9" fontId="44" fillId="0" borderId="35" xfId="569" applyFont="1" applyBorder="1" applyAlignment="1">
      <alignment horizontal="center" vertical="center" wrapText="1"/>
    </xf>
    <xf numFmtId="0" fontId="58" fillId="9" borderId="11" xfId="568" applyFont="1" applyFill="1" applyBorder="1" applyAlignment="1">
      <alignment horizontal="center" vertical="center"/>
    </xf>
    <xf numFmtId="177" fontId="44" fillId="0" borderId="13" xfId="4" applyNumberFormat="1" applyFont="1" applyBorder="1" applyAlignment="1">
      <alignment horizontal="center" vertical="center" wrapText="1"/>
    </xf>
    <xf numFmtId="0" fontId="43" fillId="9" borderId="11" xfId="568" applyFont="1" applyFill="1" applyBorder="1" applyAlignment="1">
      <alignment horizontal="center" vertical="center"/>
    </xf>
    <xf numFmtId="0" fontId="57" fillId="9" borderId="11" xfId="568" applyFont="1" applyFill="1" applyBorder="1" applyAlignment="1">
      <alignment horizontal="center" vertical="center"/>
    </xf>
    <xf numFmtId="0" fontId="57" fillId="9" borderId="14" xfId="568" applyFont="1" applyFill="1" applyBorder="1" applyAlignment="1">
      <alignment horizontal="center" vertical="center"/>
    </xf>
    <xf numFmtId="177" fontId="44" fillId="0" borderId="15" xfId="4" applyNumberFormat="1" applyFont="1" applyBorder="1" applyAlignment="1">
      <alignment horizontal="center" vertical="center" wrapText="1"/>
    </xf>
    <xf numFmtId="177" fontId="44" fillId="0" borderId="16" xfId="4" applyNumberFormat="1" applyFont="1" applyBorder="1" applyAlignment="1">
      <alignment horizontal="center" vertical="center" wrapText="1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6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30" fillId="3" borderId="1" xfId="572" applyFont="1" applyFill="1" applyBorder="1">
      <alignment vertical="center"/>
    </xf>
    <xf numFmtId="186" fontId="30" fillId="3" borderId="7" xfId="572" applyFont="1" applyFill="1" applyBorder="1" applyAlignment="1">
      <alignment horizontal="left" vertical="center"/>
    </xf>
    <xf numFmtId="186" fontId="30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193" fontId="79" fillId="17" borderId="42" xfId="562" applyNumberFormat="1" applyFont="1" applyFill="1" applyBorder="1" applyAlignment="1">
      <alignment horizontal="center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81" fillId="18" borderId="43" xfId="4" applyNumberFormat="1" applyFont="1" applyFill="1" applyBorder="1" applyAlignment="1">
      <alignment horizontal="center" vertical="center" wrapText="1"/>
    </xf>
    <xf numFmtId="9" fontId="81" fillId="0" borderId="44" xfId="563" applyFont="1" applyFill="1" applyBorder="1" applyAlignment="1">
      <alignment horizontal="center" vertical="center"/>
    </xf>
    <xf numFmtId="194" fontId="79" fillId="17" borderId="45" xfId="562" applyNumberFormat="1" applyFont="1" applyFill="1" applyBorder="1" applyAlignment="1">
      <alignment horizontal="center" vertical="center"/>
    </xf>
    <xf numFmtId="9" fontId="82" fillId="0" borderId="46" xfId="563" applyFont="1" applyFill="1" applyBorder="1" applyAlignment="1">
      <alignment horizontal="center" vertical="center"/>
    </xf>
    <xf numFmtId="178" fontId="82" fillId="0" borderId="46" xfId="563" applyNumberFormat="1" applyFont="1" applyFill="1" applyBorder="1" applyAlignment="1">
      <alignment horizontal="center" vertical="center"/>
    </xf>
    <xf numFmtId="0" fontId="83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81" fillId="18" borderId="47" xfId="563" applyNumberFormat="1" applyFont="1" applyFill="1" applyBorder="1" applyAlignment="1">
      <alignment horizontal="center" vertical="center" wrapText="1"/>
    </xf>
    <xf numFmtId="178" fontId="81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7" fontId="84" fillId="18" borderId="49" xfId="563" applyNumberFormat="1" applyFont="1" applyFill="1" applyBorder="1" applyAlignment="1">
      <alignment horizontal="centerContinuous" vertical="center"/>
    </xf>
    <xf numFmtId="187" fontId="84" fillId="18" borderId="50" xfId="563" applyNumberFormat="1" applyFont="1" applyFill="1" applyBorder="1" applyAlignment="1">
      <alignment horizontal="centerContinuous" vertical="center"/>
    </xf>
    <xf numFmtId="41" fontId="31" fillId="0" borderId="0" xfId="4" applyFont="1" applyFill="1" applyBorder="1">
      <alignment vertical="center"/>
    </xf>
    <xf numFmtId="188" fontId="31" fillId="0" borderId="0" xfId="569" applyNumberFormat="1" applyFont="1">
      <alignment vertical="center"/>
    </xf>
    <xf numFmtId="177" fontId="31" fillId="0" borderId="0" xfId="4" applyNumberFormat="1" applyFont="1" applyFill="1" applyBorder="1">
      <alignment vertical="center"/>
    </xf>
    <xf numFmtId="9" fontId="31" fillId="0" borderId="0" xfId="569" applyFont="1" applyFill="1" applyBorder="1">
      <alignment vertical="center"/>
    </xf>
    <xf numFmtId="185" fontId="31" fillId="0" borderId="0" xfId="568" applyNumberFormat="1" applyFont="1">
      <alignment vertical="center"/>
    </xf>
    <xf numFmtId="9" fontId="31" fillId="0" borderId="0" xfId="569" applyFont="1">
      <alignment vertical="center"/>
    </xf>
    <xf numFmtId="10" fontId="85" fillId="0" borderId="0" xfId="569" applyNumberFormat="1" applyFont="1">
      <alignment vertical="center"/>
    </xf>
    <xf numFmtId="179" fontId="85" fillId="0" borderId="0" xfId="4" applyNumberFormat="1" applyFont="1">
      <alignment vertical="center"/>
    </xf>
    <xf numFmtId="181" fontId="85" fillId="0" borderId="0" xfId="4" applyNumberFormat="1" applyFont="1">
      <alignment vertical="center"/>
    </xf>
    <xf numFmtId="41" fontId="31" fillId="0" borderId="0" xfId="4" applyFont="1" applyFill="1" applyBorder="1" applyAlignment="1">
      <alignment vertical="center" wrapText="1"/>
    </xf>
    <xf numFmtId="9" fontId="31" fillId="0" borderId="0" xfId="568" applyNumberFormat="1" applyFont="1" applyAlignment="1">
      <alignment horizontal="left" vertical="center"/>
    </xf>
    <xf numFmtId="0" fontId="31" fillId="0" borderId="0" xfId="568" quotePrefix="1" applyFont="1">
      <alignment vertical="center"/>
    </xf>
    <xf numFmtId="184" fontId="9" fillId="0" borderId="0" xfId="4" applyNumberFormat="1" applyFont="1" applyFill="1" applyBorder="1">
      <alignment vertical="center"/>
    </xf>
    <xf numFmtId="41" fontId="31" fillId="0" borderId="0" xfId="4" applyFont="1" applyFill="1" applyBorder="1" applyAlignment="1">
      <alignment horizontal="center" vertical="center" wrapText="1"/>
    </xf>
    <xf numFmtId="41" fontId="31" fillId="0" borderId="0" xfId="4" applyFont="1" applyAlignment="1">
      <alignment horizontal="center" vertical="center"/>
    </xf>
    <xf numFmtId="9" fontId="31" fillId="0" borderId="0" xfId="569" applyFont="1" applyFill="1" applyBorder="1" applyAlignment="1">
      <alignment vertical="center" wrapText="1"/>
    </xf>
    <xf numFmtId="0" fontId="20" fillId="0" borderId="0" xfId="568" applyFont="1">
      <alignment vertical="center"/>
    </xf>
    <xf numFmtId="0" fontId="36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9" fillId="0" borderId="0" xfId="568" applyFont="1">
      <alignment vertical="center"/>
    </xf>
    <xf numFmtId="0" fontId="4" fillId="0" borderId="0" xfId="568">
      <alignment vertical="center"/>
    </xf>
    <xf numFmtId="0" fontId="77" fillId="0" borderId="0" xfId="568" applyFont="1">
      <alignment vertical="center"/>
    </xf>
    <xf numFmtId="0" fontId="37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0" fontId="60" fillId="2" borderId="0" xfId="568" applyFont="1" applyFill="1">
      <alignment vertical="center"/>
    </xf>
    <xf numFmtId="0" fontId="4" fillId="2" borderId="0" xfId="568" applyFill="1">
      <alignment vertical="center"/>
    </xf>
    <xf numFmtId="49" fontId="62" fillId="15" borderId="0" xfId="568" applyNumberFormat="1" applyFont="1" applyFill="1" applyAlignment="1">
      <alignment horizontal="center" vertical="center" wrapText="1"/>
    </xf>
    <xf numFmtId="49" fontId="40" fillId="15" borderId="0" xfId="568" applyNumberFormat="1" applyFont="1" applyFill="1" applyAlignment="1">
      <alignment horizontal="center" vertical="center" wrapText="1"/>
    </xf>
    <xf numFmtId="9" fontId="67" fillId="15" borderId="0" xfId="569" applyFont="1" applyFill="1" applyBorder="1" applyAlignment="1">
      <alignment horizontal="center" vertical="center" wrapText="1"/>
    </xf>
    <xf numFmtId="49" fontId="67" fillId="15" borderId="0" xfId="568" applyNumberFormat="1" applyFont="1" applyFill="1" applyAlignment="1">
      <alignment horizontal="center" vertical="center" wrapText="1"/>
    </xf>
    <xf numFmtId="49" fontId="75" fillId="15" borderId="0" xfId="568" applyNumberFormat="1" applyFont="1" applyFill="1" applyAlignment="1">
      <alignment horizontal="center" vertical="center" wrapText="1"/>
    </xf>
    <xf numFmtId="180" fontId="62" fillId="16" borderId="0" xfId="568" applyNumberFormat="1" applyFont="1" applyFill="1" applyAlignment="1">
      <alignment horizontal="center" vertical="center"/>
    </xf>
    <xf numFmtId="183" fontId="34" fillId="16" borderId="0" xfId="568" applyNumberFormat="1" applyFont="1" applyFill="1" applyAlignment="1">
      <alignment horizontal="center" vertical="center"/>
    </xf>
    <xf numFmtId="9" fontId="76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1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5" fillId="16" borderId="0" xfId="568" applyNumberFormat="1" applyFont="1" applyFill="1" applyAlignment="1">
      <alignment horizontal="right" vertical="center"/>
    </xf>
    <xf numFmtId="0" fontId="52" fillId="0" borderId="0" xfId="568" applyFont="1" applyAlignment="1">
      <alignment horizontal="left" vertical="center" indent="1"/>
    </xf>
    <xf numFmtId="185" fontId="53" fillId="0" borderId="0" xfId="568" applyNumberFormat="1" applyFont="1" applyAlignment="1">
      <alignment horizontal="left" vertical="center" indent="1"/>
    </xf>
    <xf numFmtId="0" fontId="31" fillId="0" borderId="0" xfId="568" applyFont="1" applyAlignment="1">
      <alignment horizontal="center" vertical="center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6F021F66-94B5-4072-8FF0-E696E93852EA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F32AA9F7-0897-400C-B6B7-B30A3AC83D6F}"/>
    <cellStyle name="표준 2 4" xfId="3" xr:uid="{F025CCA9-607F-40C4-B9F4-A4606A80B63C}"/>
    <cellStyle name="표준 3" xfId="565" xr:uid="{60C4FBB4-F171-472B-9713-681973E66964}"/>
  </cellStyles>
  <dxfs count="45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9-488F-AF1E-D50ADBEA2B9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9-488F-AF1E-D50ADBEA2B9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9-488F-AF1E-D50ADBEA2B9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9-488F-AF1E-D50ADBEA2B9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D95-4FA1-9C4D-3EF092A4AA9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19-488F-AF1E-D50ADBEA2B9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619-488F-AF1E-D50ADBEA2B93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D95-4FA1-9C4D-3EF092A4AA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2.3489876512392045</c:v>
                </c:pt>
                <c:pt idx="1">
                  <c:v>2.5904567868248378</c:v>
                </c:pt>
                <c:pt idx="2">
                  <c:v>2.5261013184767038</c:v>
                </c:pt>
                <c:pt idx="3">
                  <c:v>2.4106264081394464</c:v>
                </c:pt>
                <c:pt idx="4">
                  <c:v>2.3147924986133543</c:v>
                </c:pt>
                <c:pt idx="5">
                  <c:v>2.1835259263268005</c:v>
                </c:pt>
                <c:pt idx="6">
                  <c:v>2.1010206625441468</c:v>
                </c:pt>
                <c:pt idx="7">
                  <c:v>2.0124285154869068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19-488F-AF1E-D50ADBEA2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58-4C65-A7E0-98D9608FB5F5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58-4C65-A7E0-98D9608FB5F5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58-4C65-A7E0-98D9608FB5F5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58-4C65-A7E0-98D9608FB5F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A58-4C65-A7E0-98D9608FB5F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A58-4C65-A7E0-98D9608FB5F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A58-4C65-A7E0-98D9608FB5F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A58-4C65-A7E0-98D9608FB5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0</c:v>
                </c:pt>
                <c:pt idx="1">
                  <c:v>1.0526315789473684E-2</c:v>
                </c:pt>
                <c:pt idx="2">
                  <c:v>0</c:v>
                </c:pt>
                <c:pt idx="3">
                  <c:v>3.1578947368421054E-2</c:v>
                </c:pt>
                <c:pt idx="4">
                  <c:v>0.11578947368421053</c:v>
                </c:pt>
                <c:pt idx="5">
                  <c:v>0.84210526315789469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58-4C65-A7E0-98D9608FB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0.5</c:v>
                </c:pt>
                <c:pt idx="1">
                  <c:v>0.8666666666666667</c:v>
                </c:pt>
                <c:pt idx="2">
                  <c:v>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1-4DBD-9A0A-ECE980A22FB3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0.5</c:v>
                </c:pt>
                <c:pt idx="1">
                  <c:v>0.13333333333333333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1-4DBD-9A0A-ECE980A22FB3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01-4DBD-9A0A-ECE980A22FB3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01-4DBD-9A0A-ECE980A22FB3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01-4DBD-9A0A-ECE980A22FB3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01-4DBD-9A0A-ECE980A22FB3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6D01-4DBD-9A0A-ECE980A22F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EAA63A-AEE7-438A-883F-45BAE135BB2C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381503-8811-4359-806C-E78156E1B9FC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106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784F734B-91C0-4D81-9C5F-9AE67F7FA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6211572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A529513-FE29-4CAF-8DC7-2792D42758C7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5E77684-2A91-4692-A4B5-03819B354B2B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20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36BBD5FE-37FD-49D2-BE44-A6CCE6C30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773206</xdr:colOff>
      <xdr:row>8</xdr:row>
      <xdr:rowOff>145677</xdr:rowOff>
    </xdr:from>
    <xdr:to>
      <xdr:col>2</xdr:col>
      <xdr:colOff>201706</xdr:colOff>
      <xdr:row>10</xdr:row>
      <xdr:rowOff>89648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AFB87098-EEFB-47DE-BA39-61998CE9E470}"/>
            </a:ext>
          </a:extLst>
        </xdr:cNvPr>
        <xdr:cNvCxnSpPr/>
      </xdr:nvCxnSpPr>
      <xdr:spPr>
        <a:xfrm flipV="1">
          <a:off x="874059" y="2330824"/>
          <a:ext cx="358588" cy="11093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212910</xdr:colOff>
      <xdr:row>8</xdr:row>
      <xdr:rowOff>437029</xdr:rowOff>
    </xdr:from>
    <xdr:to>
      <xdr:col>2</xdr:col>
      <xdr:colOff>313767</xdr:colOff>
      <xdr:row>9</xdr:row>
      <xdr:rowOff>44824</xdr:rowOff>
    </xdr:to>
    <xdr:sp macro="" textlink="K$12">
      <xdr:nvSpPr>
        <xdr:cNvPr id="9" name="TextBox 8">
          <a:extLst>
            <a:ext uri="{FF2B5EF4-FFF2-40B4-BE49-F238E27FC236}">
              <a16:creationId xmlns:a16="http://schemas.microsoft.com/office/drawing/2014/main" id="{FBAC2978-BBFA-403C-B019-0EE0A4A7F282}"/>
            </a:ext>
          </a:extLst>
        </xdr:cNvPr>
        <xdr:cNvSpPr txBox="1"/>
      </xdr:nvSpPr>
      <xdr:spPr>
        <a:xfrm>
          <a:off x="313763" y="26221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ACC8DDE1-EE38-40A2-8B85-B8BE415D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748BCF8E-FA5F-4AE5-807B-C69564700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100EE73-660B-4566-81A1-628CA802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79245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AAAA147-8FD5-4149-B935-065630C4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671863A-25AA-4F2E-A041-399A67E87782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339DAB40-4872-4BB8-AB9B-F42F2A1D941D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F8E582C-7AAC-4E97-884C-E3C16ADD5B03}"/>
            </a:ext>
          </a:extLst>
        </xdr:cNvPr>
        <xdr:cNvSpPr/>
      </xdr:nvSpPr>
      <xdr:spPr>
        <a:xfrm>
          <a:off x="4533900" y="788895"/>
          <a:ext cx="860613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640975</xdr:colOff>
      <xdr:row>14</xdr:row>
      <xdr:rowOff>192740</xdr:rowOff>
    </xdr:from>
    <xdr:to>
      <xdr:col>6</xdr:col>
      <xdr:colOff>797862</xdr:colOff>
      <xdr:row>16</xdr:row>
      <xdr:rowOff>91889</xdr:rowOff>
    </xdr:to>
    <xdr:sp macro="" textlink="$K$18">
      <xdr:nvSpPr>
        <xdr:cNvPr id="21" name="TextBox 20">
          <a:extLst>
            <a:ext uri="{FF2B5EF4-FFF2-40B4-BE49-F238E27FC236}">
              <a16:creationId xmlns:a16="http://schemas.microsoft.com/office/drawing/2014/main" id="{0D0A0E1C-860C-47D6-8B76-DE87ED6B7158}"/>
            </a:ext>
          </a:extLst>
        </xdr:cNvPr>
        <xdr:cNvSpPr txBox="1"/>
      </xdr:nvSpPr>
      <xdr:spPr>
        <a:xfrm>
          <a:off x="4294093" y="470871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36B4B78-4FCD-4128-897A-1CA2E8FB82C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64991</xdr:colOff>
      <xdr:row>12</xdr:row>
      <xdr:rowOff>132232</xdr:rowOff>
    </xdr:from>
    <xdr:to>
      <xdr:col>6</xdr:col>
      <xdr:colOff>221878</xdr:colOff>
      <xdr:row>15</xdr:row>
      <xdr:rowOff>31380</xdr:rowOff>
    </xdr:to>
    <xdr:sp macro="" textlink="$K$17">
      <xdr:nvSpPr>
        <xdr:cNvPr id="23" name="TextBox 22">
          <a:extLst>
            <a:ext uri="{FF2B5EF4-FFF2-40B4-BE49-F238E27FC236}">
              <a16:creationId xmlns:a16="http://schemas.microsoft.com/office/drawing/2014/main" id="{37A8FCA8-398B-4271-A256-0438AF3F0ABB}"/>
            </a:ext>
          </a:extLst>
        </xdr:cNvPr>
        <xdr:cNvSpPr txBox="1"/>
      </xdr:nvSpPr>
      <xdr:spPr>
        <a:xfrm>
          <a:off x="3718109" y="4065497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242046</xdr:colOff>
      <xdr:row>13</xdr:row>
      <xdr:rowOff>275664</xdr:rowOff>
    </xdr:from>
    <xdr:to>
      <xdr:col>5</xdr:col>
      <xdr:colOff>571500</xdr:colOff>
      <xdr:row>14</xdr:row>
      <xdr:rowOff>280147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B152CE8E-E941-45B3-94F5-D65731781FA8}"/>
            </a:ext>
          </a:extLst>
        </xdr:cNvPr>
        <xdr:cNvCxnSpPr/>
      </xdr:nvCxnSpPr>
      <xdr:spPr>
        <a:xfrm>
          <a:off x="3895164" y="4500282"/>
          <a:ext cx="329454" cy="2958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623047</xdr:colOff>
      <xdr:row>15</xdr:row>
      <xdr:rowOff>219636</xdr:rowOff>
    </xdr:from>
    <xdr:to>
      <xdr:col>6</xdr:col>
      <xdr:colOff>533404</xdr:colOff>
      <xdr:row>17</xdr:row>
      <xdr:rowOff>118785</xdr:rowOff>
    </xdr:to>
    <xdr:sp macro="" textlink="$K$18">
      <xdr:nvSpPr>
        <xdr:cNvPr id="32" name="TextBox 31">
          <a:extLst>
            <a:ext uri="{FF2B5EF4-FFF2-40B4-BE49-F238E27FC236}">
              <a16:creationId xmlns:a16="http://schemas.microsoft.com/office/drawing/2014/main" id="{3AC33729-CAA3-4BF7-95CE-FC157BDD8877}"/>
            </a:ext>
          </a:extLst>
        </xdr:cNvPr>
        <xdr:cNvSpPr txBox="1"/>
      </xdr:nvSpPr>
      <xdr:spPr>
        <a:xfrm>
          <a:off x="4276165" y="4735607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DDA2852-6F64-4A92-80DF-8D5DF1291D9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802339</xdr:colOff>
      <xdr:row>15</xdr:row>
      <xdr:rowOff>107576</xdr:rowOff>
    </xdr:from>
    <xdr:to>
      <xdr:col>6</xdr:col>
      <xdr:colOff>313765</xdr:colOff>
      <xdr:row>16</xdr:row>
      <xdr:rowOff>156883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2E8BACCA-CE81-4D30-B6B8-B9A0B72B1951}"/>
            </a:ext>
          </a:extLst>
        </xdr:cNvPr>
        <xdr:cNvCxnSpPr/>
      </xdr:nvCxnSpPr>
      <xdr:spPr>
        <a:xfrm>
          <a:off x="4455457" y="4914900"/>
          <a:ext cx="385484" cy="3406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ECF4-FC06-481F-8173-756BDD6FFC94}">
  <sheetPr>
    <tabColor rgb="FF0070C0"/>
    <pageSetUpPr fitToPage="1"/>
  </sheetPr>
  <dimension ref="A1:AH11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128" customWidth="1"/>
    <col min="2" max="2" width="14" style="128" customWidth="1"/>
    <col min="3" max="7" width="13.140625" style="128" customWidth="1"/>
    <col min="8" max="8" width="13.7109375" style="128" customWidth="1"/>
    <col min="9" max="11" width="13.140625" style="128" customWidth="1"/>
    <col min="12" max="12" width="2.5703125" style="134" customWidth="1"/>
    <col min="13" max="23" width="11.5703125" style="134" customWidth="1"/>
    <col min="24" max="25" width="9.140625" style="134"/>
    <col min="26" max="26" width="9.42578125" style="127" bestFit="1" customWidth="1"/>
    <col min="27" max="30" width="9.140625" style="127"/>
    <col min="31" max="34" width="9.140625" style="126"/>
    <col min="35" max="16384" width="9.140625" style="128"/>
  </cols>
  <sheetData>
    <row r="1" spans="1:28" ht="9.75" customHeight="1" x14ac:dyDescent="0.25">
      <c r="A1" s="124"/>
      <c r="B1" s="124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28" ht="38.25" customHeight="1" x14ac:dyDescent="0.3">
      <c r="B2" s="129" t="s">
        <v>108</v>
      </c>
      <c r="C2" s="130"/>
      <c r="D2" s="130"/>
      <c r="E2" s="130"/>
      <c r="F2" s="130"/>
      <c r="G2" s="130"/>
      <c r="H2" s="130"/>
      <c r="I2" s="130"/>
      <c r="J2" s="130"/>
      <c r="K2" s="131" t="s">
        <v>555</v>
      </c>
      <c r="L2" s="132"/>
    </row>
    <row r="3" spans="1:28" ht="15.75" customHeight="1" x14ac:dyDescent="0.25">
      <c r="B3" s="133"/>
      <c r="C3" s="133"/>
      <c r="D3" s="133"/>
      <c r="E3" s="133"/>
      <c r="F3" s="133"/>
      <c r="G3" s="133"/>
    </row>
    <row r="4" spans="1:28" ht="16.5" customHeight="1" x14ac:dyDescent="0.25">
      <c r="B4" s="135" t="s">
        <v>110</v>
      </c>
      <c r="C4" s="301" t="s">
        <v>38</v>
      </c>
      <c r="D4" s="301"/>
      <c r="E4" s="135" t="s">
        <v>109</v>
      </c>
      <c r="F4" s="135" t="s">
        <v>64</v>
      </c>
      <c r="G4" s="136" t="s">
        <v>112</v>
      </c>
      <c r="H4" s="137"/>
      <c r="I4" s="137"/>
      <c r="J4" s="138" t="s">
        <v>35</v>
      </c>
      <c r="K4" s="138" t="s">
        <v>36</v>
      </c>
    </row>
    <row r="5" spans="1:28" ht="48.75" customHeight="1" x14ac:dyDescent="0.25">
      <c r="B5" s="139" t="s">
        <v>397</v>
      </c>
      <c r="C5" s="302" t="s">
        <v>115</v>
      </c>
      <c r="D5" s="302"/>
      <c r="E5" s="140">
        <v>3</v>
      </c>
      <c r="F5" s="139">
        <v>45</v>
      </c>
      <c r="G5" s="141" t="s">
        <v>69</v>
      </c>
      <c r="H5" s="137"/>
      <c r="I5" s="137"/>
      <c r="J5" s="142" t="s">
        <v>50</v>
      </c>
      <c r="K5" s="143"/>
    </row>
    <row r="6" spans="1:28" ht="15.75" customHeight="1" x14ac:dyDescent="0.25">
      <c r="B6" s="144"/>
      <c r="C6" s="144"/>
      <c r="D6" s="144"/>
      <c r="E6" s="144"/>
      <c r="F6" s="144"/>
      <c r="G6" s="144"/>
      <c r="H6" s="144"/>
      <c r="I6" s="144"/>
      <c r="M6" s="252"/>
    </row>
    <row r="7" spans="1:28" ht="16.5" customHeight="1" x14ac:dyDescent="0.25">
      <c r="B7" s="145" t="s">
        <v>123</v>
      </c>
      <c r="C7" s="145"/>
      <c r="D7" s="146"/>
      <c r="E7" s="146"/>
      <c r="F7" s="146"/>
      <c r="G7" s="146"/>
      <c r="H7" s="146"/>
      <c r="I7" s="146"/>
      <c r="J7" s="146"/>
      <c r="K7" s="146"/>
    </row>
    <row r="8" spans="1:28" ht="10.5" customHeight="1" x14ac:dyDescent="0.25">
      <c r="B8" s="147"/>
      <c r="C8" s="147"/>
      <c r="E8" s="148"/>
      <c r="F8" s="147"/>
      <c r="G8" s="147"/>
      <c r="H8" s="147"/>
      <c r="I8" s="147"/>
      <c r="J8" s="147"/>
      <c r="K8" s="147"/>
    </row>
    <row r="9" spans="1:28" ht="69" customHeight="1" x14ac:dyDescent="0.25">
      <c r="B9" s="147"/>
      <c r="C9" s="147"/>
      <c r="E9" s="149"/>
      <c r="F9" s="147"/>
      <c r="G9" s="147"/>
      <c r="H9" s="147"/>
      <c r="I9" s="147"/>
      <c r="J9" s="147"/>
      <c r="K9" s="147"/>
      <c r="O9" s="303"/>
      <c r="P9" s="303"/>
    </row>
    <row r="10" spans="1:28" ht="23.25" customHeight="1" thickBot="1" x14ac:dyDescent="0.3">
      <c r="G10" s="147"/>
      <c r="H10" s="150" t="s">
        <v>89</v>
      </c>
      <c r="I10" s="151" t="s">
        <v>90</v>
      </c>
      <c r="J10" s="152" t="str">
        <f>C5</f>
        <v>원진운수</v>
      </c>
      <c r="K10" s="153" t="s">
        <v>91</v>
      </c>
      <c r="X10" s="252"/>
      <c r="Z10" s="134"/>
      <c r="AA10" s="134"/>
      <c r="AB10" s="154"/>
    </row>
    <row r="11" spans="1:28" ht="23.25" customHeight="1" thickTop="1" x14ac:dyDescent="0.25">
      <c r="G11" s="147"/>
      <c r="H11" s="237">
        <v>1</v>
      </c>
      <c r="I11" s="238">
        <v>2.0099999999999998</v>
      </c>
      <c r="J11" s="239">
        <v>2.3489876512392045</v>
      </c>
      <c r="K11" s="240"/>
      <c r="M11" s="127"/>
      <c r="Y11" s="253"/>
      <c r="Z11" s="254"/>
      <c r="AA11" s="255"/>
      <c r="AB11" s="154"/>
    </row>
    <row r="12" spans="1:28" ht="23.25" customHeight="1" x14ac:dyDescent="0.25">
      <c r="G12" s="147"/>
      <c r="H12" s="241">
        <v>2</v>
      </c>
      <c r="I12" s="238">
        <v>2.3662575846193561</v>
      </c>
      <c r="J12" s="239">
        <v>2.5904567868248378</v>
      </c>
      <c r="K12" s="242">
        <v>0.10279710728076696</v>
      </c>
      <c r="M12" s="255"/>
      <c r="Y12" s="253"/>
      <c r="Z12" s="254"/>
      <c r="AA12" s="255"/>
      <c r="AB12" s="154"/>
    </row>
    <row r="13" spans="1:28" ht="23.25" customHeight="1" x14ac:dyDescent="0.25">
      <c r="G13" s="147"/>
      <c r="H13" s="241">
        <v>3</v>
      </c>
      <c r="I13" s="238">
        <v>2.37</v>
      </c>
      <c r="J13" s="239">
        <v>2.5261013184767038</v>
      </c>
      <c r="K13" s="243">
        <v>-2.4843289675955393E-2</v>
      </c>
      <c r="M13" s="255"/>
      <c r="Y13" s="253"/>
      <c r="Z13" s="254"/>
      <c r="AA13" s="255"/>
      <c r="AB13" s="154"/>
    </row>
    <row r="14" spans="1:28" ht="23.25" customHeight="1" x14ac:dyDescent="0.25">
      <c r="G14" s="147"/>
      <c r="H14" s="241">
        <v>4</v>
      </c>
      <c r="I14" s="238">
        <v>2.33</v>
      </c>
      <c r="J14" s="239">
        <v>2.4106264081394464</v>
      </c>
      <c r="K14" s="243">
        <v>-4.5712699444253269E-2</v>
      </c>
      <c r="M14" s="255"/>
      <c r="Y14" s="253"/>
      <c r="Z14" s="254"/>
      <c r="AA14" s="255"/>
      <c r="AB14" s="154"/>
    </row>
    <row r="15" spans="1:28" ht="23.25" customHeight="1" x14ac:dyDescent="0.25">
      <c r="G15" s="147"/>
      <c r="H15" s="241">
        <v>5</v>
      </c>
      <c r="I15" s="238">
        <v>2.2850259626150282</v>
      </c>
      <c r="J15" s="239">
        <v>2.3147924986133543</v>
      </c>
      <c r="K15" s="243">
        <v>-3.9754774610661459E-2</v>
      </c>
      <c r="M15" s="255"/>
      <c r="Y15" s="253"/>
      <c r="Z15" s="254"/>
      <c r="AA15" s="255"/>
      <c r="AB15" s="154"/>
    </row>
    <row r="16" spans="1:28" ht="23.25" customHeight="1" x14ac:dyDescent="0.25">
      <c r="G16" s="147"/>
      <c r="H16" s="241">
        <v>6</v>
      </c>
      <c r="I16" s="238">
        <v>2.0664933427553414</v>
      </c>
      <c r="J16" s="239">
        <v>2.1835259263268005</v>
      </c>
      <c r="K16" s="243">
        <v>-5.6707705924046059E-2</v>
      </c>
      <c r="M16" s="255"/>
      <c r="Y16" s="253"/>
      <c r="Z16" s="254"/>
      <c r="AA16" s="255"/>
      <c r="AB16" s="154"/>
    </row>
    <row r="17" spans="1:34" s="127" customFormat="1" ht="23.25" customHeight="1" x14ac:dyDescent="0.25">
      <c r="A17" s="128"/>
      <c r="B17" s="128"/>
      <c r="C17" s="128"/>
      <c r="D17" s="128"/>
      <c r="E17" s="128"/>
      <c r="F17" s="128"/>
      <c r="G17" s="147"/>
      <c r="H17" s="241">
        <v>7</v>
      </c>
      <c r="I17" s="238">
        <v>2.13</v>
      </c>
      <c r="J17" s="239">
        <v>2.1010206625441468</v>
      </c>
      <c r="K17" s="243">
        <v>-3.7785337370116245E-2</v>
      </c>
      <c r="L17" s="134"/>
      <c r="M17" s="255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53"/>
      <c r="Z17" s="254"/>
      <c r="AA17" s="255"/>
      <c r="AB17" s="154"/>
      <c r="AE17" s="126"/>
      <c r="AF17" s="126"/>
      <c r="AG17" s="126"/>
      <c r="AH17" s="126"/>
    </row>
    <row r="18" spans="1:34" s="127" customFormat="1" ht="23.25" customHeight="1" x14ac:dyDescent="0.25">
      <c r="A18" s="128"/>
      <c r="B18" s="128"/>
      <c r="C18" s="128"/>
      <c r="D18" s="128"/>
      <c r="E18" s="128"/>
      <c r="F18" s="128"/>
      <c r="G18" s="147"/>
      <c r="H18" s="241">
        <v>8</v>
      </c>
      <c r="I18" s="238">
        <v>2.08</v>
      </c>
      <c r="J18" s="239">
        <v>2.0124285154869068</v>
      </c>
      <c r="K18" s="243">
        <v>-4.2166242644164575E-2</v>
      </c>
      <c r="L18" s="134"/>
      <c r="M18" s="255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53"/>
      <c r="Z18" s="254"/>
      <c r="AA18" s="255"/>
      <c r="AB18" s="154"/>
      <c r="AE18" s="126"/>
      <c r="AF18" s="126"/>
      <c r="AG18" s="126"/>
      <c r="AH18" s="126"/>
    </row>
    <row r="19" spans="1:34" s="127" customFormat="1" ht="23.25" customHeight="1" x14ac:dyDescent="0.25">
      <c r="A19" s="128"/>
      <c r="B19" s="128"/>
      <c r="C19" s="128"/>
      <c r="D19" s="128"/>
      <c r="E19" s="128"/>
      <c r="F19" s="128"/>
      <c r="G19" s="147"/>
      <c r="H19" s="244" t="s">
        <v>386</v>
      </c>
      <c r="I19" s="245">
        <v>3.4825870646766344E-2</v>
      </c>
      <c r="J19" s="246">
        <v>-0.14327837593132786</v>
      </c>
      <c r="K19" s="247">
        <v>-0.17810424657809421</v>
      </c>
      <c r="L19" s="134"/>
      <c r="M19" s="255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253"/>
      <c r="Z19" s="254"/>
      <c r="AA19" s="255"/>
      <c r="AB19" s="154"/>
      <c r="AE19" s="126"/>
      <c r="AF19" s="126"/>
      <c r="AG19" s="126"/>
      <c r="AH19" s="126"/>
    </row>
    <row r="20" spans="1:34" s="127" customFormat="1" ht="23.25" customHeight="1" x14ac:dyDescent="0.25">
      <c r="A20" s="128"/>
      <c r="B20" s="128"/>
      <c r="C20" s="128"/>
      <c r="D20" s="128"/>
      <c r="E20" s="128"/>
      <c r="F20" s="128"/>
      <c r="G20" s="128"/>
      <c r="H20" s="248" t="s">
        <v>556</v>
      </c>
      <c r="I20" s="249"/>
      <c r="J20" s="250" t="s">
        <v>387</v>
      </c>
      <c r="K20" s="251"/>
      <c r="L20" s="134"/>
      <c r="M20" s="255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AB20" s="154"/>
      <c r="AE20" s="126"/>
      <c r="AF20" s="126"/>
      <c r="AG20" s="126"/>
      <c r="AH20" s="126"/>
    </row>
    <row r="21" spans="1:34" s="127" customFormat="1" ht="9" customHeight="1" x14ac:dyDescent="0.25">
      <c r="A21" s="128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34"/>
      <c r="M21" s="255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AB21" s="155"/>
      <c r="AE21" s="126"/>
      <c r="AF21" s="126"/>
      <c r="AG21" s="126"/>
      <c r="AH21" s="126"/>
    </row>
    <row r="22" spans="1:34" s="127" customFormat="1" ht="16.5" customHeight="1" x14ac:dyDescent="0.25">
      <c r="A22" s="128"/>
      <c r="B22" s="145" t="s">
        <v>124</v>
      </c>
      <c r="C22" s="145"/>
      <c r="D22" s="146"/>
      <c r="E22" s="146"/>
      <c r="F22" s="146"/>
      <c r="G22" s="146"/>
      <c r="H22" s="146"/>
      <c r="I22" s="146"/>
      <c r="J22" s="146"/>
      <c r="K22" s="146"/>
      <c r="L22" s="134"/>
      <c r="M22" s="255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AB22" s="155"/>
      <c r="AE22" s="126"/>
      <c r="AF22" s="126"/>
      <c r="AG22" s="126"/>
      <c r="AH22" s="126"/>
    </row>
    <row r="23" spans="1:34" s="127" customFormat="1" ht="27.75" customHeight="1" x14ac:dyDescent="0.25">
      <c r="A23" s="128"/>
      <c r="B23" s="156" t="s">
        <v>62</v>
      </c>
      <c r="C23" s="156" t="s">
        <v>98</v>
      </c>
      <c r="D23" s="156" t="s">
        <v>100</v>
      </c>
      <c r="E23" s="156" t="s">
        <v>101</v>
      </c>
      <c r="F23" s="156" t="s">
        <v>102</v>
      </c>
      <c r="G23" s="156" t="s">
        <v>103</v>
      </c>
      <c r="H23" s="156" t="s">
        <v>6</v>
      </c>
      <c r="I23" s="156" t="s">
        <v>7</v>
      </c>
      <c r="J23" s="156" t="s">
        <v>104</v>
      </c>
      <c r="K23" s="156" t="s">
        <v>70</v>
      </c>
      <c r="L23" s="134"/>
      <c r="M23" s="255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AB23" s="155"/>
      <c r="AE23" s="126"/>
      <c r="AF23" s="126"/>
      <c r="AG23" s="126"/>
      <c r="AH23" s="126"/>
    </row>
    <row r="24" spans="1:34" s="127" customFormat="1" ht="23.25" customHeight="1" x14ac:dyDescent="0.25">
      <c r="A24" s="128"/>
      <c r="B24" s="157" t="s">
        <v>388</v>
      </c>
      <c r="C24" s="158">
        <v>8</v>
      </c>
      <c r="D24" s="159">
        <v>2.4024760968673828E-2</v>
      </c>
      <c r="E24" s="159">
        <v>0.35333295261639036</v>
      </c>
      <c r="F24" s="159">
        <v>0.16382011835429075</v>
      </c>
      <c r="G24" s="160">
        <v>14.671482739045402</v>
      </c>
      <c r="H24" s="161">
        <v>0.17850332337829755</v>
      </c>
      <c r="I24" s="161">
        <v>15.091555521337304</v>
      </c>
      <c r="J24" s="162">
        <v>2.0814280310754389</v>
      </c>
      <c r="K24" s="163" t="s">
        <v>67</v>
      </c>
      <c r="L24" s="134"/>
      <c r="M24" s="255"/>
      <c r="N24" s="256" t="s">
        <v>115</v>
      </c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AB24" s="128"/>
      <c r="AE24" s="126"/>
      <c r="AF24" s="126"/>
      <c r="AG24" s="126"/>
      <c r="AH24" s="126"/>
    </row>
    <row r="25" spans="1:34" s="127" customFormat="1" ht="22.5" customHeight="1" x14ac:dyDescent="0.25">
      <c r="A25" s="128"/>
      <c r="B25" s="164" t="s">
        <v>115</v>
      </c>
      <c r="C25" s="165">
        <v>8</v>
      </c>
      <c r="D25" s="166">
        <v>6.2829475316584608E-3</v>
      </c>
      <c r="E25" s="166">
        <v>0.35031983048590576</v>
      </c>
      <c r="F25" s="166">
        <v>0.13902517830848485</v>
      </c>
      <c r="G25" s="167">
        <v>12.825914285714285</v>
      </c>
      <c r="H25" s="168">
        <v>6.0308280952430016E-2</v>
      </c>
      <c r="I25" s="168">
        <v>2.4643714482738943</v>
      </c>
      <c r="J25" s="169">
        <v>2.0124285154869068</v>
      </c>
      <c r="K25" s="170" t="s">
        <v>69</v>
      </c>
      <c r="L25" s="134"/>
      <c r="M25" s="255"/>
      <c r="N25" s="134" t="s">
        <v>69</v>
      </c>
      <c r="O25" s="134">
        <v>95</v>
      </c>
      <c r="P25" s="134"/>
      <c r="Q25" s="134"/>
      <c r="R25" s="134"/>
      <c r="S25" s="134"/>
      <c r="T25" s="134"/>
      <c r="U25" s="134"/>
      <c r="V25" s="134"/>
      <c r="W25" s="134"/>
      <c r="X25" s="134"/>
      <c r="AB25" s="128"/>
      <c r="AE25" s="126"/>
      <c r="AF25" s="126"/>
      <c r="AG25" s="126"/>
      <c r="AH25" s="126"/>
    </row>
    <row r="26" spans="1:34" s="127" customFormat="1" ht="22.5" customHeight="1" x14ac:dyDescent="0.25">
      <c r="A26" s="128"/>
      <c r="B26" s="171" t="s">
        <v>105</v>
      </c>
      <c r="C26" s="171"/>
      <c r="D26" s="172">
        <f>D25/D24-1</f>
        <v>-0.73848033119451761</v>
      </c>
      <c r="E26" s="172">
        <f t="shared" ref="E26:J26" si="0">E25/E24-1</f>
        <v>-8.5277133314987097E-3</v>
      </c>
      <c r="F26" s="172">
        <f t="shared" si="0"/>
        <v>-0.15135467056727636</v>
      </c>
      <c r="G26" s="172">
        <f t="shared" si="0"/>
        <v>-0.12579290629020623</v>
      </c>
      <c r="H26" s="172">
        <f t="shared" si="0"/>
        <v>-0.66214477237143532</v>
      </c>
      <c r="I26" s="172">
        <f t="shared" si="0"/>
        <v>-0.83670527237635484</v>
      </c>
      <c r="J26" s="172">
        <f t="shared" si="0"/>
        <v>-3.3150084729511975E-2</v>
      </c>
      <c r="K26" s="173" t="str">
        <f>J20</f>
        <v>32위/(32개사)</v>
      </c>
      <c r="L26" s="134"/>
      <c r="M26" s="127" t="s">
        <v>177</v>
      </c>
      <c r="N26" s="257">
        <v>0</v>
      </c>
      <c r="O26" s="134">
        <v>0</v>
      </c>
      <c r="P26" s="134"/>
      <c r="Q26" s="134"/>
      <c r="R26" s="134"/>
      <c r="S26" s="134"/>
      <c r="T26" s="134"/>
      <c r="U26" s="134"/>
      <c r="V26" s="134"/>
      <c r="W26" s="134"/>
      <c r="AB26" s="128"/>
      <c r="AE26" s="126"/>
      <c r="AF26" s="126"/>
      <c r="AG26" s="126"/>
      <c r="AH26" s="126"/>
    </row>
    <row r="27" spans="1:34" s="127" customFormat="1" ht="22.5" customHeight="1" x14ac:dyDescent="0.25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34"/>
      <c r="M27" s="127" t="s">
        <v>178</v>
      </c>
      <c r="N27" s="257">
        <v>1.0526315789473684E-2</v>
      </c>
      <c r="O27" s="134">
        <v>1</v>
      </c>
      <c r="P27" s="134"/>
      <c r="Q27" s="134"/>
      <c r="R27" s="134"/>
      <c r="S27" s="134"/>
      <c r="T27" s="134"/>
      <c r="U27" s="134"/>
      <c r="V27" s="134"/>
      <c r="W27" s="134"/>
      <c r="AB27" s="128"/>
      <c r="AE27" s="126"/>
      <c r="AF27" s="126"/>
      <c r="AG27" s="126"/>
      <c r="AH27" s="126"/>
    </row>
    <row r="28" spans="1:34" s="127" customFormat="1" ht="17.25" customHeight="1" x14ac:dyDescent="0.25">
      <c r="A28" s="128"/>
      <c r="B28" s="145" t="s">
        <v>125</v>
      </c>
      <c r="C28" s="145"/>
      <c r="D28" s="146"/>
      <c r="E28" s="146"/>
      <c r="F28" s="146"/>
      <c r="G28" s="146"/>
      <c r="H28" s="146"/>
      <c r="I28" s="146"/>
      <c r="J28" s="146"/>
      <c r="K28" s="146"/>
      <c r="L28" s="134"/>
      <c r="M28" s="127" t="s">
        <v>114</v>
      </c>
      <c r="N28" s="257">
        <v>0</v>
      </c>
      <c r="O28" s="134">
        <v>0</v>
      </c>
      <c r="P28" s="134"/>
      <c r="Q28" s="134"/>
      <c r="R28" s="134"/>
      <c r="S28" s="134"/>
      <c r="T28" s="134"/>
      <c r="U28" s="134"/>
      <c r="V28" s="134"/>
      <c r="W28" s="134"/>
      <c r="AB28" s="128"/>
      <c r="AE28" s="126"/>
      <c r="AF28" s="126"/>
      <c r="AG28" s="126"/>
      <c r="AH28" s="126"/>
    </row>
    <row r="29" spans="1:34" s="127" customFormat="1" ht="22.5" customHeight="1" x14ac:dyDescent="0.25">
      <c r="A29" s="128"/>
      <c r="B29" s="174"/>
      <c r="C29" s="174"/>
      <c r="D29" s="128"/>
      <c r="E29" s="128"/>
      <c r="F29" s="128"/>
      <c r="G29" s="128"/>
      <c r="H29" s="128"/>
      <c r="I29" s="128"/>
      <c r="J29" s="128"/>
      <c r="K29" s="128"/>
      <c r="L29" s="134"/>
      <c r="M29" s="127" t="s">
        <v>179</v>
      </c>
      <c r="N29" s="257">
        <v>3.1578947368421054E-2</v>
      </c>
      <c r="O29" s="134">
        <v>3</v>
      </c>
      <c r="P29" s="258"/>
      <c r="Q29" s="258"/>
      <c r="R29" s="259"/>
      <c r="S29" s="260"/>
      <c r="T29" s="260"/>
      <c r="U29" s="134"/>
      <c r="V29" s="134"/>
      <c r="W29" s="134"/>
      <c r="AB29" s="128"/>
      <c r="AE29" s="126"/>
      <c r="AF29" s="126"/>
      <c r="AG29" s="126"/>
      <c r="AH29" s="126"/>
    </row>
    <row r="30" spans="1:34" s="127" customFormat="1" ht="22.5" customHeight="1" thickBot="1" x14ac:dyDescent="0.3">
      <c r="A30" s="128"/>
      <c r="B30" s="128"/>
      <c r="C30" s="128"/>
      <c r="D30" s="128"/>
      <c r="E30" s="128"/>
      <c r="F30" s="128"/>
      <c r="G30" s="128"/>
      <c r="H30" s="176" t="s">
        <v>89</v>
      </c>
      <c r="I30" s="177" t="s">
        <v>90</v>
      </c>
      <c r="J30" s="178" t="str">
        <f>J10</f>
        <v>원진운수</v>
      </c>
      <c r="K30" s="179" t="s">
        <v>113</v>
      </c>
      <c r="L30" s="134"/>
      <c r="M30" s="127" t="s">
        <v>180</v>
      </c>
      <c r="N30" s="257">
        <v>0.11578947368421053</v>
      </c>
      <c r="O30" s="134">
        <v>11</v>
      </c>
      <c r="P30" s="134"/>
      <c r="Q30" s="134"/>
      <c r="R30" s="134"/>
      <c r="S30" s="134"/>
      <c r="T30" s="134"/>
      <c r="U30" s="134"/>
      <c r="V30" s="134"/>
      <c r="W30" s="134"/>
      <c r="AB30" s="128"/>
      <c r="AE30" s="126"/>
      <c r="AF30" s="126"/>
      <c r="AG30" s="126"/>
      <c r="AH30" s="126"/>
    </row>
    <row r="31" spans="1:34" s="127" customFormat="1" ht="22.5" customHeight="1" thickTop="1" x14ac:dyDescent="0.25">
      <c r="A31" s="128"/>
      <c r="B31" s="128"/>
      <c r="C31" s="128"/>
      <c r="D31" s="128"/>
      <c r="E31" s="128"/>
      <c r="F31" s="128"/>
      <c r="G31" s="128"/>
      <c r="H31" s="180" t="s">
        <v>107</v>
      </c>
      <c r="I31" s="181" t="s">
        <v>67</v>
      </c>
      <c r="J31" s="182" t="s">
        <v>69</v>
      </c>
      <c r="K31" s="183"/>
      <c r="L31" s="134"/>
      <c r="M31" s="127" t="s">
        <v>74</v>
      </c>
      <c r="N31" s="257">
        <v>0.84210526315789469</v>
      </c>
      <c r="O31" s="134">
        <v>80</v>
      </c>
      <c r="P31" s="134"/>
      <c r="Q31" s="134"/>
      <c r="R31" s="134"/>
      <c r="S31" s="134"/>
      <c r="T31" s="134"/>
      <c r="U31" s="134"/>
      <c r="V31" s="134"/>
      <c r="W31" s="134"/>
      <c r="Y31" s="134"/>
      <c r="Z31" s="134"/>
      <c r="AA31" s="134"/>
      <c r="AB31" s="154"/>
      <c r="AE31" s="126"/>
      <c r="AF31" s="126"/>
      <c r="AG31" s="126"/>
      <c r="AH31" s="126"/>
    </row>
    <row r="32" spans="1:34" s="127" customFormat="1" ht="21" customHeight="1" x14ac:dyDescent="0.25">
      <c r="A32" s="128"/>
      <c r="B32" s="128"/>
      <c r="C32" s="128"/>
      <c r="D32" s="128"/>
      <c r="E32" s="128"/>
      <c r="F32" s="128"/>
      <c r="G32" s="128"/>
      <c r="H32" s="184" t="s">
        <v>92</v>
      </c>
      <c r="I32" s="185">
        <v>2.4096385542168676E-2</v>
      </c>
      <c r="J32" s="186" t="s">
        <v>385</v>
      </c>
      <c r="K32" s="187">
        <v>-2.4096385542168676E-2</v>
      </c>
      <c r="L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Y32" s="134"/>
      <c r="Z32" s="134"/>
      <c r="AA32" s="134"/>
      <c r="AB32" s="154"/>
      <c r="AE32" s="126"/>
      <c r="AF32" s="126"/>
      <c r="AG32" s="126"/>
      <c r="AH32" s="126"/>
    </row>
    <row r="33" spans="1:34" s="127" customFormat="1" ht="21" customHeight="1" x14ac:dyDescent="0.25">
      <c r="A33" s="128"/>
      <c r="B33" s="128"/>
      <c r="C33" s="128"/>
      <c r="D33" s="128"/>
      <c r="E33" s="128"/>
      <c r="F33" s="128"/>
      <c r="G33" s="128"/>
      <c r="H33" s="188" t="s">
        <v>93</v>
      </c>
      <c r="I33" s="189">
        <v>4.0258595357037907E-2</v>
      </c>
      <c r="J33" s="190" t="s">
        <v>565</v>
      </c>
      <c r="K33" s="191">
        <v>-2.9732279567564225E-2</v>
      </c>
      <c r="L33" s="128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Y33" s="134"/>
      <c r="Z33" s="134"/>
      <c r="AA33" s="134"/>
      <c r="AB33" s="154"/>
      <c r="AE33" s="126"/>
      <c r="AF33" s="126"/>
      <c r="AG33" s="126"/>
      <c r="AH33" s="126"/>
    </row>
    <row r="34" spans="1:34" s="127" customFormat="1" ht="21" customHeight="1" x14ac:dyDescent="0.25">
      <c r="A34" s="128"/>
      <c r="B34" s="128"/>
      <c r="C34" s="128"/>
      <c r="D34" s="128"/>
      <c r="E34" s="128"/>
      <c r="F34" s="128"/>
      <c r="G34" s="128"/>
      <c r="H34" s="192" t="s">
        <v>94</v>
      </c>
      <c r="I34" s="189">
        <v>9.22715251248898E-2</v>
      </c>
      <c r="J34" s="190" t="s">
        <v>385</v>
      </c>
      <c r="K34" s="191">
        <v>-9.22715251248898E-2</v>
      </c>
      <c r="L34" s="128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Y34" s="134"/>
      <c r="Z34" s="134"/>
      <c r="AA34" s="134"/>
      <c r="AB34" s="154"/>
      <c r="AE34" s="126"/>
      <c r="AF34" s="126"/>
      <c r="AG34" s="126"/>
      <c r="AH34" s="126"/>
    </row>
    <row r="35" spans="1:34" s="127" customFormat="1" ht="21" customHeight="1" x14ac:dyDescent="0.25">
      <c r="A35" s="128"/>
      <c r="B35" s="128"/>
      <c r="C35" s="128"/>
      <c r="D35" s="128"/>
      <c r="E35" s="128"/>
      <c r="F35" s="128"/>
      <c r="G35" s="128"/>
      <c r="H35" s="192" t="s">
        <v>97</v>
      </c>
      <c r="I35" s="189">
        <v>0.18806935057302379</v>
      </c>
      <c r="J35" s="190" t="s">
        <v>566</v>
      </c>
      <c r="K35" s="191">
        <v>-0.15649040320460272</v>
      </c>
      <c r="L35" s="128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Y35" s="134"/>
      <c r="Z35" s="134"/>
      <c r="AA35" s="134"/>
      <c r="AB35" s="154"/>
      <c r="AE35" s="126"/>
      <c r="AF35" s="126"/>
      <c r="AG35" s="126"/>
      <c r="AH35" s="126"/>
    </row>
    <row r="36" spans="1:34" s="127" customFormat="1" ht="21" customHeight="1" x14ac:dyDescent="0.25">
      <c r="A36" s="128"/>
      <c r="B36" s="128"/>
      <c r="C36" s="128"/>
      <c r="D36" s="128"/>
      <c r="E36" s="128"/>
      <c r="F36" s="128"/>
      <c r="G36" s="128"/>
      <c r="H36" s="193" t="s">
        <v>95</v>
      </c>
      <c r="I36" s="189">
        <v>0.24507787246547164</v>
      </c>
      <c r="J36" s="190" t="s">
        <v>567</v>
      </c>
      <c r="K36" s="191">
        <v>-0.12928839878126111</v>
      </c>
      <c r="L36" s="128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Y36" s="134"/>
      <c r="Z36" s="134"/>
      <c r="AA36" s="134"/>
      <c r="AB36" s="154"/>
      <c r="AE36" s="126"/>
      <c r="AF36" s="126"/>
      <c r="AG36" s="126"/>
      <c r="AH36" s="126"/>
    </row>
    <row r="37" spans="1:34" s="127" customFormat="1" ht="21" customHeight="1" x14ac:dyDescent="0.25">
      <c r="A37" s="128"/>
      <c r="B37" s="128"/>
      <c r="C37" s="128"/>
      <c r="D37" s="128"/>
      <c r="E37" s="128"/>
      <c r="F37" s="128"/>
      <c r="G37" s="128"/>
      <c r="H37" s="194" t="s">
        <v>96</v>
      </c>
      <c r="I37" s="195">
        <v>0.41022627093740816</v>
      </c>
      <c r="J37" s="196" t="s">
        <v>568</v>
      </c>
      <c r="K37" s="197">
        <v>0.43187899222048654</v>
      </c>
      <c r="L37" s="128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Y37" s="134"/>
      <c r="Z37" s="134"/>
      <c r="AA37" s="134"/>
      <c r="AB37" s="154"/>
      <c r="AE37" s="126"/>
      <c r="AF37" s="126"/>
      <c r="AG37" s="126"/>
      <c r="AH37" s="126"/>
    </row>
    <row r="38" spans="1:34" s="127" customFormat="1" ht="22.5" customHeight="1" x14ac:dyDescent="0.25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Y38" s="134"/>
      <c r="Z38" s="134"/>
      <c r="AA38" s="134"/>
      <c r="AB38" s="154"/>
      <c r="AE38" s="126"/>
      <c r="AF38" s="126"/>
      <c r="AG38" s="126"/>
      <c r="AH38" s="126"/>
    </row>
    <row r="39" spans="1:34" s="127" customFormat="1" ht="18" customHeight="1" x14ac:dyDescent="0.25">
      <c r="A39" s="128"/>
      <c r="B39" s="145" t="s">
        <v>126</v>
      </c>
      <c r="C39" s="145"/>
      <c r="D39" s="146"/>
      <c r="E39" s="146"/>
      <c r="F39" s="146"/>
      <c r="G39" s="146"/>
      <c r="H39" s="146"/>
      <c r="I39" s="146"/>
      <c r="J39" s="146"/>
      <c r="K39" s="146"/>
      <c r="L39" s="128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Y39" s="134"/>
      <c r="Z39" s="134"/>
      <c r="AA39" s="134"/>
      <c r="AB39" s="154"/>
      <c r="AE39" s="126"/>
      <c r="AF39" s="126"/>
      <c r="AG39" s="126"/>
      <c r="AH39" s="126"/>
    </row>
    <row r="40" spans="1:34" s="127" customFormat="1" ht="30.75" customHeight="1" x14ac:dyDescent="0.25">
      <c r="A40" s="128"/>
      <c r="B40" s="156" t="s">
        <v>62</v>
      </c>
      <c r="C40" s="156" t="s">
        <v>99</v>
      </c>
      <c r="D40" s="156" t="s">
        <v>100</v>
      </c>
      <c r="E40" s="156" t="s">
        <v>101</v>
      </c>
      <c r="F40" s="156" t="s">
        <v>102</v>
      </c>
      <c r="G40" s="156" t="s">
        <v>103</v>
      </c>
      <c r="H40" s="156" t="s">
        <v>6</v>
      </c>
      <c r="I40" s="156" t="s">
        <v>7</v>
      </c>
      <c r="J40" s="156" t="s">
        <v>104</v>
      </c>
      <c r="K40" s="156" t="s">
        <v>70</v>
      </c>
      <c r="L40" s="128"/>
      <c r="N40" s="134" t="s">
        <v>119</v>
      </c>
      <c r="O40" s="134"/>
      <c r="P40" s="134"/>
      <c r="Q40" s="134"/>
      <c r="R40" s="134"/>
      <c r="S40" s="134"/>
      <c r="T40" s="134"/>
      <c r="U40" s="134"/>
      <c r="V40" s="134"/>
      <c r="W40" s="134"/>
      <c r="Y40" s="134"/>
      <c r="Z40" s="134"/>
      <c r="AA40" s="134"/>
      <c r="AB40" s="154"/>
      <c r="AE40" s="126"/>
      <c r="AF40" s="126"/>
      <c r="AG40" s="126"/>
      <c r="AH40" s="126"/>
    </row>
    <row r="41" spans="1:34" s="127" customFormat="1" ht="22.5" customHeight="1" x14ac:dyDescent="0.25">
      <c r="A41" s="128"/>
      <c r="B41" s="198" t="s">
        <v>115</v>
      </c>
      <c r="C41" s="158">
        <v>1</v>
      </c>
      <c r="D41" s="159">
        <v>1.6218760408971647E-2</v>
      </c>
      <c r="E41" s="159">
        <v>0.34176808950325083</v>
      </c>
      <c r="F41" s="159">
        <v>0.1386054918686796</v>
      </c>
      <c r="G41" s="160">
        <v>9.9104999999999972</v>
      </c>
      <c r="H41" s="161">
        <v>0.17612208627618822</v>
      </c>
      <c r="I41" s="161">
        <v>3.9944748170507545</v>
      </c>
      <c r="J41" s="162">
        <v>2.3489876512392045</v>
      </c>
      <c r="K41" s="199" t="s">
        <v>69</v>
      </c>
      <c r="L41" s="128"/>
      <c r="N41" s="134">
        <v>1</v>
      </c>
      <c r="O41" s="134"/>
      <c r="P41" s="134"/>
      <c r="Q41" s="134"/>
      <c r="R41" s="134"/>
      <c r="S41" s="134"/>
      <c r="T41" s="134"/>
      <c r="U41" s="134"/>
      <c r="V41" s="134"/>
      <c r="W41" s="134"/>
      <c r="Y41" s="134"/>
      <c r="Z41" s="134"/>
      <c r="AA41" s="134"/>
      <c r="AB41" s="154"/>
      <c r="AE41" s="126"/>
      <c r="AF41" s="126"/>
      <c r="AG41" s="126"/>
      <c r="AH41" s="126"/>
    </row>
    <row r="42" spans="1:34" s="127" customFormat="1" ht="22.5" customHeight="1" x14ac:dyDescent="0.25">
      <c r="A42" s="128"/>
      <c r="B42" s="164" t="s">
        <v>115</v>
      </c>
      <c r="C42" s="165">
        <v>2</v>
      </c>
      <c r="D42" s="166">
        <v>1.0850809829289125E-2</v>
      </c>
      <c r="E42" s="166">
        <v>0.32367999100140249</v>
      </c>
      <c r="F42" s="166">
        <v>0.14182651225238066</v>
      </c>
      <c r="G42" s="175">
        <v>7.8622954545454542</v>
      </c>
      <c r="H42" s="168">
        <v>0.10644639253391926</v>
      </c>
      <c r="I42" s="168">
        <v>1.210495070096663</v>
      </c>
      <c r="J42" s="169">
        <v>2.5904567868248378</v>
      </c>
      <c r="K42" s="170" t="s">
        <v>68</v>
      </c>
      <c r="L42" s="134"/>
      <c r="N42" s="134">
        <v>3</v>
      </c>
      <c r="O42" s="134"/>
      <c r="P42" s="134"/>
      <c r="Q42" s="134"/>
      <c r="R42" s="134"/>
      <c r="S42" s="134"/>
      <c r="T42" s="134"/>
      <c r="U42" s="134"/>
      <c r="V42" s="134"/>
      <c r="W42" s="134"/>
      <c r="Y42" s="134"/>
      <c r="Z42" s="134"/>
      <c r="AA42" s="134"/>
      <c r="AB42" s="154"/>
      <c r="AE42" s="126"/>
      <c r="AF42" s="126"/>
      <c r="AG42" s="126"/>
      <c r="AH42" s="126"/>
    </row>
    <row r="43" spans="1:34" s="127" customFormat="1" ht="22.5" customHeight="1" x14ac:dyDescent="0.25">
      <c r="A43" s="128"/>
      <c r="B43" s="164" t="s">
        <v>115</v>
      </c>
      <c r="C43" s="165">
        <v>3</v>
      </c>
      <c r="D43" s="166">
        <v>4.56314678294884E-3</v>
      </c>
      <c r="E43" s="166">
        <v>0.33712298928401779</v>
      </c>
      <c r="F43" s="166">
        <v>0.15553034914814259</v>
      </c>
      <c r="G43" s="175">
        <v>8.5152000000000001</v>
      </c>
      <c r="H43" s="168">
        <v>0.15565449076654536</v>
      </c>
      <c r="I43" s="168">
        <v>1.5415842510887099</v>
      </c>
      <c r="J43" s="169">
        <v>2.5261013184767038</v>
      </c>
      <c r="K43" s="170" t="s">
        <v>67</v>
      </c>
      <c r="L43" s="134"/>
      <c r="N43" s="134">
        <v>2</v>
      </c>
      <c r="O43" s="134"/>
      <c r="P43" s="134"/>
      <c r="Q43" s="134"/>
      <c r="R43" s="134"/>
      <c r="S43" s="134"/>
      <c r="T43" s="134"/>
      <c r="U43" s="134"/>
      <c r="V43" s="134"/>
      <c r="W43" s="134"/>
      <c r="Y43" s="134"/>
      <c r="Z43" s="134"/>
      <c r="AA43" s="134"/>
      <c r="AB43" s="154"/>
      <c r="AE43" s="126"/>
      <c r="AF43" s="126"/>
      <c r="AG43" s="126"/>
      <c r="AH43" s="126"/>
    </row>
    <row r="44" spans="1:34" s="127" customFormat="1" ht="22.5" customHeight="1" x14ac:dyDescent="0.25">
      <c r="A44" s="128"/>
      <c r="B44" s="164" t="s">
        <v>115</v>
      </c>
      <c r="C44" s="165">
        <v>4</v>
      </c>
      <c r="D44" s="166">
        <v>4.7850504111230799E-3</v>
      </c>
      <c r="E44" s="166">
        <v>0.34598683482436654</v>
      </c>
      <c r="F44" s="166">
        <v>0.16255618716716966</v>
      </c>
      <c r="G44" s="175">
        <v>9.3644000000000034</v>
      </c>
      <c r="H44" s="168">
        <v>0.11300011256522254</v>
      </c>
      <c r="I44" s="168">
        <v>1.5474242544026215</v>
      </c>
      <c r="J44" s="169">
        <v>2.4106264081394464</v>
      </c>
      <c r="K44" s="170" t="s">
        <v>69</v>
      </c>
      <c r="L44" s="134"/>
      <c r="N44" s="134">
        <v>1</v>
      </c>
      <c r="O44" s="134"/>
      <c r="P44" s="134"/>
      <c r="Q44" s="134"/>
      <c r="R44" s="134"/>
      <c r="S44" s="134"/>
      <c r="T44" s="134"/>
      <c r="U44" s="134"/>
      <c r="V44" s="134"/>
      <c r="W44" s="134"/>
      <c r="Y44" s="134"/>
      <c r="Z44" s="134"/>
      <c r="AA44" s="134"/>
      <c r="AB44" s="154"/>
      <c r="AE44" s="126"/>
      <c r="AF44" s="126"/>
      <c r="AG44" s="126"/>
      <c r="AH44" s="126"/>
    </row>
    <row r="45" spans="1:34" s="127" customFormat="1" ht="22.5" customHeight="1" x14ac:dyDescent="0.25">
      <c r="A45" s="128"/>
      <c r="B45" s="164" t="s">
        <v>115</v>
      </c>
      <c r="C45" s="165">
        <v>5</v>
      </c>
      <c r="D45" s="166">
        <v>4.7224162974405888E-3</v>
      </c>
      <c r="E45" s="166">
        <v>0.3502456853457076</v>
      </c>
      <c r="F45" s="166">
        <v>0.15676476901756825</v>
      </c>
      <c r="G45" s="175">
        <v>10.062422222222224</v>
      </c>
      <c r="H45" s="168">
        <v>0.13040210736665014</v>
      </c>
      <c r="I45" s="168">
        <v>1.8584979795104493</v>
      </c>
      <c r="J45" s="169">
        <v>2.3147924986133543</v>
      </c>
      <c r="K45" s="170" t="s">
        <v>69</v>
      </c>
      <c r="L45" s="134"/>
      <c r="N45" s="134">
        <v>1</v>
      </c>
      <c r="O45" s="134"/>
      <c r="P45" s="134"/>
      <c r="Q45" s="134"/>
      <c r="R45" s="134"/>
      <c r="S45" s="134"/>
      <c r="T45" s="134"/>
      <c r="U45" s="134"/>
      <c r="V45" s="134"/>
      <c r="W45" s="134"/>
      <c r="Y45" s="134"/>
      <c r="Z45" s="134"/>
      <c r="AA45" s="134"/>
      <c r="AB45" s="154"/>
      <c r="AE45" s="126"/>
      <c r="AF45" s="126"/>
      <c r="AG45" s="126"/>
      <c r="AH45" s="126"/>
    </row>
    <row r="46" spans="1:34" s="127" customFormat="1" ht="22.5" customHeight="1" x14ac:dyDescent="0.25">
      <c r="A46" s="128"/>
      <c r="B46" s="164" t="s">
        <v>115</v>
      </c>
      <c r="C46" s="165">
        <v>6</v>
      </c>
      <c r="D46" s="166">
        <v>5.0350509765237118E-3</v>
      </c>
      <c r="E46" s="166">
        <v>0.34737901160125922</v>
      </c>
      <c r="F46" s="166">
        <v>0.15041515523463997</v>
      </c>
      <c r="G46" s="175">
        <v>11.171659090909094</v>
      </c>
      <c r="H46" s="168">
        <v>0.11958802094626853</v>
      </c>
      <c r="I46" s="168">
        <v>1.8011634382872197</v>
      </c>
      <c r="J46" s="169">
        <v>2.1835259263268005</v>
      </c>
      <c r="K46" s="170" t="s">
        <v>67</v>
      </c>
      <c r="L46" s="134"/>
      <c r="N46" s="134">
        <v>2</v>
      </c>
      <c r="O46" s="134"/>
      <c r="P46" s="134"/>
      <c r="Q46" s="134"/>
      <c r="R46" s="134"/>
      <c r="S46" s="134"/>
      <c r="T46" s="134"/>
      <c r="U46" s="134"/>
      <c r="V46" s="134"/>
      <c r="W46" s="134"/>
      <c r="Y46" s="134"/>
      <c r="Z46" s="134"/>
      <c r="AA46" s="134"/>
      <c r="AB46" s="154"/>
      <c r="AE46" s="126"/>
      <c r="AF46" s="126"/>
      <c r="AG46" s="126"/>
      <c r="AH46" s="126"/>
    </row>
    <row r="47" spans="1:34" s="127" customFormat="1" ht="22.5" customHeight="1" x14ac:dyDescent="0.25">
      <c r="A47" s="128"/>
      <c r="B47" s="164" t="s">
        <v>115</v>
      </c>
      <c r="C47" s="165">
        <v>7</v>
      </c>
      <c r="D47" s="166">
        <v>5.3167580656470915E-3</v>
      </c>
      <c r="E47" s="166">
        <v>0.34836410837977783</v>
      </c>
      <c r="F47" s="166">
        <v>0.14415753817761251</v>
      </c>
      <c r="G47" s="175">
        <v>11.950974358974362</v>
      </c>
      <c r="H47" s="168">
        <v>7.7106422559797105E-2</v>
      </c>
      <c r="I47" s="168">
        <v>2.0980028138336628</v>
      </c>
      <c r="J47" s="169">
        <v>2.1010206625441468</v>
      </c>
      <c r="K47" s="170" t="s">
        <v>69</v>
      </c>
      <c r="L47" s="134"/>
      <c r="N47" s="134">
        <v>1</v>
      </c>
      <c r="O47" s="134"/>
      <c r="P47" s="134"/>
      <c r="Q47" s="134"/>
      <c r="R47" s="134"/>
      <c r="S47" s="134"/>
      <c r="T47" s="134"/>
      <c r="U47" s="134"/>
      <c r="V47" s="134"/>
      <c r="W47" s="134"/>
      <c r="Y47" s="134"/>
      <c r="Z47" s="134"/>
      <c r="AA47" s="134"/>
      <c r="AB47" s="154"/>
      <c r="AE47" s="126"/>
      <c r="AF47" s="126"/>
      <c r="AG47" s="126"/>
      <c r="AH47" s="126"/>
    </row>
    <row r="48" spans="1:34" s="127" customFormat="1" ht="22.5" customHeight="1" x14ac:dyDescent="0.25">
      <c r="A48" s="128"/>
      <c r="B48" s="164" t="s">
        <v>115</v>
      </c>
      <c r="C48" s="165">
        <v>8</v>
      </c>
      <c r="D48" s="166">
        <v>6.2829475316584608E-3</v>
      </c>
      <c r="E48" s="166">
        <v>0.35031983048590576</v>
      </c>
      <c r="F48" s="166">
        <v>0.13902517830848485</v>
      </c>
      <c r="G48" s="175">
        <v>12.825914285714285</v>
      </c>
      <c r="H48" s="168">
        <v>6.0308280952430016E-2</v>
      </c>
      <c r="I48" s="168">
        <v>2.4643714482738943</v>
      </c>
      <c r="J48" s="169">
        <v>2.0124285154869068</v>
      </c>
      <c r="K48" s="170" t="s">
        <v>69</v>
      </c>
      <c r="L48" s="134"/>
      <c r="N48" s="134">
        <v>1</v>
      </c>
      <c r="O48" s="134"/>
      <c r="P48" s="134"/>
      <c r="Q48" s="134"/>
      <c r="R48" s="134"/>
      <c r="S48" s="134"/>
      <c r="T48" s="134"/>
      <c r="U48" s="134"/>
      <c r="V48" s="134"/>
      <c r="W48" s="134"/>
      <c r="Y48" s="134"/>
      <c r="Z48" s="134"/>
      <c r="AA48" s="134"/>
      <c r="AB48" s="154"/>
      <c r="AE48" s="126"/>
      <c r="AF48" s="126"/>
      <c r="AG48" s="126"/>
      <c r="AH48" s="126"/>
    </row>
    <row r="49" spans="1:34" s="127" customFormat="1" ht="25.5" customHeight="1" x14ac:dyDescent="0.25">
      <c r="A49" s="128"/>
      <c r="B49" s="171" t="s">
        <v>105</v>
      </c>
      <c r="C49" s="171"/>
      <c r="D49" s="172" cm="1">
        <f t="array" aca="1" ref="D49" ca="1">(INDIRECT(ADDRESS(ROW()-1,COLUMN()))/INDIRECT(ADDRESS(ROW()-2,COLUMN())))-1</f>
        <v>0.18172530216376814</v>
      </c>
      <c r="E49" s="172" cm="1">
        <f t="array" aca="1" ref="E49" ca="1">(INDIRECT(ADDRESS(ROW()-1,COLUMN()))/INDIRECT(ADDRESS(ROW()-2,COLUMN())))-1</f>
        <v>5.6140172281924361E-3</v>
      </c>
      <c r="F49" s="172" cm="1">
        <f t="array" aca="1" ref="F49" ca="1">(INDIRECT(ADDRESS(ROW()-1,COLUMN()))/INDIRECT(ADDRESS(ROW()-2,COLUMN())))-1</f>
        <v>-3.5602438374080836E-2</v>
      </c>
      <c r="G49" s="172" cm="1">
        <f t="array" aca="1" ref="G49" ca="1">(INDIRECT(ADDRESS(ROW()-1,COLUMN()))/INDIRECT(ADDRESS(ROW()-2,COLUMN())))-1</f>
        <v>7.3210760935396246E-2</v>
      </c>
      <c r="H49" s="172" cm="1">
        <f t="array" aca="1" ref="H49" ca="1">(INDIRECT(ADDRESS(ROW()-1,COLUMN()))/INDIRECT(ADDRESS(ROW()-2,COLUMN())))-1</f>
        <v>-0.21785658119905504</v>
      </c>
      <c r="I49" s="172" cm="1">
        <f t="array" aca="1" ref="I49" ca="1">(INDIRECT(ADDRESS(ROW()-1,COLUMN()))/INDIRECT(ADDRESS(ROW()-2,COLUMN())))-1</f>
        <v>0.17462733225355831</v>
      </c>
      <c r="J49" s="172" cm="1">
        <f t="array" aca="1" ref="J49" ca="1">(INDIRECT(ADDRESS(ROW()-1,COLUMN()))/INDIRECT(ADDRESS(ROW()-2,COLUMN())))-1</f>
        <v>-4.2166242644164575E-2</v>
      </c>
      <c r="K49" s="200" t="str" cm="1">
        <f t="array" aca="1" ref="K49" ca="1">_xlfn.IFS(N49=0,"등급유지",N49&gt;0,N49&amp;"등급 상승",N49&lt;0,N49&amp;"등급 하락")</f>
        <v>등급유지</v>
      </c>
      <c r="L49" s="134"/>
      <c r="M49" s="261"/>
      <c r="N49" s="134" cm="1">
        <f t="array" aca="1" ref="N49" ca="1">(INDIRECT(ADDRESS(ROW()-1,COLUMN()))-INDIRECT(ADDRESS(ROW()-2,COLUMN())))</f>
        <v>0</v>
      </c>
      <c r="O49" s="134" t="s">
        <v>120</v>
      </c>
      <c r="P49" s="134"/>
      <c r="Q49" s="134"/>
      <c r="R49" s="134"/>
      <c r="S49" s="134"/>
      <c r="T49" s="134"/>
      <c r="U49" s="134"/>
      <c r="V49" s="134"/>
      <c r="W49" s="134"/>
      <c r="X49" s="262"/>
      <c r="Y49" s="134"/>
      <c r="Z49" s="263"/>
      <c r="AA49" s="134"/>
      <c r="AB49" s="154"/>
      <c r="AE49" s="126"/>
      <c r="AF49" s="126"/>
      <c r="AG49" s="126"/>
      <c r="AH49" s="126"/>
    </row>
    <row r="50" spans="1:34" s="127" customFormat="1" ht="25.5" customHeight="1" x14ac:dyDescent="0.25">
      <c r="A50" s="128"/>
      <c r="B50" s="201"/>
      <c r="C50" s="201"/>
      <c r="D50" s="202"/>
      <c r="E50" s="202"/>
      <c r="F50" s="202"/>
      <c r="G50" s="202"/>
      <c r="H50" s="202"/>
      <c r="I50" s="202"/>
      <c r="J50" s="202"/>
      <c r="K50" s="202"/>
      <c r="L50" s="134"/>
      <c r="M50" s="261"/>
      <c r="P50" s="134"/>
      <c r="Q50" s="134"/>
      <c r="R50" s="134"/>
      <c r="S50" s="134"/>
      <c r="T50" s="134"/>
      <c r="U50" s="134"/>
      <c r="V50" s="134"/>
      <c r="W50" s="134"/>
      <c r="X50" s="262"/>
      <c r="Y50" s="134"/>
      <c r="Z50" s="263"/>
      <c r="AA50" s="134"/>
      <c r="AB50" s="154"/>
      <c r="AE50" s="126"/>
      <c r="AF50" s="126"/>
      <c r="AG50" s="126"/>
      <c r="AH50" s="126"/>
    </row>
    <row r="51" spans="1:34" s="127" customFormat="1" ht="18" customHeight="1" x14ac:dyDescent="0.25">
      <c r="A51" s="128"/>
      <c r="B51" s="145" t="s">
        <v>127</v>
      </c>
      <c r="C51" s="145"/>
      <c r="D51" s="146"/>
      <c r="E51" s="146"/>
      <c r="F51" s="146"/>
      <c r="G51" s="146"/>
      <c r="H51" s="146"/>
      <c r="I51" s="146"/>
      <c r="J51" s="146"/>
      <c r="K51" s="146"/>
      <c r="L51" s="134"/>
      <c r="M51" s="261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262"/>
      <c r="Y51" s="134"/>
      <c r="Z51" s="263"/>
      <c r="AA51" s="134"/>
      <c r="AB51" s="154"/>
      <c r="AE51" s="126"/>
      <c r="AF51" s="126"/>
      <c r="AG51" s="126"/>
      <c r="AH51" s="126"/>
    </row>
    <row r="52" spans="1:34" s="127" customFormat="1" ht="21" customHeight="1" x14ac:dyDescent="0.25">
      <c r="A52" s="128"/>
      <c r="B52" s="201"/>
      <c r="C52" s="201"/>
      <c r="D52" s="202"/>
      <c r="E52" s="202"/>
      <c r="F52" s="202"/>
      <c r="G52" s="202"/>
      <c r="H52" s="202"/>
      <c r="I52" s="202"/>
      <c r="J52" s="202"/>
      <c r="K52" s="202"/>
      <c r="L52" s="134"/>
      <c r="M52" s="261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262"/>
      <c r="Y52" s="134"/>
      <c r="Z52" s="263"/>
      <c r="AA52" s="134"/>
      <c r="AB52" s="154"/>
      <c r="AE52" s="126"/>
      <c r="AF52" s="126"/>
      <c r="AG52" s="126"/>
      <c r="AH52" s="126"/>
    </row>
    <row r="53" spans="1:34" s="127" customFormat="1" ht="25.5" customHeight="1" x14ac:dyDescent="0.25">
      <c r="A53" s="128"/>
      <c r="B53" s="201"/>
      <c r="C53" s="201"/>
      <c r="D53" s="202"/>
      <c r="E53" s="202"/>
      <c r="F53" s="202"/>
      <c r="G53" s="202"/>
      <c r="H53" s="202"/>
      <c r="I53" s="202"/>
      <c r="J53" s="202"/>
      <c r="K53" s="202"/>
      <c r="L53" s="134"/>
      <c r="M53" s="261"/>
      <c r="N53" s="262"/>
      <c r="O53" s="134"/>
      <c r="P53" s="263"/>
      <c r="Q53" s="134"/>
      <c r="R53" s="134"/>
      <c r="S53" s="134"/>
      <c r="T53" s="134"/>
      <c r="U53" s="134"/>
      <c r="V53" s="134"/>
      <c r="W53" s="134"/>
      <c r="X53" s="134"/>
      <c r="Y53" s="134"/>
      <c r="AA53" s="264"/>
      <c r="AE53" s="126"/>
      <c r="AF53" s="126"/>
      <c r="AG53" s="126"/>
      <c r="AH53" s="126"/>
    </row>
    <row r="54" spans="1:34" s="127" customFormat="1" ht="25.5" customHeight="1" x14ac:dyDescent="0.25">
      <c r="A54" s="128"/>
      <c r="B54" s="201"/>
      <c r="C54" s="201"/>
      <c r="D54" s="202"/>
      <c r="E54" s="128"/>
      <c r="F54" s="128"/>
      <c r="G54" s="128"/>
      <c r="H54" s="128"/>
      <c r="I54" s="128"/>
      <c r="J54" s="128"/>
      <c r="K54" s="128"/>
      <c r="L54" s="134"/>
      <c r="M54" s="261"/>
      <c r="N54" s="262"/>
      <c r="O54" s="134"/>
      <c r="P54" s="263"/>
      <c r="Q54" s="134"/>
      <c r="R54" s="134"/>
      <c r="S54" s="134"/>
      <c r="T54" s="134"/>
      <c r="U54" s="134"/>
      <c r="V54" s="134"/>
      <c r="W54" s="134"/>
      <c r="X54" s="134"/>
      <c r="Y54" s="134"/>
      <c r="AA54" s="264"/>
      <c r="AE54" s="126"/>
      <c r="AF54" s="126"/>
      <c r="AG54" s="126"/>
      <c r="AH54" s="126"/>
    </row>
    <row r="55" spans="1:34" s="127" customFormat="1" ht="25.5" customHeight="1" x14ac:dyDescent="0.25">
      <c r="A55" s="128"/>
      <c r="B55" s="201"/>
      <c r="C55" s="201"/>
      <c r="D55" s="202"/>
      <c r="E55" s="128"/>
      <c r="F55" s="128"/>
      <c r="G55" s="128"/>
      <c r="H55" s="128"/>
      <c r="I55" s="128"/>
      <c r="J55" s="128"/>
      <c r="K55" s="128"/>
      <c r="L55" s="134"/>
      <c r="M55" s="261"/>
      <c r="N55" s="262"/>
      <c r="O55" s="134"/>
      <c r="P55" s="263"/>
      <c r="Q55" s="134"/>
      <c r="R55" s="134"/>
      <c r="S55" s="134"/>
      <c r="T55" s="134"/>
      <c r="U55" s="134"/>
      <c r="V55" s="134"/>
      <c r="W55" s="134"/>
      <c r="X55" s="134"/>
      <c r="Y55" s="134"/>
      <c r="AA55" s="264"/>
      <c r="AE55" s="126"/>
      <c r="AF55" s="126"/>
      <c r="AG55" s="126"/>
      <c r="AH55" s="126"/>
    </row>
    <row r="56" spans="1:34" s="127" customFormat="1" ht="25.5" customHeight="1" x14ac:dyDescent="0.25">
      <c r="A56" s="128"/>
      <c r="B56" s="201"/>
      <c r="C56" s="201"/>
      <c r="D56" s="202"/>
      <c r="E56" s="128"/>
      <c r="F56" s="128"/>
      <c r="G56" s="128"/>
      <c r="H56" s="128"/>
      <c r="I56" s="128"/>
      <c r="J56" s="128"/>
      <c r="K56" s="128"/>
      <c r="L56" s="134"/>
      <c r="M56" s="261"/>
      <c r="N56" s="262"/>
      <c r="O56" s="134"/>
      <c r="P56" s="263"/>
      <c r="Q56" s="134"/>
      <c r="R56" s="134"/>
      <c r="S56" s="134"/>
      <c r="T56" s="134"/>
      <c r="U56" s="134"/>
      <c r="V56" s="134"/>
      <c r="W56" s="134"/>
      <c r="X56" s="134"/>
      <c r="Y56" s="134"/>
      <c r="AA56" s="264"/>
      <c r="AE56" s="126"/>
      <c r="AF56" s="126"/>
      <c r="AG56" s="126"/>
      <c r="AH56" s="126"/>
    </row>
    <row r="57" spans="1:34" s="127" customFormat="1" ht="25.5" customHeight="1" x14ac:dyDescent="0.25">
      <c r="A57" s="128"/>
      <c r="B57" s="201"/>
      <c r="C57" s="201"/>
      <c r="D57" s="202"/>
      <c r="E57" s="128"/>
      <c r="F57" s="128"/>
      <c r="G57" s="128"/>
      <c r="H57" s="128"/>
      <c r="I57" s="128"/>
      <c r="J57" s="128"/>
      <c r="K57" s="128"/>
      <c r="L57" s="134"/>
      <c r="M57" s="261"/>
      <c r="N57" s="262"/>
      <c r="O57" s="134"/>
      <c r="P57" s="263"/>
      <c r="Q57" s="134"/>
      <c r="R57" s="134"/>
      <c r="S57" s="134"/>
      <c r="T57" s="134"/>
      <c r="U57" s="134"/>
      <c r="V57" s="134"/>
      <c r="W57" s="134"/>
      <c r="X57" s="134"/>
      <c r="Y57" s="134"/>
      <c r="AA57" s="264"/>
      <c r="AE57" s="126"/>
      <c r="AF57" s="126"/>
      <c r="AG57" s="126"/>
      <c r="AH57" s="126"/>
    </row>
    <row r="58" spans="1:34" s="127" customFormat="1" ht="25.5" customHeight="1" x14ac:dyDescent="0.25">
      <c r="A58" s="128"/>
      <c r="B58" s="201"/>
      <c r="C58" s="201"/>
      <c r="D58" s="202"/>
      <c r="E58" s="128"/>
      <c r="F58" s="128"/>
      <c r="G58" s="128"/>
      <c r="H58" s="128"/>
      <c r="I58" s="128"/>
      <c r="J58" s="128"/>
      <c r="K58" s="128"/>
      <c r="L58" s="134"/>
      <c r="M58" s="261"/>
      <c r="N58" s="262"/>
      <c r="O58" s="134"/>
      <c r="P58" s="263"/>
      <c r="Q58" s="134"/>
      <c r="R58" s="134"/>
      <c r="S58" s="134"/>
      <c r="T58" s="134"/>
      <c r="U58" s="134"/>
      <c r="V58" s="134"/>
      <c r="W58" s="134"/>
      <c r="X58" s="134"/>
      <c r="Y58" s="134"/>
      <c r="AA58" s="264"/>
      <c r="AE58" s="126"/>
      <c r="AF58" s="126"/>
      <c r="AG58" s="126"/>
      <c r="AH58" s="126"/>
    </row>
    <row r="59" spans="1:34" s="127" customFormat="1" ht="25.5" customHeight="1" x14ac:dyDescent="0.25">
      <c r="A59" s="128"/>
      <c r="B59" s="201"/>
      <c r="C59" s="201"/>
      <c r="D59" s="202"/>
      <c r="E59" s="128"/>
      <c r="F59" s="128"/>
      <c r="G59" s="128"/>
      <c r="H59" s="128"/>
      <c r="I59" s="128"/>
      <c r="J59" s="128"/>
      <c r="K59" s="128"/>
      <c r="L59" s="134"/>
      <c r="M59" s="261"/>
      <c r="N59" s="262"/>
      <c r="O59" s="134"/>
      <c r="P59" s="263"/>
      <c r="Q59" s="134"/>
      <c r="R59" s="134"/>
      <c r="S59" s="134"/>
      <c r="T59" s="134"/>
      <c r="U59" s="134"/>
      <c r="V59" s="134"/>
      <c r="W59" s="134"/>
      <c r="X59" s="134"/>
      <c r="Y59" s="134"/>
      <c r="AA59" s="264"/>
      <c r="AE59" s="126"/>
      <c r="AF59" s="126"/>
      <c r="AG59" s="126"/>
      <c r="AH59" s="126"/>
    </row>
    <row r="60" spans="1:34" s="127" customFormat="1" ht="25.5" customHeight="1" x14ac:dyDescent="0.25">
      <c r="A60" s="128"/>
      <c r="B60" s="201"/>
      <c r="C60" s="201"/>
      <c r="D60" s="202"/>
      <c r="E60" s="202"/>
      <c r="F60" s="202"/>
      <c r="G60" s="202"/>
      <c r="H60" s="202"/>
      <c r="I60" s="202"/>
      <c r="J60" s="202"/>
      <c r="K60" s="202"/>
      <c r="L60" s="134"/>
      <c r="M60" s="261"/>
      <c r="N60" s="262"/>
      <c r="O60" s="134"/>
      <c r="P60" s="263"/>
      <c r="Q60" s="134"/>
      <c r="R60" s="134"/>
      <c r="S60" s="134"/>
      <c r="T60" s="134"/>
      <c r="U60" s="134"/>
      <c r="V60" s="134"/>
      <c r="W60" s="134"/>
      <c r="X60" s="134"/>
      <c r="Y60" s="134"/>
      <c r="AA60" s="264"/>
      <c r="AE60" s="126"/>
      <c r="AF60" s="126"/>
      <c r="AG60" s="126"/>
      <c r="AH60" s="126"/>
    </row>
    <row r="61" spans="1:34" s="127" customFormat="1" ht="25.5" customHeight="1" x14ac:dyDescent="0.25">
      <c r="A61" s="128"/>
      <c r="B61" s="201"/>
      <c r="C61" s="201"/>
      <c r="D61" s="202"/>
      <c r="E61" s="202"/>
      <c r="F61" s="202"/>
      <c r="G61" s="202"/>
      <c r="H61" s="202"/>
      <c r="I61" s="202"/>
      <c r="J61" s="202"/>
      <c r="K61" s="202"/>
      <c r="L61" s="134"/>
      <c r="M61" s="261"/>
      <c r="N61" s="262"/>
      <c r="O61" s="134"/>
      <c r="P61" s="263"/>
      <c r="Q61" s="134"/>
      <c r="R61" s="134"/>
      <c r="S61" s="134"/>
      <c r="T61" s="134"/>
      <c r="U61" s="134"/>
      <c r="V61" s="134"/>
      <c r="W61" s="134"/>
      <c r="X61" s="134"/>
      <c r="Y61" s="134"/>
      <c r="AA61" s="264"/>
      <c r="AE61" s="126"/>
      <c r="AF61" s="126"/>
      <c r="AG61" s="126"/>
      <c r="AH61" s="126"/>
    </row>
    <row r="62" spans="1:34" s="127" customFormat="1" ht="25.5" customHeight="1" thickBot="1" x14ac:dyDescent="0.3">
      <c r="A62" s="128"/>
      <c r="B62" s="203" t="s">
        <v>89</v>
      </c>
      <c r="C62" s="204" t="s">
        <v>116</v>
      </c>
      <c r="D62" s="204" t="s">
        <v>117</v>
      </c>
      <c r="E62" s="204" t="s">
        <v>118</v>
      </c>
      <c r="F62" s="204" t="s">
        <v>170</v>
      </c>
      <c r="G62" s="204" t="s">
        <v>170</v>
      </c>
      <c r="H62" s="204" t="s">
        <v>170</v>
      </c>
      <c r="I62" s="204" t="s">
        <v>170</v>
      </c>
      <c r="J62" s="204" t="s">
        <v>170</v>
      </c>
      <c r="K62" s="205" t="s">
        <v>170</v>
      </c>
      <c r="L62" s="134"/>
      <c r="M62" s="265">
        <v>1</v>
      </c>
      <c r="N62" s="266">
        <v>2</v>
      </c>
      <c r="O62" s="266">
        <v>3</v>
      </c>
      <c r="P62" s="265"/>
      <c r="Q62" s="266"/>
      <c r="R62" s="266"/>
      <c r="S62" s="265"/>
      <c r="T62" s="266"/>
      <c r="U62" s="266"/>
      <c r="V62" s="266"/>
      <c r="W62" s="266"/>
      <c r="X62" s="266"/>
      <c r="Y62" s="134"/>
      <c r="AA62" s="264"/>
      <c r="AE62" s="126"/>
      <c r="AF62" s="126"/>
      <c r="AG62" s="126"/>
      <c r="AH62" s="126"/>
    </row>
    <row r="63" spans="1:34" s="127" customFormat="1" ht="25.5" customHeight="1" thickTop="1" x14ac:dyDescent="0.25">
      <c r="A63" s="128"/>
      <c r="B63" s="206" t="s">
        <v>107</v>
      </c>
      <c r="C63" s="207" t="s">
        <v>69</v>
      </c>
      <c r="D63" s="208" t="s">
        <v>69</v>
      </c>
      <c r="E63" s="208" t="s">
        <v>69</v>
      </c>
      <c r="F63" s="208" t="s">
        <v>170</v>
      </c>
      <c r="G63" s="208" t="s">
        <v>170</v>
      </c>
      <c r="H63" s="208" t="s">
        <v>170</v>
      </c>
      <c r="I63" s="208" t="s">
        <v>170</v>
      </c>
      <c r="J63" s="208" t="s">
        <v>170</v>
      </c>
      <c r="K63" s="208" t="s">
        <v>170</v>
      </c>
      <c r="L63" s="134"/>
      <c r="M63" s="265" t="s">
        <v>116</v>
      </c>
      <c r="N63" s="265" t="s">
        <v>117</v>
      </c>
      <c r="O63" s="265" t="s">
        <v>118</v>
      </c>
      <c r="P63" s="265"/>
      <c r="Q63" s="265"/>
      <c r="R63" s="265"/>
      <c r="S63" s="265"/>
      <c r="T63" s="265"/>
      <c r="U63" s="261"/>
      <c r="V63" s="134"/>
      <c r="W63" s="134"/>
      <c r="X63" s="134"/>
      <c r="Y63" s="134"/>
      <c r="AA63" s="264"/>
      <c r="AE63" s="126"/>
      <c r="AF63" s="126"/>
      <c r="AG63" s="126"/>
      <c r="AH63" s="126"/>
    </row>
    <row r="64" spans="1:34" s="127" customFormat="1" ht="25.5" customHeight="1" x14ac:dyDescent="0.25">
      <c r="A64" s="128"/>
      <c r="B64" s="209" t="s">
        <v>92</v>
      </c>
      <c r="C64" s="210" t="s">
        <v>385</v>
      </c>
      <c r="D64" s="210" t="s">
        <v>385</v>
      </c>
      <c r="E64" s="210" t="s">
        <v>385</v>
      </c>
      <c r="F64" s="210" t="s">
        <v>170</v>
      </c>
      <c r="G64" s="210" t="s">
        <v>170</v>
      </c>
      <c r="H64" s="210" t="s">
        <v>170</v>
      </c>
      <c r="I64" s="185" t="s">
        <v>170</v>
      </c>
      <c r="J64" s="185" t="s">
        <v>170</v>
      </c>
      <c r="K64" s="211" t="s">
        <v>170</v>
      </c>
      <c r="L64" s="134"/>
      <c r="M64" s="261"/>
      <c r="N64" s="262"/>
      <c r="O64" s="134"/>
      <c r="P64" s="263"/>
      <c r="Q64" s="134"/>
      <c r="R64" s="134"/>
      <c r="S64" s="134"/>
      <c r="T64" s="134"/>
      <c r="U64" s="134"/>
      <c r="V64" s="134"/>
      <c r="W64" s="134"/>
      <c r="X64" s="134"/>
      <c r="Y64" s="134"/>
      <c r="AA64" s="264"/>
      <c r="AE64" s="126"/>
      <c r="AF64" s="126"/>
      <c r="AG64" s="126"/>
      <c r="AH64" s="126"/>
    </row>
    <row r="65" spans="1:34" s="127" customFormat="1" ht="25.5" customHeight="1" x14ac:dyDescent="0.25">
      <c r="A65" s="128"/>
      <c r="B65" s="212" t="s">
        <v>93</v>
      </c>
      <c r="C65" s="210" t="s">
        <v>385</v>
      </c>
      <c r="D65" s="210" t="s">
        <v>385</v>
      </c>
      <c r="E65" s="210" t="s">
        <v>385</v>
      </c>
      <c r="F65" s="210" t="s">
        <v>170</v>
      </c>
      <c r="G65" s="210" t="s">
        <v>170</v>
      </c>
      <c r="H65" s="210" t="s">
        <v>170</v>
      </c>
      <c r="I65" s="210" t="s">
        <v>170</v>
      </c>
      <c r="J65" s="210" t="s">
        <v>170</v>
      </c>
      <c r="K65" s="213" t="s">
        <v>170</v>
      </c>
      <c r="L65" s="134"/>
      <c r="M65" s="267">
        <v>0</v>
      </c>
      <c r="N65" s="267">
        <v>0</v>
      </c>
      <c r="O65" s="267">
        <v>0</v>
      </c>
      <c r="P65" s="267"/>
      <c r="Q65" s="267"/>
      <c r="R65" s="267"/>
      <c r="S65" s="267"/>
      <c r="T65" s="267"/>
      <c r="U65" s="267"/>
      <c r="V65" s="267"/>
      <c r="W65" s="267"/>
      <c r="X65" s="267"/>
      <c r="Y65" s="134"/>
      <c r="AA65" s="264"/>
      <c r="AE65" s="126"/>
      <c r="AF65" s="126"/>
      <c r="AG65" s="126"/>
      <c r="AH65" s="126"/>
    </row>
    <row r="66" spans="1:34" s="127" customFormat="1" ht="25.5" customHeight="1" x14ac:dyDescent="0.25">
      <c r="A66" s="128"/>
      <c r="B66" s="214" t="s">
        <v>94</v>
      </c>
      <c r="C66" s="210" t="s">
        <v>385</v>
      </c>
      <c r="D66" s="210" t="s">
        <v>385</v>
      </c>
      <c r="E66" s="210" t="s">
        <v>385</v>
      </c>
      <c r="F66" s="210" t="s">
        <v>170</v>
      </c>
      <c r="G66" s="210" t="s">
        <v>170</v>
      </c>
      <c r="H66" s="210" t="s">
        <v>170</v>
      </c>
      <c r="I66" s="210" t="s">
        <v>170</v>
      </c>
      <c r="J66" s="210" t="s">
        <v>170</v>
      </c>
      <c r="K66" s="213" t="s">
        <v>170</v>
      </c>
      <c r="L66" s="134"/>
      <c r="M66" s="267">
        <v>0</v>
      </c>
      <c r="N66" s="267">
        <v>0</v>
      </c>
      <c r="O66" s="267">
        <v>0</v>
      </c>
      <c r="P66" s="267"/>
      <c r="Q66" s="267"/>
      <c r="R66" s="267"/>
      <c r="S66" s="267"/>
      <c r="T66" s="267"/>
      <c r="U66" s="267"/>
      <c r="V66" s="267"/>
      <c r="W66" s="267"/>
      <c r="X66" s="267"/>
      <c r="Y66" s="134"/>
      <c r="AA66" s="264"/>
      <c r="AE66" s="126"/>
      <c r="AF66" s="126"/>
      <c r="AG66" s="126"/>
      <c r="AH66" s="126"/>
    </row>
    <row r="67" spans="1:34" s="127" customFormat="1" ht="25.5" customHeight="1" x14ac:dyDescent="0.25">
      <c r="A67" s="128"/>
      <c r="B67" s="214" t="s">
        <v>97</v>
      </c>
      <c r="C67" s="210" t="s">
        <v>385</v>
      </c>
      <c r="D67" s="210" t="s">
        <v>385</v>
      </c>
      <c r="E67" s="210" t="s">
        <v>385</v>
      </c>
      <c r="F67" s="210" t="s">
        <v>170</v>
      </c>
      <c r="G67" s="210" t="s">
        <v>170</v>
      </c>
      <c r="H67" s="210" t="s">
        <v>170</v>
      </c>
      <c r="I67" s="210" t="s">
        <v>170</v>
      </c>
      <c r="J67" s="210" t="s">
        <v>170</v>
      </c>
      <c r="K67" s="213" t="s">
        <v>170</v>
      </c>
      <c r="L67" s="134"/>
      <c r="M67" s="267">
        <v>0</v>
      </c>
      <c r="N67" s="267">
        <v>0</v>
      </c>
      <c r="O67" s="267">
        <v>0</v>
      </c>
      <c r="P67" s="267"/>
      <c r="Q67" s="267"/>
      <c r="R67" s="267"/>
      <c r="S67" s="267"/>
      <c r="T67" s="267"/>
      <c r="U67" s="267"/>
      <c r="V67" s="267"/>
      <c r="W67" s="267"/>
      <c r="X67" s="267"/>
      <c r="Y67" s="134"/>
      <c r="AA67" s="264"/>
      <c r="AE67" s="126"/>
      <c r="AF67" s="126"/>
      <c r="AG67" s="126"/>
      <c r="AH67" s="126"/>
    </row>
    <row r="68" spans="1:34" s="127" customFormat="1" ht="25.5" customHeight="1" x14ac:dyDescent="0.25">
      <c r="A68" s="128"/>
      <c r="B68" s="215" t="s">
        <v>95</v>
      </c>
      <c r="C68" s="210" t="s">
        <v>389</v>
      </c>
      <c r="D68" s="210" t="s">
        <v>557</v>
      </c>
      <c r="E68" s="210" t="s">
        <v>385</v>
      </c>
      <c r="F68" s="210" t="s">
        <v>170</v>
      </c>
      <c r="G68" s="210" t="s">
        <v>170</v>
      </c>
      <c r="H68" s="210" t="s">
        <v>170</v>
      </c>
      <c r="I68" s="210" t="s">
        <v>170</v>
      </c>
      <c r="J68" s="210" t="s">
        <v>170</v>
      </c>
      <c r="K68" s="213" t="s">
        <v>170</v>
      </c>
      <c r="L68" s="134"/>
      <c r="M68" s="267">
        <v>0</v>
      </c>
      <c r="N68" s="267">
        <v>0</v>
      </c>
      <c r="O68" s="267">
        <v>0</v>
      </c>
      <c r="P68" s="267"/>
      <c r="Q68" s="267"/>
      <c r="R68" s="267"/>
      <c r="S68" s="267"/>
      <c r="T68" s="267"/>
      <c r="U68" s="267"/>
      <c r="V68" s="267"/>
      <c r="W68" s="267"/>
      <c r="X68" s="267"/>
      <c r="Y68" s="134"/>
      <c r="AA68" s="264"/>
      <c r="AE68" s="126"/>
      <c r="AF68" s="126"/>
      <c r="AG68" s="126"/>
      <c r="AH68" s="126"/>
    </row>
    <row r="69" spans="1:34" s="127" customFormat="1" ht="25.5" customHeight="1" x14ac:dyDescent="0.25">
      <c r="A69" s="128"/>
      <c r="B69" s="216" t="s">
        <v>96</v>
      </c>
      <c r="C69" s="217" t="s">
        <v>389</v>
      </c>
      <c r="D69" s="217" t="s">
        <v>558</v>
      </c>
      <c r="E69" s="217" t="s">
        <v>559</v>
      </c>
      <c r="F69" s="217" t="s">
        <v>170</v>
      </c>
      <c r="G69" s="217" t="s">
        <v>170</v>
      </c>
      <c r="H69" s="217" t="s">
        <v>170</v>
      </c>
      <c r="I69" s="217" t="s">
        <v>170</v>
      </c>
      <c r="J69" s="217" t="s">
        <v>170</v>
      </c>
      <c r="K69" s="218" t="s">
        <v>170</v>
      </c>
      <c r="L69" s="134"/>
      <c r="M69" s="267">
        <v>0.5</v>
      </c>
      <c r="N69" s="267">
        <v>0.13333333333333333</v>
      </c>
      <c r="O69" s="267">
        <v>0</v>
      </c>
      <c r="P69" s="267"/>
      <c r="Q69" s="267"/>
      <c r="R69" s="267"/>
      <c r="S69" s="267"/>
      <c r="T69" s="267"/>
      <c r="U69" s="267"/>
      <c r="V69" s="267"/>
      <c r="W69" s="267"/>
      <c r="X69" s="267"/>
      <c r="Y69" s="134"/>
      <c r="AA69" s="264"/>
      <c r="AE69" s="126"/>
      <c r="AF69" s="126"/>
      <c r="AG69" s="126"/>
      <c r="AH69" s="126"/>
    </row>
    <row r="70" spans="1:34" s="127" customFormat="1" ht="15.75" customHeight="1" x14ac:dyDescent="0.25">
      <c r="A70" s="128"/>
      <c r="B70" s="201"/>
      <c r="C70" s="201"/>
      <c r="D70" s="202"/>
      <c r="E70" s="202"/>
      <c r="F70" s="202"/>
      <c r="G70" s="202"/>
      <c r="H70" s="202"/>
      <c r="I70" s="202"/>
      <c r="J70" s="202"/>
      <c r="K70" s="202"/>
      <c r="L70" s="134"/>
      <c r="M70" s="267">
        <v>0.5</v>
      </c>
      <c r="N70" s="267">
        <v>0.8666666666666667</v>
      </c>
      <c r="O70" s="267">
        <v>0.9375</v>
      </c>
      <c r="P70" s="267"/>
      <c r="Q70" s="267"/>
      <c r="R70" s="267"/>
      <c r="S70" s="267"/>
      <c r="T70" s="267"/>
      <c r="U70" s="267"/>
      <c r="V70" s="267"/>
      <c r="W70" s="267"/>
      <c r="X70" s="267"/>
      <c r="Y70" s="134"/>
      <c r="AA70" s="264"/>
      <c r="AE70" s="126"/>
      <c r="AF70" s="126"/>
      <c r="AG70" s="126"/>
      <c r="AH70" s="126"/>
    </row>
    <row r="71" spans="1:34" s="127" customFormat="1" ht="17.25" customHeight="1" x14ac:dyDescent="0.25">
      <c r="A71" s="128"/>
      <c r="B71" s="145" t="s">
        <v>128</v>
      </c>
      <c r="C71" s="145"/>
      <c r="D71" s="146"/>
      <c r="E71" s="146"/>
      <c r="F71" s="146"/>
      <c r="G71" s="146"/>
      <c r="H71" s="146"/>
      <c r="I71" s="146"/>
      <c r="J71" s="146"/>
      <c r="K71" s="146"/>
      <c r="L71" s="134"/>
      <c r="M71" s="261"/>
      <c r="N71" s="262"/>
      <c r="O71" s="134"/>
      <c r="P71" s="263"/>
      <c r="Q71" s="134"/>
      <c r="R71" s="134"/>
      <c r="S71" s="134"/>
      <c r="T71" s="134"/>
      <c r="U71" s="134"/>
      <c r="V71" s="134"/>
      <c r="W71" s="134"/>
      <c r="X71" s="134"/>
      <c r="Y71" s="134"/>
      <c r="AA71" s="264"/>
      <c r="AE71" s="126"/>
      <c r="AF71" s="126"/>
      <c r="AG71" s="126"/>
      <c r="AH71" s="126"/>
    </row>
    <row r="72" spans="1:34" s="127" customFormat="1" ht="30.75" customHeight="1" x14ac:dyDescent="0.25">
      <c r="A72" s="128"/>
      <c r="B72" s="156" t="s">
        <v>73</v>
      </c>
      <c r="C72" s="156" t="s">
        <v>99</v>
      </c>
      <c r="D72" s="156" t="s">
        <v>100</v>
      </c>
      <c r="E72" s="156" t="s">
        <v>101</v>
      </c>
      <c r="F72" s="156" t="s">
        <v>102</v>
      </c>
      <c r="G72" s="156" t="s">
        <v>103</v>
      </c>
      <c r="H72" s="156" t="s">
        <v>6</v>
      </c>
      <c r="I72" s="156" t="s">
        <v>7</v>
      </c>
      <c r="J72" s="156" t="s">
        <v>104</v>
      </c>
      <c r="K72" s="156" t="s">
        <v>106</v>
      </c>
      <c r="L72" s="134"/>
      <c r="M72" s="261"/>
      <c r="N72" s="262"/>
      <c r="O72" s="134"/>
      <c r="P72" s="263"/>
      <c r="Q72" s="134"/>
      <c r="R72" s="134"/>
      <c r="S72" s="134"/>
      <c r="T72" s="134"/>
      <c r="U72" s="134"/>
      <c r="V72" s="134"/>
      <c r="W72" s="134"/>
      <c r="X72" s="134"/>
      <c r="Y72" s="134"/>
      <c r="AA72" s="264"/>
      <c r="AE72" s="126"/>
      <c r="AF72" s="126"/>
      <c r="AG72" s="126"/>
      <c r="AH72" s="126"/>
    </row>
    <row r="73" spans="1:34" s="127" customFormat="1" ht="27" customHeight="1" x14ac:dyDescent="0.25">
      <c r="A73" s="128"/>
      <c r="B73" s="33" t="s">
        <v>116</v>
      </c>
      <c r="C73" s="31">
        <v>1</v>
      </c>
      <c r="D73" s="34">
        <v>1.5528901319996494E-2</v>
      </c>
      <c r="E73" s="34">
        <v>0.25859138326924103</v>
      </c>
      <c r="F73" s="34">
        <v>0.12184779578726</v>
      </c>
      <c r="G73" s="35">
        <v>18.048999999999999</v>
      </c>
      <c r="H73" s="36">
        <v>0.12497209824334359</v>
      </c>
      <c r="I73" s="36">
        <v>5.9014601948245584</v>
      </c>
      <c r="J73" s="37">
        <v>2.4818214846922597</v>
      </c>
      <c r="K73" s="32"/>
      <c r="L73" s="134"/>
      <c r="M73" s="261"/>
      <c r="N73" s="262"/>
      <c r="O73" s="134"/>
      <c r="P73" s="263"/>
      <c r="Q73" s="134"/>
      <c r="R73" s="134"/>
      <c r="S73" s="134"/>
      <c r="T73" s="134"/>
      <c r="U73" s="134"/>
      <c r="V73" s="134"/>
      <c r="W73" s="134"/>
      <c r="X73" s="134"/>
      <c r="Y73" s="134"/>
      <c r="AA73" s="264"/>
      <c r="AE73" s="126"/>
      <c r="AF73" s="126"/>
      <c r="AG73" s="126"/>
      <c r="AH73" s="126"/>
    </row>
    <row r="74" spans="1:34" s="127" customFormat="1" ht="20.25" customHeight="1" x14ac:dyDescent="0.25">
      <c r="A74" s="128"/>
      <c r="B74" s="33" t="s">
        <v>116</v>
      </c>
      <c r="C74" s="31">
        <v>2</v>
      </c>
      <c r="D74" s="34">
        <v>1.0440928305091192E-2</v>
      </c>
      <c r="E74" s="34">
        <v>0.22527382407132368</v>
      </c>
      <c r="F74" s="34">
        <v>0.11075089001354629</v>
      </c>
      <c r="G74" s="35">
        <v>13.357749999999999</v>
      </c>
      <c r="H74" s="36">
        <v>8.1659642406301421E-3</v>
      </c>
      <c r="I74" s="36">
        <v>1.3963798851477542</v>
      </c>
      <c r="J74" s="37">
        <v>2.8743078549470993</v>
      </c>
      <c r="K74" s="32"/>
      <c r="L74" s="134"/>
      <c r="M74" s="261"/>
      <c r="N74" s="262"/>
      <c r="O74" s="134"/>
      <c r="P74" s="263"/>
      <c r="Q74" s="134"/>
      <c r="R74" s="134"/>
      <c r="S74" s="134"/>
      <c r="T74" s="134"/>
      <c r="U74" s="134"/>
      <c r="V74" s="134"/>
      <c r="W74" s="134"/>
      <c r="X74" s="134"/>
      <c r="Y74" s="134"/>
      <c r="AA74" s="264"/>
      <c r="AE74" s="126"/>
      <c r="AF74" s="126"/>
      <c r="AG74" s="126"/>
      <c r="AH74" s="126"/>
    </row>
    <row r="75" spans="1:34" s="127" customFormat="1" ht="20.25" customHeight="1" x14ac:dyDescent="0.25">
      <c r="A75" s="128"/>
      <c r="B75" s="33" t="s">
        <v>116</v>
      </c>
      <c r="C75" s="31">
        <v>3</v>
      </c>
      <c r="D75" s="34">
        <v>5.4490910606208353E-3</v>
      </c>
      <c r="E75" s="34">
        <v>0.2354170085091096</v>
      </c>
      <c r="F75" s="34">
        <v>0.11337531228913623</v>
      </c>
      <c r="G75" s="35">
        <v>14.124500000000001</v>
      </c>
      <c r="H75" s="36">
        <v>4.1755200948296406E-2</v>
      </c>
      <c r="I75" s="36">
        <v>1.7219049533916517</v>
      </c>
      <c r="J75" s="37">
        <v>2.850086630657358</v>
      </c>
      <c r="K75" s="32"/>
      <c r="L75" s="134"/>
      <c r="M75" s="261"/>
      <c r="N75" s="262"/>
      <c r="O75" s="134"/>
      <c r="P75" s="263"/>
      <c r="Q75" s="134"/>
      <c r="R75" s="134"/>
      <c r="S75" s="134"/>
      <c r="T75" s="134"/>
      <c r="U75" s="134"/>
      <c r="V75" s="134"/>
      <c r="W75" s="134"/>
      <c r="X75" s="134"/>
      <c r="Y75" s="134"/>
      <c r="AA75" s="264"/>
      <c r="AE75" s="126"/>
      <c r="AF75" s="126"/>
      <c r="AG75" s="126"/>
      <c r="AH75" s="126"/>
    </row>
    <row r="76" spans="1:34" s="127" customFormat="1" ht="20.25" customHeight="1" x14ac:dyDescent="0.25">
      <c r="A76" s="128"/>
      <c r="B76" s="33" t="s">
        <v>116</v>
      </c>
      <c r="C76" s="31">
        <v>4</v>
      </c>
      <c r="D76" s="34">
        <v>5.6710027471047328E-3</v>
      </c>
      <c r="E76" s="34">
        <v>0.24306761730915286</v>
      </c>
      <c r="F76" s="34">
        <v>0.12587610955508305</v>
      </c>
      <c r="G76" s="35">
        <v>14.72625</v>
      </c>
      <c r="H76" s="36">
        <v>3.1553545815061104E-2</v>
      </c>
      <c r="I76" s="36">
        <v>1.2621418326024443</v>
      </c>
      <c r="J76" s="37">
        <v>2.7817124553808075</v>
      </c>
      <c r="K76" s="32"/>
      <c r="L76" s="134"/>
      <c r="M76" s="261"/>
      <c r="N76" s="262"/>
      <c r="O76" s="134"/>
      <c r="P76" s="263"/>
      <c r="Q76" s="134"/>
      <c r="R76" s="134"/>
      <c r="S76" s="134"/>
      <c r="T76" s="134"/>
      <c r="U76" s="134"/>
      <c r="V76" s="134"/>
      <c r="W76" s="134"/>
      <c r="X76" s="134"/>
      <c r="Y76" s="134"/>
      <c r="AA76" s="264"/>
      <c r="AE76" s="126"/>
      <c r="AF76" s="126"/>
      <c r="AG76" s="126"/>
      <c r="AH76" s="126"/>
    </row>
    <row r="77" spans="1:34" s="127" customFormat="1" ht="20.25" customHeight="1" x14ac:dyDescent="0.25">
      <c r="A77" s="128"/>
      <c r="B77" s="33" t="s">
        <v>116</v>
      </c>
      <c r="C77" s="31">
        <v>5</v>
      </c>
      <c r="D77" s="34">
        <v>4.9349162232035617E-3</v>
      </c>
      <c r="E77" s="34">
        <v>0.24247623510312574</v>
      </c>
      <c r="F77" s="34">
        <v>0.12419404104872431</v>
      </c>
      <c r="G77" s="35">
        <v>15.62</v>
      </c>
      <c r="H77" s="36">
        <v>2.1796076000127115E-2</v>
      </c>
      <c r="I77" s="36">
        <v>1.3186625980076905</v>
      </c>
      <c r="J77" s="37">
        <v>2.6838484738066639</v>
      </c>
      <c r="K77" s="32"/>
      <c r="L77" s="134"/>
      <c r="M77" s="261"/>
      <c r="N77" s="262"/>
      <c r="O77" s="134"/>
      <c r="P77" s="263"/>
      <c r="Q77" s="134"/>
      <c r="R77" s="134"/>
      <c r="S77" s="134"/>
      <c r="T77" s="134"/>
      <c r="U77" s="134"/>
      <c r="V77" s="134"/>
      <c r="W77" s="134"/>
      <c r="X77" s="134"/>
      <c r="Y77" s="134"/>
      <c r="AA77" s="264"/>
      <c r="AE77" s="126"/>
      <c r="AF77" s="126"/>
      <c r="AG77" s="126"/>
      <c r="AH77" s="126"/>
    </row>
    <row r="78" spans="1:34" s="127" customFormat="1" ht="20.25" customHeight="1" x14ac:dyDescent="0.25">
      <c r="A78" s="128"/>
      <c r="B78" s="33" t="s">
        <v>116</v>
      </c>
      <c r="C78" s="31">
        <v>6</v>
      </c>
      <c r="D78" s="34">
        <v>5.6314882021852629E-3</v>
      </c>
      <c r="E78" s="34">
        <v>0.24650895493048522</v>
      </c>
      <c r="F78" s="34">
        <v>0.12203432160760483</v>
      </c>
      <c r="G78" s="35">
        <v>17.13175</v>
      </c>
      <c r="H78" s="36">
        <v>2.6752886693066826E-2</v>
      </c>
      <c r="I78" s="36">
        <v>1.3952659367614852</v>
      </c>
      <c r="J78" s="37">
        <v>2.5469997847312897</v>
      </c>
      <c r="K78" s="32"/>
      <c r="L78" s="134"/>
      <c r="M78" s="261"/>
      <c r="N78" s="262"/>
      <c r="O78" s="134"/>
      <c r="P78" s="263"/>
      <c r="Q78" s="134"/>
      <c r="R78" s="134"/>
      <c r="S78" s="134"/>
      <c r="T78" s="134"/>
      <c r="U78" s="134"/>
      <c r="V78" s="134"/>
      <c r="W78" s="134"/>
      <c r="X78" s="134"/>
      <c r="Y78" s="134"/>
      <c r="AA78" s="264"/>
      <c r="AE78" s="126"/>
      <c r="AF78" s="126"/>
      <c r="AG78" s="126"/>
      <c r="AH78" s="126"/>
    </row>
    <row r="79" spans="1:34" s="127" customFormat="1" ht="20.25" customHeight="1" x14ac:dyDescent="0.25">
      <c r="A79" s="128"/>
      <c r="B79" s="33" t="s">
        <v>116</v>
      </c>
      <c r="C79" s="31">
        <v>7</v>
      </c>
      <c r="D79" s="34">
        <v>5.3734186365603934E-3</v>
      </c>
      <c r="E79" s="34">
        <v>0.25273321294530787</v>
      </c>
      <c r="F79" s="34">
        <v>0.12359911565156309</v>
      </c>
      <c r="G79" s="35">
        <v>19.3475</v>
      </c>
      <c r="H79" s="36">
        <v>4.6511447316524068E-2</v>
      </c>
      <c r="I79" s="36">
        <v>2.5925076286862545</v>
      </c>
      <c r="J79" s="37">
        <v>2.3527027977928547</v>
      </c>
      <c r="K79" s="32"/>
      <c r="L79" s="134"/>
      <c r="M79" s="261"/>
      <c r="N79" s="262"/>
      <c r="O79" s="134"/>
      <c r="P79" s="263"/>
      <c r="Q79" s="134"/>
      <c r="R79" s="134"/>
      <c r="S79" s="134"/>
      <c r="T79" s="134"/>
      <c r="U79" s="134"/>
      <c r="V79" s="134"/>
      <c r="W79" s="134"/>
      <c r="X79" s="134"/>
      <c r="Y79" s="134"/>
      <c r="AA79" s="264"/>
      <c r="AE79" s="126"/>
      <c r="AF79" s="126"/>
      <c r="AG79" s="126"/>
      <c r="AH79" s="126"/>
    </row>
    <row r="80" spans="1:34" s="127" customFormat="1" ht="20.25" customHeight="1" x14ac:dyDescent="0.25">
      <c r="A80" s="128"/>
      <c r="B80" s="33" t="s">
        <v>116</v>
      </c>
      <c r="C80" s="31">
        <v>8</v>
      </c>
      <c r="D80" s="34">
        <v>5.8041061556559298E-3</v>
      </c>
      <c r="E80" s="34">
        <v>0.25841063789939517</v>
      </c>
      <c r="F80" s="34">
        <v>0.12177382784827308</v>
      </c>
      <c r="G80" s="35">
        <v>19.979500000000002</v>
      </c>
      <c r="H80" s="36">
        <v>1.7900394685802425E-2</v>
      </c>
      <c r="I80" s="36">
        <v>2.3500661023217755</v>
      </c>
      <c r="J80" s="37">
        <v>2.3007041851215382</v>
      </c>
      <c r="K80" s="32" t="s">
        <v>69</v>
      </c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AE80" s="126"/>
      <c r="AF80" s="126"/>
      <c r="AG80" s="126"/>
      <c r="AH80" s="126"/>
    </row>
    <row r="81" spans="1:34" s="127" customFormat="1" ht="20.25" customHeight="1" x14ac:dyDescent="0.25">
      <c r="A81" s="128"/>
      <c r="B81" s="33" t="s">
        <v>117</v>
      </c>
      <c r="C81" s="31">
        <v>1</v>
      </c>
      <c r="D81" s="34">
        <v>1.4821971044832991E-2</v>
      </c>
      <c r="E81" s="34">
        <v>0.35695831050432547</v>
      </c>
      <c r="F81" s="34">
        <v>0.15827285132676608</v>
      </c>
      <c r="G81" s="35">
        <v>9.3113499999999991</v>
      </c>
      <c r="H81" s="36">
        <v>0.28944592987812928</v>
      </c>
      <c r="I81" s="36">
        <v>4.0681466408145859</v>
      </c>
      <c r="J81" s="37">
        <v>2.1871131062806697</v>
      </c>
      <c r="K81" s="32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AE81" s="126"/>
      <c r="AF81" s="126"/>
      <c r="AG81" s="126"/>
      <c r="AH81" s="126"/>
    </row>
    <row r="82" spans="1:34" s="127" customFormat="1" ht="20.25" customHeight="1" x14ac:dyDescent="0.25">
      <c r="A82" s="128"/>
      <c r="B82" s="33" t="s">
        <v>117</v>
      </c>
      <c r="C82" s="31">
        <v>2</v>
      </c>
      <c r="D82" s="34">
        <v>1.0594873200043304E-2</v>
      </c>
      <c r="E82" s="34">
        <v>0.34057619796893518</v>
      </c>
      <c r="F82" s="34">
        <v>0.1626290171583758</v>
      </c>
      <c r="G82" s="35">
        <v>7.6824500000000002</v>
      </c>
      <c r="H82" s="36">
        <v>0.22105988059782139</v>
      </c>
      <c r="I82" s="36">
        <v>1.474785203416894</v>
      </c>
      <c r="J82" s="37">
        <v>2.3791245746596217</v>
      </c>
      <c r="K82" s="32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AE82" s="126"/>
      <c r="AF82" s="126"/>
      <c r="AG82" s="126"/>
      <c r="AH82" s="126"/>
    </row>
    <row r="83" spans="1:34" s="127" customFormat="1" ht="20.25" customHeight="1" x14ac:dyDescent="0.25">
      <c r="A83" s="128"/>
      <c r="B83" s="33" t="s">
        <v>117</v>
      </c>
      <c r="C83" s="31">
        <v>3</v>
      </c>
      <c r="D83" s="34">
        <v>4.9464550015341996E-3</v>
      </c>
      <c r="E83" s="34">
        <v>0.35195477093318522</v>
      </c>
      <c r="F83" s="34">
        <v>0.17758417092019621</v>
      </c>
      <c r="G83" s="35">
        <v>8.2412500000000026</v>
      </c>
      <c r="H83" s="36">
        <v>0.3117469734186451</v>
      </c>
      <c r="I83" s="36">
        <v>1.7387892049627054</v>
      </c>
      <c r="J83" s="37">
        <v>2.328049016353138</v>
      </c>
      <c r="K83" s="32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AE83" s="126"/>
      <c r="AF83" s="126"/>
      <c r="AG83" s="126"/>
      <c r="AH83" s="126"/>
    </row>
    <row r="84" spans="1:34" s="127" customFormat="1" ht="20.25" customHeight="1" x14ac:dyDescent="0.25">
      <c r="A84" s="128"/>
      <c r="B84" s="33" t="s">
        <v>117</v>
      </c>
      <c r="C84" s="31">
        <v>4</v>
      </c>
      <c r="D84" s="34">
        <v>5.0692214298607048E-3</v>
      </c>
      <c r="E84" s="34">
        <v>0.36189034839560363</v>
      </c>
      <c r="F84" s="34">
        <v>0.1831537463798536</v>
      </c>
      <c r="G84" s="35">
        <v>9.2281000000000013</v>
      </c>
      <c r="H84" s="36">
        <v>0.22470345864135507</v>
      </c>
      <c r="I84" s="36">
        <v>1.7812855994114694</v>
      </c>
      <c r="J84" s="37">
        <v>2.2111768360320769</v>
      </c>
      <c r="K84" s="32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AE84" s="126"/>
      <c r="AF84" s="126"/>
      <c r="AG84" s="126"/>
      <c r="AH84" s="126"/>
    </row>
    <row r="85" spans="1:34" s="127" customFormat="1" ht="20.25" customHeight="1" x14ac:dyDescent="0.25">
      <c r="A85" s="128"/>
      <c r="B85" s="33" t="s">
        <v>117</v>
      </c>
      <c r="C85" s="31">
        <v>5</v>
      </c>
      <c r="D85" s="34">
        <v>5.4008780539514748E-3</v>
      </c>
      <c r="E85" s="34">
        <v>0.36629464760548031</v>
      </c>
      <c r="F85" s="34">
        <v>0.17685795275352631</v>
      </c>
      <c r="G85" s="35">
        <v>9.8764500000000002</v>
      </c>
      <c r="H85" s="36">
        <v>0.28928374546395363</v>
      </c>
      <c r="I85" s="36">
        <v>2.2146945498427311</v>
      </c>
      <c r="J85" s="37">
        <v>2.1247689868184918</v>
      </c>
      <c r="K85" s="32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AE85" s="126"/>
      <c r="AF85" s="126"/>
      <c r="AG85" s="126"/>
      <c r="AH85" s="126"/>
    </row>
    <row r="86" spans="1:34" s="127" customFormat="1" ht="20.25" customHeight="1" x14ac:dyDescent="0.25">
      <c r="A86" s="128"/>
      <c r="B86" s="33" t="s">
        <v>117</v>
      </c>
      <c r="C86" s="31">
        <v>6</v>
      </c>
      <c r="D86" s="34">
        <v>5.8447393142030462E-3</v>
      </c>
      <c r="E86" s="34">
        <v>0.36303860475930771</v>
      </c>
      <c r="F86" s="34">
        <v>0.16666704098505392</v>
      </c>
      <c r="G86" s="35">
        <v>10.96</v>
      </c>
      <c r="H86" s="36">
        <v>0.26472707232344472</v>
      </c>
      <c r="I86" s="36">
        <v>1.9828911675323828</v>
      </c>
      <c r="J86" s="37">
        <v>2.0088687581076203</v>
      </c>
      <c r="K86" s="32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AE86" s="126"/>
      <c r="AF86" s="126"/>
      <c r="AG86" s="126"/>
      <c r="AH86" s="126"/>
    </row>
    <row r="87" spans="1:34" s="127" customFormat="1" ht="20.25" customHeight="1" x14ac:dyDescent="0.25">
      <c r="A87" s="128"/>
      <c r="B87" s="33" t="s">
        <v>117</v>
      </c>
      <c r="C87" s="31">
        <v>7</v>
      </c>
      <c r="D87" s="34">
        <v>5.9520013681403239E-3</v>
      </c>
      <c r="E87" s="34">
        <v>0.3673481745050437</v>
      </c>
      <c r="F87" s="34">
        <v>0.15915554282726321</v>
      </c>
      <c r="G87" s="35">
        <v>11.228941176470588</v>
      </c>
      <c r="H87" s="36">
        <v>0.15997029838425131</v>
      </c>
      <c r="I87" s="36">
        <v>1.9971447189586655</v>
      </c>
      <c r="J87" s="37">
        <v>1.9464541434680314</v>
      </c>
      <c r="K87" s="32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AE87" s="126"/>
      <c r="AF87" s="126"/>
      <c r="AG87" s="126"/>
      <c r="AH87" s="126"/>
    </row>
    <row r="88" spans="1:34" s="127" customFormat="1" ht="20.25" customHeight="1" x14ac:dyDescent="0.25">
      <c r="A88" s="128"/>
      <c r="B88" s="33" t="s">
        <v>117</v>
      </c>
      <c r="C88" s="31">
        <v>8</v>
      </c>
      <c r="D88" s="34">
        <v>6.9472400394731499E-3</v>
      </c>
      <c r="E88" s="34">
        <v>0.36636124118583985</v>
      </c>
      <c r="F88" s="34">
        <v>0.15495242208422932</v>
      </c>
      <c r="G88" s="35">
        <v>12.035266666666669</v>
      </c>
      <c r="H88" s="36">
        <v>0.13184434607182013</v>
      </c>
      <c r="I88" s="36">
        <v>2.7416560892970456</v>
      </c>
      <c r="J88" s="37">
        <v>1.8736077104488995</v>
      </c>
      <c r="K88" s="32" t="s">
        <v>69</v>
      </c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AE88" s="126"/>
      <c r="AF88" s="126"/>
      <c r="AG88" s="126"/>
      <c r="AH88" s="126"/>
    </row>
    <row r="89" spans="1:34" s="127" customFormat="1" ht="20.25" customHeight="1" x14ac:dyDescent="0.25">
      <c r="A89" s="128"/>
      <c r="B89" s="33" t="s">
        <v>118</v>
      </c>
      <c r="C89" s="31">
        <v>1</v>
      </c>
      <c r="D89" s="34">
        <v>1.7860828607643538E-2</v>
      </c>
      <c r="E89" s="34">
        <v>0.34507577113443183</v>
      </c>
      <c r="F89" s="34">
        <v>0.1265912769718181</v>
      </c>
      <c r="G89" s="35">
        <v>8.7676666666666652</v>
      </c>
      <c r="H89" s="36">
        <v>8.6051472261809883E-2</v>
      </c>
      <c r="I89" s="36">
        <v>3.045265990598494</v>
      </c>
      <c r="J89" s="37">
        <v>2.4715565249786642</v>
      </c>
      <c r="K89" s="32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AE89" s="126"/>
      <c r="AF89" s="126"/>
      <c r="AG89" s="126"/>
      <c r="AH89" s="126"/>
    </row>
    <row r="90" spans="1:34" s="134" customFormat="1" ht="20.25" customHeight="1" x14ac:dyDescent="0.25">
      <c r="A90" s="128"/>
      <c r="B90" s="33" t="s">
        <v>118</v>
      </c>
      <c r="C90" s="31">
        <v>2</v>
      </c>
      <c r="D90" s="34">
        <v>9.1378177098947379E-3</v>
      </c>
      <c r="E90" s="34">
        <v>0.32613338607325382</v>
      </c>
      <c r="F90" s="34">
        <v>0.13325963048200107</v>
      </c>
      <c r="G90" s="35">
        <v>6.9037368421052632</v>
      </c>
      <c r="H90" s="36">
        <v>2.9173842722890041E-2</v>
      </c>
      <c r="I90" s="36">
        <v>0.86549066744573788</v>
      </c>
      <c r="J90" s="37">
        <v>2.7301157796054873</v>
      </c>
      <c r="K90" s="32"/>
      <c r="Z90" s="127"/>
      <c r="AA90" s="127"/>
      <c r="AB90" s="127"/>
      <c r="AC90" s="127"/>
      <c r="AD90" s="127"/>
      <c r="AE90" s="126"/>
      <c r="AF90" s="126"/>
      <c r="AG90" s="126"/>
      <c r="AH90" s="126"/>
    </row>
    <row r="91" spans="1:34" s="134" customFormat="1" ht="20.25" customHeight="1" x14ac:dyDescent="0.25">
      <c r="A91" s="128"/>
      <c r="B91" s="33" t="s">
        <v>118</v>
      </c>
      <c r="C91" s="31">
        <v>3</v>
      </c>
      <c r="D91" s="34">
        <v>3.9720739870427518E-3</v>
      </c>
      <c r="E91" s="34">
        <v>0.34121968371786354</v>
      </c>
      <c r="F91" s="34">
        <v>0.14890309066684623</v>
      </c>
      <c r="G91" s="35">
        <v>7.6639999999999988</v>
      </c>
      <c r="H91" s="36">
        <v>3.7981359282219546E-2</v>
      </c>
      <c r="I91" s="36">
        <v>1.2646984526951828</v>
      </c>
      <c r="J91" s="37">
        <v>2.6386862099106052</v>
      </c>
      <c r="K91" s="32"/>
      <c r="Z91" s="127"/>
      <c r="AA91" s="127"/>
      <c r="AB91" s="127"/>
      <c r="AC91" s="127"/>
      <c r="AD91" s="127"/>
      <c r="AE91" s="126"/>
      <c r="AF91" s="126"/>
      <c r="AG91" s="126"/>
      <c r="AH91" s="126"/>
    </row>
    <row r="92" spans="1:34" s="134" customFormat="1" ht="20.25" customHeight="1" x14ac:dyDescent="0.25">
      <c r="A92" s="128"/>
      <c r="B92" s="33" t="s">
        <v>118</v>
      </c>
      <c r="C92" s="31">
        <v>4</v>
      </c>
      <c r="D92" s="34">
        <v>3.9063774219340961E-3</v>
      </c>
      <c r="E92" s="34">
        <v>0.34887499264124278</v>
      </c>
      <c r="F92" s="34">
        <v>0.15467580718918225</v>
      </c>
      <c r="G92" s="35">
        <v>8.4455263157894738</v>
      </c>
      <c r="H92" s="36">
        <v>2.3439826233716491E-2</v>
      </c>
      <c r="I92" s="36">
        <v>1.3892604702368121</v>
      </c>
      <c r="J92" s="37">
        <v>2.520418987928009</v>
      </c>
      <c r="K92" s="32"/>
      <c r="Z92" s="127"/>
      <c r="AA92" s="127"/>
      <c r="AB92" s="127"/>
      <c r="AC92" s="127"/>
      <c r="AD92" s="127"/>
      <c r="AE92" s="126"/>
      <c r="AF92" s="126"/>
      <c r="AG92" s="126"/>
      <c r="AH92" s="126"/>
    </row>
    <row r="93" spans="1:34" s="134" customFormat="1" ht="20.25" customHeight="1" x14ac:dyDescent="0.25">
      <c r="A93" s="128"/>
      <c r="B93" s="33" t="s">
        <v>118</v>
      </c>
      <c r="C93" s="31">
        <v>5</v>
      </c>
      <c r="D93" s="34">
        <v>3.9529122276304625E-3</v>
      </c>
      <c r="E93" s="34">
        <v>0.35481408191338426</v>
      </c>
      <c r="F93" s="34">
        <v>0.1498295586965594</v>
      </c>
      <c r="G93" s="35">
        <v>9.1438947368421051</v>
      </c>
      <c r="H93" s="36">
        <v>1.5763236054346069E-2</v>
      </c>
      <c r="I93" s="36">
        <v>1.7190684652600741</v>
      </c>
      <c r="J93" s="37">
        <v>2.3968877083052451</v>
      </c>
      <c r="K93" s="32"/>
      <c r="Z93" s="127"/>
      <c r="AA93" s="127"/>
      <c r="AB93" s="127"/>
      <c r="AC93" s="127"/>
      <c r="AD93" s="127"/>
      <c r="AE93" s="126"/>
      <c r="AF93" s="126"/>
      <c r="AG93" s="126"/>
      <c r="AH93" s="126"/>
    </row>
    <row r="94" spans="1:34" s="134" customFormat="1" ht="20.25" customHeight="1" x14ac:dyDescent="0.25">
      <c r="A94" s="128"/>
      <c r="B94" s="33" t="s">
        <v>118</v>
      </c>
      <c r="C94" s="31">
        <v>6</v>
      </c>
      <c r="D94" s="34">
        <v>3.9914006200906004E-3</v>
      </c>
      <c r="E94" s="34">
        <v>0.35185944035888389</v>
      </c>
      <c r="F94" s="34">
        <v>0.14672167244487214</v>
      </c>
      <c r="G94" s="35">
        <v>10.26815789473684</v>
      </c>
      <c r="H94" s="36">
        <v>1.5676322811228695E-2</v>
      </c>
      <c r="I94" s="36">
        <v>1.779262639074457</v>
      </c>
      <c r="J94" s="37">
        <v>2.238419798229061</v>
      </c>
      <c r="K94" s="32"/>
      <c r="Z94" s="127"/>
      <c r="AA94" s="127"/>
      <c r="AB94" s="127"/>
      <c r="AC94" s="127"/>
      <c r="AD94" s="127"/>
      <c r="AE94" s="126"/>
      <c r="AF94" s="126"/>
      <c r="AG94" s="126"/>
      <c r="AH94" s="126"/>
    </row>
    <row r="95" spans="1:34" s="134" customFormat="1" ht="20.25" customHeight="1" x14ac:dyDescent="0.25">
      <c r="A95" s="128"/>
      <c r="B95" s="33" t="s">
        <v>118</v>
      </c>
      <c r="C95" s="31">
        <v>7</v>
      </c>
      <c r="D95" s="34">
        <v>4.647743942350872E-3</v>
      </c>
      <c r="E95" s="34">
        <v>0.35177039906022317</v>
      </c>
      <c r="F95" s="34">
        <v>0.13942328959712921</v>
      </c>
      <c r="G95" s="35">
        <v>10.989222222222221</v>
      </c>
      <c r="H95" s="36">
        <v>1.152734928459109E-2</v>
      </c>
      <c r="I95" s="36">
        <v>1.9606099908208678</v>
      </c>
      <c r="J95" s="37">
        <v>2.1570089160087025</v>
      </c>
      <c r="K95" s="32"/>
      <c r="Z95" s="127"/>
      <c r="AA95" s="127"/>
      <c r="AB95" s="127"/>
      <c r="AC95" s="127"/>
      <c r="AD95" s="127"/>
      <c r="AE95" s="126"/>
      <c r="AF95" s="126"/>
      <c r="AG95" s="126"/>
      <c r="AH95" s="126"/>
    </row>
    <row r="96" spans="1:34" s="134" customFormat="1" ht="20.25" customHeight="1" x14ac:dyDescent="0.25">
      <c r="A96" s="128"/>
      <c r="B96" s="33" t="s">
        <v>118</v>
      </c>
      <c r="C96" s="31">
        <v>8</v>
      </c>
      <c r="D96" s="34">
        <v>5.6509471945502873E-3</v>
      </c>
      <c r="E96" s="34">
        <v>0.35471070743559774</v>
      </c>
      <c r="F96" s="34">
        <v>0.13333522263308054</v>
      </c>
      <c r="G96" s="35">
        <v>11.8294</v>
      </c>
      <c r="H96" s="36">
        <v>6.5844554386706436E-3</v>
      </c>
      <c r="I96" s="36">
        <v>2.2532006511130942</v>
      </c>
      <c r="J96" s="37">
        <v>2.0636054678826152</v>
      </c>
      <c r="K96" s="32" t="s">
        <v>69</v>
      </c>
      <c r="Z96" s="127"/>
      <c r="AA96" s="127"/>
      <c r="AB96" s="127"/>
      <c r="AC96" s="127"/>
      <c r="AD96" s="127"/>
      <c r="AE96" s="126"/>
      <c r="AF96" s="126"/>
      <c r="AG96" s="126"/>
      <c r="AH96" s="126"/>
    </row>
    <row r="97" spans="1:34" s="134" customFormat="1" ht="20.25" customHeight="1" x14ac:dyDescent="0.25">
      <c r="A97" s="128"/>
      <c r="B97" s="219" t="s">
        <v>122</v>
      </c>
      <c r="C97" s="220"/>
      <c r="D97" s="219"/>
      <c r="E97" s="219"/>
      <c r="F97" s="219"/>
      <c r="G97" s="219"/>
      <c r="H97" s="219"/>
      <c r="I97" s="219"/>
      <c r="J97" s="219"/>
      <c r="K97" s="220"/>
      <c r="Z97" s="127"/>
      <c r="AA97" s="127"/>
      <c r="AB97" s="127"/>
      <c r="AC97" s="127"/>
      <c r="AD97" s="127"/>
      <c r="AE97" s="126"/>
      <c r="AF97" s="126"/>
      <c r="AG97" s="126"/>
      <c r="AH97" s="126"/>
    </row>
    <row r="98" spans="1:34" s="134" customFormat="1" ht="20.25" customHeight="1" x14ac:dyDescent="0.25">
      <c r="A98" s="128"/>
      <c r="B98" s="221" t="str">
        <f>C62</f>
        <v>320</v>
      </c>
      <c r="C98" s="222"/>
      <c r="D98" s="172">
        <f t="shared" ref="D98:J100" si="1">(SUMIFS(D$73:D$96,$B$73:$B$96,$B98,$C$73:$C$96,MAX($C$73:$C$96))/SUMIFS(D$73:D$96,$B$73:$B$96,$B98,$C$73:$C$96,MAX($C$73:$C$96)-1))-1</f>
        <v>8.0151491671459629E-2</v>
      </c>
      <c r="E98" s="172">
        <f t="shared" si="1"/>
        <v>2.2464103106685451E-2</v>
      </c>
      <c r="F98" s="172">
        <f t="shared" si="1"/>
        <v>-1.4767806336379197E-2</v>
      </c>
      <c r="G98" s="172">
        <f t="shared" si="1"/>
        <v>3.2665719085153144E-2</v>
      </c>
      <c r="H98" s="172">
        <f t="shared" si="1"/>
        <v>-0.61514001996143053</v>
      </c>
      <c r="I98" s="172">
        <f t="shared" si="1"/>
        <v>-9.3516224863467667E-2</v>
      </c>
      <c r="J98" s="223">
        <f t="shared" si="1"/>
        <v>-2.2101649524154943E-2</v>
      </c>
      <c r="K98" s="224"/>
      <c r="Z98" s="127"/>
      <c r="AA98" s="127"/>
      <c r="AB98" s="127"/>
      <c r="AC98" s="127"/>
      <c r="AD98" s="127"/>
      <c r="AE98" s="126"/>
      <c r="AF98" s="126"/>
      <c r="AG98" s="126"/>
      <c r="AH98" s="126"/>
    </row>
    <row r="99" spans="1:34" s="134" customFormat="1" ht="20.25" customHeight="1" x14ac:dyDescent="0.25">
      <c r="A99" s="128"/>
      <c r="B99" s="225" t="str">
        <f>D62</f>
        <v>22</v>
      </c>
      <c r="C99" s="222"/>
      <c r="D99" s="172">
        <f t="shared" si="1"/>
        <v>0.16721075983955691</v>
      </c>
      <c r="E99" s="172">
        <f t="shared" si="1"/>
        <v>-2.6866427757089584E-3</v>
      </c>
      <c r="F99" s="172">
        <f t="shared" si="1"/>
        <v>-2.6408886981684754E-2</v>
      </c>
      <c r="G99" s="172">
        <f t="shared" si="1"/>
        <v>7.180779358660061E-2</v>
      </c>
      <c r="H99" s="172">
        <f t="shared" si="1"/>
        <v>-0.17581984028605213</v>
      </c>
      <c r="I99" s="172">
        <f t="shared" si="1"/>
        <v>0.37278789226980846</v>
      </c>
      <c r="J99" s="223">
        <f t="shared" si="1"/>
        <v>-3.7425198668867732E-2</v>
      </c>
      <c r="K99" s="224"/>
      <c r="Z99" s="127"/>
      <c r="AA99" s="127"/>
      <c r="AB99" s="127"/>
      <c r="AC99" s="127"/>
      <c r="AD99" s="127"/>
      <c r="AE99" s="126"/>
      <c r="AF99" s="126"/>
      <c r="AG99" s="126"/>
      <c r="AH99" s="126"/>
    </row>
    <row r="100" spans="1:34" s="134" customFormat="1" ht="20.25" customHeight="1" x14ac:dyDescent="0.25">
      <c r="A100" s="128"/>
      <c r="B100" s="225" t="str">
        <f>E62</f>
        <v>6</v>
      </c>
      <c r="C100" s="222"/>
      <c r="D100" s="172">
        <f t="shared" si="1"/>
        <v>0.21584735834048252</v>
      </c>
      <c r="E100" s="172">
        <f t="shared" si="1"/>
        <v>8.3586009034011255E-3</v>
      </c>
      <c r="F100" s="172">
        <f t="shared" si="1"/>
        <v>-4.3666068858656648E-2</v>
      </c>
      <c r="G100" s="172">
        <f t="shared" si="1"/>
        <v>7.6454708148387951E-2</v>
      </c>
      <c r="H100" s="172">
        <f t="shared" si="1"/>
        <v>-0.42879709149854095</v>
      </c>
      <c r="I100" s="172">
        <f t="shared" si="1"/>
        <v>0.14923450439509622</v>
      </c>
      <c r="J100" s="223">
        <f t="shared" si="1"/>
        <v>-4.3302300436902974E-2</v>
      </c>
      <c r="K100" s="224"/>
      <c r="Z100" s="127"/>
      <c r="AA100" s="127"/>
      <c r="AB100" s="127"/>
      <c r="AC100" s="127"/>
      <c r="AD100" s="127"/>
      <c r="AE100" s="126"/>
      <c r="AF100" s="126"/>
      <c r="AG100" s="126"/>
      <c r="AH100" s="126"/>
    </row>
    <row r="101" spans="1:34" s="134" customFormat="1" ht="20.25" customHeight="1" thickBot="1" x14ac:dyDescent="0.3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Z101" s="127"/>
      <c r="AA101" s="127"/>
      <c r="AB101" s="127"/>
      <c r="AC101" s="127"/>
      <c r="AD101" s="127"/>
      <c r="AE101" s="126"/>
      <c r="AF101" s="126"/>
      <c r="AG101" s="126"/>
      <c r="AH101" s="126"/>
    </row>
    <row r="102" spans="1:34" s="134" customFormat="1" ht="17.25" thickTop="1" x14ac:dyDescent="0.25">
      <c r="A102" s="128"/>
      <c r="B102" s="226" t="s">
        <v>51</v>
      </c>
      <c r="C102" s="226"/>
      <c r="D102" s="226"/>
      <c r="E102" s="226"/>
      <c r="F102" s="227" t="s">
        <v>75</v>
      </c>
      <c r="G102" s="228"/>
      <c r="H102" s="226"/>
      <c r="I102" s="226"/>
      <c r="J102" s="128"/>
      <c r="K102" s="128"/>
      <c r="Z102" s="127"/>
      <c r="AA102" s="127"/>
      <c r="AB102" s="127"/>
      <c r="AC102" s="127"/>
      <c r="AD102" s="127"/>
      <c r="AE102" s="126"/>
      <c r="AF102" s="126"/>
      <c r="AG102" s="126"/>
      <c r="AH102" s="126"/>
    </row>
    <row r="103" spans="1:34" s="134" customFormat="1" x14ac:dyDescent="0.25">
      <c r="A103" s="128"/>
      <c r="B103" s="229" t="s">
        <v>33</v>
      </c>
      <c r="C103" s="229" t="s">
        <v>52</v>
      </c>
      <c r="D103" s="229"/>
      <c r="E103" s="229"/>
      <c r="F103" s="230" t="s">
        <v>76</v>
      </c>
      <c r="G103" s="231"/>
      <c r="H103" s="232" t="s">
        <v>79</v>
      </c>
      <c r="I103" s="232"/>
      <c r="J103" s="128"/>
      <c r="K103" s="128"/>
      <c r="Z103" s="127"/>
      <c r="AA103" s="127"/>
      <c r="AB103" s="127"/>
      <c r="AC103" s="127"/>
      <c r="AD103" s="127"/>
      <c r="AE103" s="126"/>
      <c r="AF103" s="126"/>
      <c r="AG103" s="126"/>
      <c r="AH103" s="126"/>
    </row>
    <row r="104" spans="1:34" s="134" customFormat="1" x14ac:dyDescent="0.25">
      <c r="A104" s="128"/>
      <c r="B104" s="229" t="s">
        <v>34</v>
      </c>
      <c r="C104" s="229" t="s">
        <v>53</v>
      </c>
      <c r="D104" s="229"/>
      <c r="E104" s="229"/>
      <c r="F104" s="230" t="s">
        <v>77</v>
      </c>
      <c r="G104" s="231"/>
      <c r="H104" s="232" t="s">
        <v>80</v>
      </c>
      <c r="I104" s="232"/>
      <c r="J104" s="128"/>
      <c r="K104" s="128"/>
      <c r="Z104" s="127"/>
      <c r="AA104" s="127"/>
      <c r="AB104" s="127"/>
      <c r="AC104" s="127"/>
      <c r="AD104" s="127"/>
      <c r="AE104" s="126"/>
      <c r="AF104" s="126"/>
      <c r="AG104" s="126"/>
      <c r="AH104" s="126"/>
    </row>
    <row r="105" spans="1:34" s="134" customFormat="1" x14ac:dyDescent="0.25">
      <c r="A105" s="128"/>
      <c r="B105" s="229" t="s">
        <v>4</v>
      </c>
      <c r="C105" s="229" t="s">
        <v>54</v>
      </c>
      <c r="D105" s="229"/>
      <c r="E105" s="229"/>
      <c r="F105" s="230" t="s">
        <v>78</v>
      </c>
      <c r="G105" s="231"/>
      <c r="H105" s="232" t="s">
        <v>81</v>
      </c>
      <c r="I105" s="232"/>
      <c r="J105" s="128"/>
      <c r="K105" s="128"/>
      <c r="Z105" s="127"/>
      <c r="AA105" s="127"/>
      <c r="AB105" s="127"/>
      <c r="AC105" s="127"/>
      <c r="AD105" s="127"/>
      <c r="AE105" s="126"/>
      <c r="AF105" s="126"/>
      <c r="AG105" s="126"/>
      <c r="AH105" s="126"/>
    </row>
    <row r="106" spans="1:34" s="134" customFormat="1" x14ac:dyDescent="0.25">
      <c r="A106" s="128"/>
      <c r="B106" s="229" t="s">
        <v>5</v>
      </c>
      <c r="C106" s="229" t="s">
        <v>55</v>
      </c>
      <c r="D106" s="229"/>
      <c r="E106" s="229"/>
      <c r="F106" s="230" t="s">
        <v>85</v>
      </c>
      <c r="G106" s="231"/>
      <c r="H106" s="232" t="s">
        <v>82</v>
      </c>
      <c r="I106" s="232"/>
      <c r="J106" s="128"/>
      <c r="K106" s="128"/>
      <c r="Z106" s="127"/>
      <c r="AA106" s="127"/>
      <c r="AB106" s="127"/>
      <c r="AC106" s="127"/>
      <c r="AD106" s="127"/>
      <c r="AE106" s="126"/>
      <c r="AF106" s="126"/>
      <c r="AG106" s="126"/>
      <c r="AH106" s="126"/>
    </row>
    <row r="107" spans="1:34" s="134" customFormat="1" x14ac:dyDescent="0.25">
      <c r="A107" s="128"/>
      <c r="B107" s="229" t="s">
        <v>56</v>
      </c>
      <c r="C107" s="229" t="s">
        <v>57</v>
      </c>
      <c r="D107" s="229"/>
      <c r="E107" s="229"/>
      <c r="F107" s="230" t="s">
        <v>86</v>
      </c>
      <c r="G107" s="231"/>
      <c r="H107" s="232" t="s">
        <v>83</v>
      </c>
      <c r="I107" s="232"/>
      <c r="J107" s="128"/>
      <c r="K107" s="128"/>
      <c r="Z107" s="127"/>
      <c r="AA107" s="127"/>
      <c r="AB107" s="127"/>
      <c r="AC107" s="127"/>
      <c r="AD107" s="127"/>
      <c r="AE107" s="126"/>
      <c r="AF107" s="126"/>
      <c r="AG107" s="126"/>
      <c r="AH107" s="126"/>
    </row>
    <row r="108" spans="1:34" s="134" customFormat="1" ht="17.25" thickBot="1" x14ac:dyDescent="0.3">
      <c r="A108" s="128"/>
      <c r="B108" s="233" t="s">
        <v>58</v>
      </c>
      <c r="C108" s="233" t="s">
        <v>59</v>
      </c>
      <c r="D108" s="233"/>
      <c r="E108" s="233"/>
      <c r="F108" s="234" t="s">
        <v>87</v>
      </c>
      <c r="G108" s="235"/>
      <c r="H108" s="236" t="s">
        <v>84</v>
      </c>
      <c r="I108" s="236"/>
      <c r="J108" s="128"/>
      <c r="K108" s="128"/>
      <c r="Z108" s="127"/>
      <c r="AA108" s="127"/>
      <c r="AB108" s="127"/>
      <c r="AC108" s="127"/>
      <c r="AD108" s="127"/>
      <c r="AE108" s="126"/>
      <c r="AF108" s="126"/>
      <c r="AG108" s="126"/>
      <c r="AH108" s="126"/>
    </row>
    <row r="109" spans="1:34" s="134" customFormat="1" ht="17.25" thickTop="1" x14ac:dyDescent="0.25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Z109" s="127"/>
      <c r="AA109" s="127"/>
      <c r="AB109" s="127"/>
      <c r="AC109" s="127"/>
      <c r="AD109" s="127"/>
      <c r="AE109" s="126"/>
      <c r="AF109" s="126"/>
      <c r="AG109" s="126"/>
      <c r="AH109" s="126"/>
    </row>
    <row r="110" spans="1:34" s="134" customFormat="1" ht="6.75" customHeight="1" x14ac:dyDescent="0.25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Z110" s="127"/>
      <c r="AA110" s="127"/>
      <c r="AB110" s="127"/>
      <c r="AC110" s="127"/>
      <c r="AD110" s="127"/>
      <c r="AE110" s="126"/>
      <c r="AF110" s="126"/>
      <c r="AG110" s="126"/>
      <c r="AH110" s="126"/>
    </row>
  </sheetData>
  <mergeCells count="3">
    <mergeCell ref="C4:D4"/>
    <mergeCell ref="C5:D5"/>
    <mergeCell ref="O9:P9"/>
  </mergeCells>
  <phoneticPr fontId="3" type="noConversion"/>
  <conditionalFormatting sqref="B73:K96">
    <cfRule type="expression" dxfId="44" priority="6">
      <formula>$B73&lt;&gt;$B74</formula>
    </cfRule>
  </conditionalFormatting>
  <conditionalFormatting sqref="C63:K63">
    <cfRule type="containsText" dxfId="43" priority="12" operator="containsText" text="F">
      <formula>NOT(ISERROR(SEARCH("F",C63)))</formula>
    </cfRule>
    <cfRule type="containsText" dxfId="42" priority="13" operator="containsText" text="D">
      <formula>NOT(ISERROR(SEARCH("D",C63)))</formula>
    </cfRule>
    <cfRule type="containsText" dxfId="41" priority="14" operator="containsText" text="S">
      <formula>NOT(ISERROR(SEARCH("S",C63)))</formula>
    </cfRule>
    <cfRule type="containsText" dxfId="40" priority="15" operator="containsText" text="A">
      <formula>NOT(ISERROR(SEARCH("A",C63)))</formula>
    </cfRule>
  </conditionalFormatting>
  <conditionalFormatting sqref="D50:K50 D52:K53 D54:D59 D60:K61 D70:K70 D97:K97 K98:K100">
    <cfRule type="containsText" dxfId="39" priority="29" operator="containsText" text="악화">
      <formula>NOT(ISERROR(SEARCH("악화",D50)))</formula>
    </cfRule>
  </conditionalFormatting>
  <conditionalFormatting sqref="D50:K50 D52:K53 D60:K61 D70:K70 D97:K97 K98:K100 D54:D59">
    <cfRule type="containsText" dxfId="38" priority="28" operator="containsText" text="개선">
      <formula>NOT(ISERROR(SEARCH("개선",D50)))</formula>
    </cfRule>
  </conditionalFormatting>
  <conditionalFormatting sqref="G4:G5">
    <cfRule type="containsText" dxfId="37" priority="18" operator="containsText" text="S">
      <formula>NOT(ISERROR(SEARCH("S",G4)))</formula>
    </cfRule>
    <cfRule type="containsText" dxfId="36" priority="19" operator="containsText" text="A">
      <formula>NOT(ISERROR(SEARCH("A",G4)))</formula>
    </cfRule>
  </conditionalFormatting>
  <conditionalFormatting sqref="G5">
    <cfRule type="containsText" dxfId="35" priority="16" operator="containsText" text="F">
      <formula>NOT(ISERROR(SEARCH("F",G5)))</formula>
    </cfRule>
    <cfRule type="containsText" dxfId="34" priority="17" operator="containsText" text="D">
      <formula>NOT(ISERROR(SEARCH("D",G5)))</formula>
    </cfRule>
  </conditionalFormatting>
  <conditionalFormatting sqref="K1:K19 J20">
    <cfRule type="containsText" dxfId="33" priority="1" operator="containsText" text="D">
      <formula>NOT(ISERROR(SEARCH("D",J1)))</formula>
    </cfRule>
    <cfRule type="containsText" dxfId="32" priority="2" operator="containsText" text="F">
      <formula>NOT(ISERROR(SEARCH("F",J1)))</formula>
    </cfRule>
    <cfRule type="containsText" dxfId="31" priority="3" operator="containsText" text="S">
      <formula>NOT(ISERROR(SEARCH("S",J1)))</formula>
    </cfRule>
    <cfRule type="containsText" dxfId="30" priority="4" operator="containsText" text="A">
      <formula>NOT(ISERROR(SEARCH("A",J1)))</formula>
    </cfRule>
  </conditionalFormatting>
  <conditionalFormatting sqref="K22:K26 K28:K62">
    <cfRule type="containsText" dxfId="29" priority="20" operator="containsText" text="D">
      <formula>NOT(ISERROR(SEARCH("D",K22)))</formula>
    </cfRule>
    <cfRule type="containsText" dxfId="28" priority="21" operator="containsText" text="F">
      <formula>NOT(ISERROR(SEARCH("F",K22)))</formula>
    </cfRule>
    <cfRule type="containsText" dxfId="27" priority="22" operator="containsText" text="S">
      <formula>NOT(ISERROR(SEARCH("S",K22)))</formula>
    </cfRule>
    <cfRule type="containsText" dxfId="26" priority="23" operator="containsText" text="A">
      <formula>NOT(ISERROR(SEARCH("A",K22)))</formula>
    </cfRule>
  </conditionalFormatting>
  <conditionalFormatting sqref="K64:K1048576">
    <cfRule type="containsText" dxfId="25" priority="7" operator="containsText" text="D">
      <formula>NOT(ISERROR(SEARCH("D",K64)))</formula>
    </cfRule>
    <cfRule type="containsText" dxfId="24" priority="8" operator="containsText" text="F">
      <formula>NOT(ISERROR(SEARCH("F",K64)))</formula>
    </cfRule>
    <cfRule type="containsText" dxfId="23" priority="9" operator="containsText" text="S">
      <formula>NOT(ISERROR(SEARCH("S",K64)))</formula>
    </cfRule>
    <cfRule type="containsText" dxfId="22" priority="10" operator="containsText" text="A">
      <formula>NOT(ISERROR(SEARCH("A",K64)))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C6E89C0D-94F7-4FFE-8AEF-1B17D90C1ED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4" id="{EE77043F-A054-4FA1-A727-559A99D5141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33" id="{B152E01E-6705-4880-8AA7-DF920B438D1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D98:J100</xm:sqref>
        </x14:conditionalFormatting>
        <x14:conditionalFormatting xmlns:xm="http://schemas.microsoft.com/office/excel/2006/main">
          <x14:cfRule type="iconSet" priority="5" id="{C113CACD-1D53-4623-BE36-D762BD66C2D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7" id="{8D81A3D0-1EE3-46A7-9042-691A2F5CFFA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45" customWidth="1"/>
    <col min="6" max="6" width="10.28515625" style="4" customWidth="1"/>
    <col min="7" max="7" width="9.140625" style="4"/>
    <col min="8" max="8" width="9.7109375" style="4" customWidth="1"/>
    <col min="9" max="9" width="10" style="111" bestFit="1" customWidth="1"/>
    <col min="10" max="20" width="9.28515625" style="11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18"/>
      <c r="B1" s="18"/>
      <c r="C1" s="24"/>
      <c r="D1" s="19"/>
      <c r="E1" s="43"/>
      <c r="F1" s="48"/>
      <c r="G1" s="17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7"/>
    </row>
    <row r="2" spans="1:66" ht="50.25" customHeight="1" x14ac:dyDescent="0.25">
      <c r="A2" s="8" t="s">
        <v>47</v>
      </c>
      <c r="B2" s="8"/>
      <c r="C2" s="8"/>
      <c r="D2" s="8"/>
      <c r="E2" s="44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"/>
    </row>
    <row r="3" spans="1:66" s="14" customFormat="1" ht="21.75" customHeight="1" x14ac:dyDescent="0.25">
      <c r="A3" s="30" t="s">
        <v>151</v>
      </c>
      <c r="B3" s="30"/>
      <c r="C3" s="16"/>
      <c r="D3" s="16"/>
      <c r="E3" s="44"/>
      <c r="F3" s="4"/>
      <c r="G3" s="4"/>
      <c r="H3" s="4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8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 x14ac:dyDescent="0.25">
      <c r="A4" s="78" t="s">
        <v>38</v>
      </c>
      <c r="B4" s="78" t="s">
        <v>137</v>
      </c>
      <c r="C4" s="78" t="s">
        <v>1</v>
      </c>
      <c r="D4" s="78" t="s">
        <v>10</v>
      </c>
      <c r="E4" s="79" t="s">
        <v>136</v>
      </c>
      <c r="F4" s="65" t="s">
        <v>45</v>
      </c>
      <c r="G4" s="89" t="s">
        <v>141</v>
      </c>
      <c r="H4" s="65" t="s">
        <v>63</v>
      </c>
      <c r="I4" s="65" t="s">
        <v>3</v>
      </c>
      <c r="J4" s="64" t="s">
        <v>11</v>
      </c>
      <c r="K4" s="64" t="s">
        <v>12</v>
      </c>
      <c r="L4" s="64" t="s">
        <v>13</v>
      </c>
      <c r="M4" s="64" t="s">
        <v>15</v>
      </c>
      <c r="N4" s="120" t="s">
        <v>6</v>
      </c>
      <c r="O4" s="120" t="s">
        <v>7</v>
      </c>
      <c r="P4" s="120" t="s">
        <v>26</v>
      </c>
      <c r="Q4" s="120" t="s">
        <v>14</v>
      </c>
      <c r="R4" s="120" t="s">
        <v>46</v>
      </c>
      <c r="S4" s="90" t="s">
        <v>43</v>
      </c>
      <c r="T4" s="9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8" t="s">
        <v>39</v>
      </c>
      <c r="AQ4" s="38" t="s">
        <v>27</v>
      </c>
      <c r="AR4" s="38" t="s">
        <v>40</v>
      </c>
      <c r="AS4" s="38" t="s">
        <v>41</v>
      </c>
      <c r="AT4" s="38" t="s">
        <v>6</v>
      </c>
      <c r="AU4" s="38" t="s">
        <v>7</v>
      </c>
      <c r="AV4" s="38" t="s">
        <v>28</v>
      </c>
      <c r="AW4" s="38" t="s">
        <v>18</v>
      </c>
      <c r="AX4" s="39" t="s">
        <v>60</v>
      </c>
      <c r="AY4" s="38" t="s">
        <v>88</v>
      </c>
      <c r="AZ4" s="38" t="s">
        <v>65</v>
      </c>
      <c r="BA4" s="38" t="s">
        <v>121</v>
      </c>
      <c r="BB4" t="s">
        <v>129</v>
      </c>
      <c r="BC4" t="s">
        <v>130</v>
      </c>
      <c r="BD4" t="s">
        <v>111</v>
      </c>
      <c r="BE4" t="s">
        <v>131</v>
      </c>
      <c r="BF4" t="s">
        <v>132</v>
      </c>
      <c r="BG4" t="s">
        <v>88</v>
      </c>
      <c r="BH4" t="s">
        <v>131</v>
      </c>
      <c r="BI4" t="s">
        <v>132</v>
      </c>
      <c r="BJ4" t="s">
        <v>88</v>
      </c>
      <c r="BL4" t="s">
        <v>133</v>
      </c>
      <c r="BM4" t="s">
        <v>134</v>
      </c>
      <c r="BN4" t="s">
        <v>135</v>
      </c>
    </row>
    <row r="5" spans="1:66" x14ac:dyDescent="0.25">
      <c r="A5" s="83" t="str">
        <f>W5</f>
        <v>원진운수</v>
      </c>
      <c r="B5" s="83" t="str">
        <f>V5</f>
        <v>22</v>
      </c>
      <c r="C5" s="84" t="str">
        <f>Y5</f>
        <v>70바3606</v>
      </c>
      <c r="D5" s="72" t="str">
        <f>Z5</f>
        <v>대형</v>
      </c>
      <c r="E5" s="68" t="str">
        <f>AZ5</f>
        <v>F</v>
      </c>
      <c r="F5" s="91">
        <f>G5/H5</f>
        <v>0.74560000000000004</v>
      </c>
      <c r="G5" s="92">
        <f>AE5</f>
        <v>1.8640000000000001</v>
      </c>
      <c r="H5" s="93">
        <f>AF5</f>
        <v>2.5</v>
      </c>
      <c r="I5" s="94">
        <f>AC5</f>
        <v>6788.0940000000001</v>
      </c>
      <c r="J5" s="95">
        <f>AI5/AH5</f>
        <v>7.5642543218352809E-3</v>
      </c>
      <c r="K5" s="95">
        <f>AJ5/AH5</f>
        <v>0.37805881679826064</v>
      </c>
      <c r="L5" s="95">
        <f>AK5/AC5</f>
        <v>0.12006315764042159</v>
      </c>
      <c r="M5" s="96">
        <f>AG5</f>
        <v>11.845000000000001</v>
      </c>
      <c r="N5" s="97">
        <f>IF(AW5=0,AT5,"속도계이상")</f>
        <v>0.32400000000000001</v>
      </c>
      <c r="O5" s="97">
        <f>IF(AW5=0,AU5,"속도계이상")</f>
        <v>2.9910000000000001</v>
      </c>
      <c r="P5" s="98">
        <f>AQ5/60</f>
        <v>0</v>
      </c>
      <c r="Q5" s="99">
        <f>AN5</f>
        <v>60</v>
      </c>
      <c r="R5" s="100">
        <f>AC5/(AH5-AI5-AJ5)</f>
        <v>23.413020740769092</v>
      </c>
      <c r="S5" s="85">
        <f>IF(AW5=0,AL5,"속도계이상")</f>
        <v>22</v>
      </c>
      <c r="T5" s="85">
        <f>IF(AW5=0,AM5,"속도계이상")</f>
        <v>203</v>
      </c>
      <c r="U5" t="s">
        <v>115</v>
      </c>
      <c r="V5" s="5" t="s">
        <v>117</v>
      </c>
      <c r="W5" t="s">
        <v>115</v>
      </c>
      <c r="X5" s="5" t="s">
        <v>117</v>
      </c>
      <c r="Y5" t="s">
        <v>189</v>
      </c>
      <c r="Z5" t="s">
        <v>186</v>
      </c>
      <c r="AA5" t="s">
        <v>48</v>
      </c>
      <c r="AB5">
        <v>527</v>
      </c>
      <c r="AC5" s="1">
        <v>6788.0940000000001</v>
      </c>
      <c r="AD5" s="1">
        <v>3642.4409999999998</v>
      </c>
      <c r="AE5" s="21">
        <v>1.8640000000000001</v>
      </c>
      <c r="AF5">
        <v>2.5</v>
      </c>
      <c r="AG5">
        <v>11.845000000000001</v>
      </c>
      <c r="AH5">
        <v>471.90600000000001</v>
      </c>
      <c r="AI5">
        <v>3.569617</v>
      </c>
      <c r="AJ5">
        <v>178.40822399999999</v>
      </c>
      <c r="AK5">
        <v>815</v>
      </c>
      <c r="AL5">
        <v>22</v>
      </c>
      <c r="AM5">
        <v>203</v>
      </c>
      <c r="AN5">
        <v>60</v>
      </c>
      <c r="AO5">
        <v>14.384418999999999</v>
      </c>
      <c r="AP5">
        <v>0</v>
      </c>
      <c r="AQ5">
        <v>0</v>
      </c>
      <c r="AR5">
        <v>1</v>
      </c>
      <c r="AS5">
        <v>223</v>
      </c>
      <c r="AT5">
        <v>0.32400000000000001</v>
      </c>
      <c r="AU5">
        <v>2.9910000000000001</v>
      </c>
      <c r="AV5">
        <v>56184</v>
      </c>
      <c r="AW5">
        <v>0</v>
      </c>
      <c r="AX5" s="22">
        <v>0.5</v>
      </c>
      <c r="AY5">
        <v>0.74560000000000004</v>
      </c>
      <c r="AZ5" t="s">
        <v>69</v>
      </c>
      <c r="BA5" t="s">
        <v>187</v>
      </c>
      <c r="BB5">
        <v>8</v>
      </c>
      <c r="BC5" t="s">
        <v>398</v>
      </c>
      <c r="BD5">
        <v>13</v>
      </c>
      <c r="BE5">
        <v>84948.656000000003</v>
      </c>
      <c r="BF5">
        <v>7.9908197723575519E-2</v>
      </c>
      <c r="BG5">
        <v>5.957955222269791E-2</v>
      </c>
      <c r="BH5">
        <v>199990.36299999995</v>
      </c>
      <c r="BI5">
        <v>3.3942105500353544E-2</v>
      </c>
      <c r="BJ5">
        <v>2.5307233861063604E-2</v>
      </c>
      <c r="BK5">
        <v>1</v>
      </c>
      <c r="BL5" t="s">
        <v>69</v>
      </c>
      <c r="BM5">
        <v>0</v>
      </c>
      <c r="BN5" t="s">
        <v>391</v>
      </c>
    </row>
    <row r="6" spans="1:66" x14ac:dyDescent="0.25">
      <c r="A6" s="80" t="str">
        <f t="shared" ref="A6:A7" si="0">W6</f>
        <v>원진운수</v>
      </c>
      <c r="B6" s="80" t="str">
        <f t="shared" ref="B6:B7" si="1">V6</f>
        <v>22</v>
      </c>
      <c r="C6" s="81" t="str">
        <f t="shared" ref="C6:C7" si="2">Y6</f>
        <v>70바3608</v>
      </c>
      <c r="D6" s="55" t="str">
        <f t="shared" ref="D6:D7" si="3">Z6</f>
        <v>대형</v>
      </c>
      <c r="E6" s="51" t="str">
        <f>AZ6</f>
        <v>F</v>
      </c>
      <c r="F6" s="101">
        <f>G6/H6</f>
        <v>0.74119999999999997</v>
      </c>
      <c r="G6" s="102">
        <f>AE6</f>
        <v>1.853</v>
      </c>
      <c r="H6" s="103">
        <f>AF6</f>
        <v>2.5</v>
      </c>
      <c r="I6" s="104">
        <f t="shared" ref="I6:I7" si="4">AC6</f>
        <v>5398.491</v>
      </c>
      <c r="J6" s="105">
        <f t="shared" ref="J6:J7" si="5">AI6/AH6</f>
        <v>6.5177403567857686E-3</v>
      </c>
      <c r="K6" s="105">
        <f t="shared" ref="K6:K7" si="6">AJ6/AH6</f>
        <v>0.38304557791927535</v>
      </c>
      <c r="L6" s="105">
        <f t="shared" ref="L6:L7" si="7">AK6/AC6</f>
        <v>0.15911853886576824</v>
      </c>
      <c r="M6" s="106">
        <f t="shared" ref="M6:M7" si="8">AG6</f>
        <v>12.922000000000001</v>
      </c>
      <c r="N6" s="107">
        <f t="shared" ref="N6:N7" si="9">IF(AW6=0,AT6,"속도계이상")</f>
        <v>0.16700000000000001</v>
      </c>
      <c r="O6" s="107">
        <f t="shared" ref="O6:O7" si="10">IF(AW6=0,AU6,"속도계이상")</f>
        <v>1.8149999999999999</v>
      </c>
      <c r="P6" s="108">
        <f t="shared" ref="P6:P7" si="11">AQ6/60</f>
        <v>1.1666666666666665E-2</v>
      </c>
      <c r="Q6" s="109">
        <f t="shared" ref="Q6:Q7" si="12">AN6</f>
        <v>93</v>
      </c>
      <c r="R6" s="110">
        <f t="shared" ref="R6:R7" si="13">AC6/(AH6-AI6-AJ6)</f>
        <v>23.656313666143507</v>
      </c>
      <c r="S6" s="82">
        <f t="shared" ref="S6:S7" si="14">IF(AW6=0,AL6,"속도계이상")</f>
        <v>9</v>
      </c>
      <c r="T6" s="82">
        <f t="shared" ref="T6:T7" si="15">IF(AW6=0,AM6,"속도계이상")</f>
        <v>98</v>
      </c>
      <c r="U6" t="s">
        <v>115</v>
      </c>
      <c r="V6" s="5" t="s">
        <v>117</v>
      </c>
      <c r="W6" t="s">
        <v>115</v>
      </c>
      <c r="X6" s="5" t="s">
        <v>117</v>
      </c>
      <c r="Y6" t="s">
        <v>190</v>
      </c>
      <c r="Z6" t="s">
        <v>186</v>
      </c>
      <c r="AA6" t="s">
        <v>48</v>
      </c>
      <c r="AB6">
        <v>527</v>
      </c>
      <c r="AC6" s="1">
        <v>5398.491</v>
      </c>
      <c r="AD6" s="1">
        <v>2914.0050000000001</v>
      </c>
      <c r="AE6" s="21">
        <v>1.853</v>
      </c>
      <c r="AF6">
        <v>2.5</v>
      </c>
      <c r="AG6">
        <v>12.922000000000001</v>
      </c>
      <c r="AH6">
        <v>373.83907099999999</v>
      </c>
      <c r="AI6">
        <v>2.4365860000000001</v>
      </c>
      <c r="AJ6">
        <v>143.19740300000001</v>
      </c>
      <c r="AK6">
        <v>859</v>
      </c>
      <c r="AL6">
        <v>9</v>
      </c>
      <c r="AM6">
        <v>98</v>
      </c>
      <c r="AN6">
        <v>93</v>
      </c>
      <c r="AO6">
        <v>14.440681</v>
      </c>
      <c r="AP6">
        <v>23.9</v>
      </c>
      <c r="AQ6">
        <v>0.7</v>
      </c>
      <c r="AR6">
        <v>0</v>
      </c>
      <c r="AS6">
        <v>0</v>
      </c>
      <c r="AT6">
        <v>0.16700000000000001</v>
      </c>
      <c r="AU6">
        <v>1.8149999999999999</v>
      </c>
      <c r="AV6">
        <v>47076</v>
      </c>
      <c r="AW6">
        <v>0</v>
      </c>
      <c r="AX6" s="22">
        <v>0.52</v>
      </c>
      <c r="AY6">
        <v>0.74119999999999997</v>
      </c>
      <c r="AZ6" t="s">
        <v>69</v>
      </c>
      <c r="BA6" t="s">
        <v>187</v>
      </c>
      <c r="BB6">
        <v>10</v>
      </c>
      <c r="BC6" t="s">
        <v>204</v>
      </c>
      <c r="BD6">
        <v>10</v>
      </c>
      <c r="BE6">
        <v>84948.656000000003</v>
      </c>
      <c r="BF6">
        <v>6.355004604192914E-2</v>
      </c>
      <c r="BG6">
        <v>4.7103294126277874E-2</v>
      </c>
      <c r="BH6">
        <v>199990.36299999995</v>
      </c>
      <c r="BI6">
        <v>2.6993755694118129E-2</v>
      </c>
      <c r="BJ6">
        <v>2.0007771720480357E-2</v>
      </c>
      <c r="BK6">
        <v>1</v>
      </c>
      <c r="BL6" t="s">
        <v>69</v>
      </c>
      <c r="BM6">
        <v>0</v>
      </c>
      <c r="BN6" t="s">
        <v>391</v>
      </c>
    </row>
    <row r="7" spans="1:66" x14ac:dyDescent="0.25">
      <c r="A7" s="83" t="str">
        <f t="shared" si="0"/>
        <v>원진운수</v>
      </c>
      <c r="B7" s="83" t="str">
        <f t="shared" si="1"/>
        <v>22</v>
      </c>
      <c r="C7" s="84" t="str">
        <f t="shared" si="2"/>
        <v>70바3611</v>
      </c>
      <c r="D7" s="72" t="str">
        <f t="shared" si="3"/>
        <v>대형</v>
      </c>
      <c r="E7" s="68" t="str">
        <f t="shared" ref="E7:E39" si="16">AZ7</f>
        <v>F</v>
      </c>
      <c r="F7" s="91">
        <f t="shared" ref="F7:F39" si="17">G7/H7</f>
        <v>0.72760000000000002</v>
      </c>
      <c r="G7" s="92">
        <f t="shared" ref="G7:G39" si="18">AE7</f>
        <v>1.819</v>
      </c>
      <c r="H7" s="93">
        <f t="shared" ref="H7:H39" si="19">AF7</f>
        <v>2.5</v>
      </c>
      <c r="I7" s="94">
        <f t="shared" si="4"/>
        <v>5609.0749999999998</v>
      </c>
      <c r="J7" s="95">
        <f t="shared" si="5"/>
        <v>5.5614986611040038E-3</v>
      </c>
      <c r="K7" s="95">
        <f t="shared" si="6"/>
        <v>0.3673688328039752</v>
      </c>
      <c r="L7" s="95">
        <f t="shared" si="7"/>
        <v>0.19236683410366237</v>
      </c>
      <c r="M7" s="96">
        <f t="shared" si="8"/>
        <v>12.224</v>
      </c>
      <c r="N7" s="97">
        <f t="shared" si="9"/>
        <v>7.0999999999999994E-2</v>
      </c>
      <c r="O7" s="97">
        <f t="shared" si="10"/>
        <v>2.3530000000000002</v>
      </c>
      <c r="P7" s="98">
        <f t="shared" si="11"/>
        <v>0</v>
      </c>
      <c r="Q7" s="99">
        <f t="shared" si="12"/>
        <v>73</v>
      </c>
      <c r="R7" s="100">
        <f t="shared" si="13"/>
        <v>24.281029036770132</v>
      </c>
      <c r="S7" s="85">
        <f t="shared" si="14"/>
        <v>4</v>
      </c>
      <c r="T7" s="85">
        <f t="shared" si="15"/>
        <v>132</v>
      </c>
      <c r="U7" t="s">
        <v>115</v>
      </c>
      <c r="V7" t="s">
        <v>117</v>
      </c>
      <c r="W7" s="4" t="s">
        <v>115</v>
      </c>
      <c r="X7" s="4" t="s">
        <v>117</v>
      </c>
      <c r="Y7" s="4" t="s">
        <v>392</v>
      </c>
      <c r="Z7" s="4" t="s">
        <v>186</v>
      </c>
      <c r="AA7" s="4" t="s">
        <v>48</v>
      </c>
      <c r="AB7" s="4">
        <v>527</v>
      </c>
      <c r="AC7" s="4">
        <v>5609.0749999999998</v>
      </c>
      <c r="AD7" s="4">
        <v>3084.0010000000002</v>
      </c>
      <c r="AE7" s="4">
        <v>1.819</v>
      </c>
      <c r="AF7" s="4">
        <v>2.5</v>
      </c>
      <c r="AG7" s="4">
        <v>12.224</v>
      </c>
      <c r="AH7" s="4">
        <v>368.39045099999998</v>
      </c>
      <c r="AI7" s="4">
        <v>2.0488029999999999</v>
      </c>
      <c r="AJ7" s="4">
        <v>135.33517000000001</v>
      </c>
      <c r="AK7" s="4">
        <v>1079</v>
      </c>
      <c r="AL7" s="4">
        <v>4</v>
      </c>
      <c r="AM7" s="4">
        <v>132</v>
      </c>
      <c r="AN7" s="4">
        <v>73</v>
      </c>
      <c r="AO7" s="4">
        <v>15.225896000000001</v>
      </c>
      <c r="AP7" s="4">
        <v>5.2</v>
      </c>
      <c r="AQ7" s="4">
        <v>0</v>
      </c>
      <c r="AR7" s="4">
        <v>1</v>
      </c>
      <c r="AS7" s="4">
        <v>203</v>
      </c>
      <c r="AT7" s="4">
        <v>7.0999999999999994E-2</v>
      </c>
      <c r="AU7" s="4">
        <v>2.3530000000000002</v>
      </c>
      <c r="AV7" s="4">
        <v>43484</v>
      </c>
      <c r="AW7" s="4">
        <v>0</v>
      </c>
      <c r="AX7" s="23">
        <v>0.48</v>
      </c>
      <c r="AY7">
        <v>0.72760000000000002</v>
      </c>
      <c r="AZ7" t="s">
        <v>69</v>
      </c>
      <c r="BA7" t="s">
        <v>187</v>
      </c>
      <c r="BB7">
        <v>11</v>
      </c>
      <c r="BC7" t="s">
        <v>197</v>
      </c>
      <c r="BD7">
        <v>13</v>
      </c>
      <c r="BE7">
        <v>84948.656000000003</v>
      </c>
      <c r="BF7">
        <v>6.6029002271678072E-2</v>
      </c>
      <c r="BG7">
        <v>4.804270205287297E-2</v>
      </c>
      <c r="BH7">
        <v>199990.36299999995</v>
      </c>
      <c r="BI7">
        <v>2.8046726431513107E-2</v>
      </c>
      <c r="BJ7">
        <v>2.0406798151568938E-2</v>
      </c>
      <c r="BK7">
        <v>1</v>
      </c>
      <c r="BL7" t="s">
        <v>69</v>
      </c>
      <c r="BM7">
        <v>0</v>
      </c>
      <c r="BN7" t="s">
        <v>391</v>
      </c>
    </row>
    <row r="8" spans="1:66" x14ac:dyDescent="0.25">
      <c r="A8" s="80" t="str">
        <f t="shared" ref="A8:A39" si="20">W8</f>
        <v>원진운수</v>
      </c>
      <c r="B8" s="80" t="str">
        <f t="shared" ref="B8:B39" si="21">V8</f>
        <v>22</v>
      </c>
      <c r="C8" s="81" t="str">
        <f t="shared" ref="C8:C39" si="22">Y8</f>
        <v>70바3618</v>
      </c>
      <c r="D8" s="55" t="str">
        <f t="shared" ref="D8:D39" si="23">Z8</f>
        <v>대형</v>
      </c>
      <c r="E8" s="51" t="str">
        <f t="shared" si="16"/>
        <v>F</v>
      </c>
      <c r="F8" s="101">
        <f t="shared" si="17"/>
        <v>0.70240000000000002</v>
      </c>
      <c r="G8" s="102">
        <f t="shared" si="18"/>
        <v>1.756</v>
      </c>
      <c r="H8" s="103">
        <f t="shared" si="19"/>
        <v>2.5</v>
      </c>
      <c r="I8" s="104">
        <f t="shared" ref="I8:I39" si="24">AC8</f>
        <v>5365.9179999999997</v>
      </c>
      <c r="J8" s="105">
        <f t="shared" ref="J8:J39" si="25">AI8/AH8</f>
        <v>9.7187544019603136E-3</v>
      </c>
      <c r="K8" s="105">
        <f t="shared" ref="K8:K39" si="26">AJ8/AH8</f>
        <v>0.37734734606898923</v>
      </c>
      <c r="L8" s="105">
        <f t="shared" ref="L8:L39" si="27">AK8/AC8</f>
        <v>0.16660709313858318</v>
      </c>
      <c r="M8" s="106">
        <f t="shared" ref="M8:M39" si="28">AG8</f>
        <v>13.599</v>
      </c>
      <c r="N8" s="107">
        <f t="shared" ref="N8:N39" si="29">IF(AW8=0,AT8,"속도계이상")</f>
        <v>9.2999999999999999E-2</v>
      </c>
      <c r="O8" s="107">
        <f t="shared" ref="O8:O39" si="30">IF(AW8=0,AU8,"속도계이상")</f>
        <v>3.7829999999999999</v>
      </c>
      <c r="P8" s="108">
        <f t="shared" ref="P8:P39" si="31">AQ8/60</f>
        <v>0</v>
      </c>
      <c r="Q8" s="109">
        <f t="shared" ref="Q8:Q39" si="32">AN8</f>
        <v>70</v>
      </c>
      <c r="R8" s="110">
        <f t="shared" ref="R8:R39" si="33">AC8/(AH8-AI8-AJ8)</f>
        <v>24.112863261893025</v>
      </c>
      <c r="S8" s="82">
        <f t="shared" ref="S8:S39" si="34">IF(AW8=0,AL8,"속도계이상")</f>
        <v>5</v>
      </c>
      <c r="T8" s="82">
        <f t="shared" ref="T8:T39" si="35">IF(AW8=0,AM8,"속도계이상")</f>
        <v>203</v>
      </c>
      <c r="U8" t="s">
        <v>115</v>
      </c>
      <c r="V8" s="5" t="s">
        <v>117</v>
      </c>
      <c r="W8" t="s">
        <v>115</v>
      </c>
      <c r="X8" s="5" t="s">
        <v>117</v>
      </c>
      <c r="Y8" t="s">
        <v>192</v>
      </c>
      <c r="Z8" t="s">
        <v>186</v>
      </c>
      <c r="AA8" t="s">
        <v>48</v>
      </c>
      <c r="AB8">
        <v>527</v>
      </c>
      <c r="AC8" s="1">
        <v>5365.9179999999997</v>
      </c>
      <c r="AD8" s="1">
        <v>3055.95</v>
      </c>
      <c r="AE8" s="21">
        <v>1.756</v>
      </c>
      <c r="AF8">
        <v>2.5</v>
      </c>
      <c r="AG8">
        <v>13.599</v>
      </c>
      <c r="AH8">
        <v>363.06267800000001</v>
      </c>
      <c r="AI8">
        <v>3.5285169999999999</v>
      </c>
      <c r="AJ8">
        <v>137.00073800000001</v>
      </c>
      <c r="AK8">
        <v>894</v>
      </c>
      <c r="AL8">
        <v>5</v>
      </c>
      <c r="AM8">
        <v>203</v>
      </c>
      <c r="AN8">
        <v>70</v>
      </c>
      <c r="AO8">
        <v>14.779591</v>
      </c>
      <c r="AP8">
        <v>1.9</v>
      </c>
      <c r="AQ8">
        <v>0</v>
      </c>
      <c r="AR8">
        <v>1</v>
      </c>
      <c r="AS8">
        <v>31</v>
      </c>
      <c r="AT8">
        <v>9.2999999999999999E-2</v>
      </c>
      <c r="AU8">
        <v>3.7829999999999999</v>
      </c>
      <c r="AV8">
        <v>42098</v>
      </c>
      <c r="AW8">
        <v>0</v>
      </c>
      <c r="AX8" s="22">
        <v>0.5</v>
      </c>
      <c r="AY8">
        <v>0.70240000000000002</v>
      </c>
      <c r="AZ8" t="s">
        <v>69</v>
      </c>
      <c r="BA8" t="s">
        <v>187</v>
      </c>
      <c r="BB8">
        <v>12</v>
      </c>
      <c r="BC8" t="s">
        <v>399</v>
      </c>
      <c r="BD8">
        <v>10</v>
      </c>
      <c r="BE8">
        <v>84948.656000000003</v>
      </c>
      <c r="BF8">
        <v>6.3166602659375792E-2</v>
      </c>
      <c r="BG8">
        <v>4.4368221707945556E-2</v>
      </c>
      <c r="BH8">
        <v>199990.36299999995</v>
      </c>
      <c r="BI8">
        <v>2.6830882846089945E-2</v>
      </c>
      <c r="BJ8">
        <v>1.8846012111093578E-2</v>
      </c>
      <c r="BK8">
        <v>1</v>
      </c>
      <c r="BL8" t="s">
        <v>69</v>
      </c>
      <c r="BM8">
        <v>0</v>
      </c>
      <c r="BN8" t="s">
        <v>391</v>
      </c>
    </row>
    <row r="9" spans="1:66" x14ac:dyDescent="0.25">
      <c r="A9" s="83" t="str">
        <f t="shared" si="20"/>
        <v>원진운수</v>
      </c>
      <c r="B9" s="83" t="str">
        <f t="shared" si="21"/>
        <v>22</v>
      </c>
      <c r="C9" s="84" t="str">
        <f t="shared" si="22"/>
        <v>70바4301</v>
      </c>
      <c r="D9" s="72" t="str">
        <f t="shared" si="23"/>
        <v>대형</v>
      </c>
      <c r="E9" s="68" t="str">
        <f t="shared" si="16"/>
        <v>F</v>
      </c>
      <c r="F9" s="91">
        <f t="shared" si="17"/>
        <v>0.75833333333333341</v>
      </c>
      <c r="G9" s="92">
        <f t="shared" si="18"/>
        <v>1.82</v>
      </c>
      <c r="H9" s="93">
        <f t="shared" si="19"/>
        <v>2.4</v>
      </c>
      <c r="I9" s="94">
        <f t="shared" si="24"/>
        <v>5843.0379999999996</v>
      </c>
      <c r="J9" s="95">
        <f t="shared" si="25"/>
        <v>8.6950585361602623E-3</v>
      </c>
      <c r="K9" s="95">
        <f t="shared" si="26"/>
        <v>0.36472042019236156</v>
      </c>
      <c r="L9" s="95">
        <f t="shared" si="27"/>
        <v>0.16960355212476799</v>
      </c>
      <c r="M9" s="96">
        <f t="shared" si="28"/>
        <v>12.298999999999999</v>
      </c>
      <c r="N9" s="97">
        <f t="shared" si="29"/>
        <v>0.12</v>
      </c>
      <c r="O9" s="97">
        <f t="shared" si="30"/>
        <v>3.8170000000000002</v>
      </c>
      <c r="P9" s="98">
        <f t="shared" si="31"/>
        <v>0</v>
      </c>
      <c r="Q9" s="99">
        <f t="shared" si="32"/>
        <v>59</v>
      </c>
      <c r="R9" s="100">
        <f t="shared" si="33"/>
        <v>24.388662171621558</v>
      </c>
      <c r="S9" s="85">
        <f t="shared" si="34"/>
        <v>7</v>
      </c>
      <c r="T9" s="85">
        <f t="shared" si="35"/>
        <v>223</v>
      </c>
      <c r="U9" t="s">
        <v>115</v>
      </c>
      <c r="V9" s="5" t="s">
        <v>117</v>
      </c>
      <c r="W9" t="s">
        <v>115</v>
      </c>
      <c r="X9" s="5" t="s">
        <v>117</v>
      </c>
      <c r="Y9" t="s">
        <v>193</v>
      </c>
      <c r="Z9" t="s">
        <v>186</v>
      </c>
      <c r="AA9" t="s">
        <v>48</v>
      </c>
      <c r="AB9">
        <v>527</v>
      </c>
      <c r="AC9" s="1">
        <v>5843.0379999999996</v>
      </c>
      <c r="AD9" s="1">
        <v>3211.0309999999999</v>
      </c>
      <c r="AE9" s="21">
        <v>1.82</v>
      </c>
      <c r="AF9">
        <v>2.4</v>
      </c>
      <c r="AG9">
        <v>12.298999999999999</v>
      </c>
      <c r="AH9">
        <v>382.35878300000002</v>
      </c>
      <c r="AI9">
        <v>3.3246319999999998</v>
      </c>
      <c r="AJ9">
        <v>139.45405600000001</v>
      </c>
      <c r="AK9">
        <v>991</v>
      </c>
      <c r="AL9">
        <v>7</v>
      </c>
      <c r="AM9">
        <v>223</v>
      </c>
      <c r="AN9">
        <v>59</v>
      </c>
      <c r="AO9">
        <v>15.281558</v>
      </c>
      <c r="AP9">
        <v>0</v>
      </c>
      <c r="AQ9">
        <v>0</v>
      </c>
      <c r="AR9">
        <v>1</v>
      </c>
      <c r="AS9">
        <v>1018</v>
      </c>
      <c r="AT9">
        <v>0.12</v>
      </c>
      <c r="AU9">
        <v>3.8170000000000002</v>
      </c>
      <c r="AV9">
        <v>48254</v>
      </c>
      <c r="AW9">
        <v>0</v>
      </c>
      <c r="AX9" s="22">
        <v>0.48</v>
      </c>
      <c r="AY9">
        <v>0.75833333333333341</v>
      </c>
      <c r="AZ9" t="s">
        <v>69</v>
      </c>
      <c r="BA9" t="s">
        <v>187</v>
      </c>
      <c r="BB9">
        <v>4</v>
      </c>
      <c r="BC9" t="s">
        <v>195</v>
      </c>
      <c r="BD9">
        <v>14</v>
      </c>
      <c r="BE9">
        <v>84948.656000000003</v>
      </c>
      <c r="BF9">
        <v>6.8783171802035331E-2</v>
      </c>
      <c r="BG9">
        <v>5.2160571949876798E-2</v>
      </c>
      <c r="BH9">
        <v>199990.36299999995</v>
      </c>
      <c r="BI9">
        <v>2.9216597801765082E-2</v>
      </c>
      <c r="BJ9">
        <v>2.2155919999671855E-2</v>
      </c>
      <c r="BK9">
        <v>1</v>
      </c>
      <c r="BL9" t="s">
        <v>69</v>
      </c>
      <c r="BM9">
        <v>0</v>
      </c>
      <c r="BN9" t="s">
        <v>391</v>
      </c>
    </row>
    <row r="10" spans="1:66" x14ac:dyDescent="0.25">
      <c r="A10" s="80" t="str">
        <f t="shared" si="20"/>
        <v>원진운수</v>
      </c>
      <c r="B10" s="80" t="str">
        <f t="shared" si="21"/>
        <v>22</v>
      </c>
      <c r="C10" s="81" t="str">
        <f t="shared" si="22"/>
        <v>70바4311</v>
      </c>
      <c r="D10" s="55" t="str">
        <f t="shared" si="23"/>
        <v>대형</v>
      </c>
      <c r="E10" s="51" t="str">
        <f t="shared" si="16"/>
        <v>F</v>
      </c>
      <c r="F10" s="101">
        <f t="shared" si="17"/>
        <v>0.75083333333333335</v>
      </c>
      <c r="G10" s="102">
        <f t="shared" si="18"/>
        <v>1.802</v>
      </c>
      <c r="H10" s="103">
        <f t="shared" si="19"/>
        <v>2.4</v>
      </c>
      <c r="I10" s="104">
        <f t="shared" si="24"/>
        <v>5846.7650000000003</v>
      </c>
      <c r="J10" s="105">
        <f t="shared" si="25"/>
        <v>4.466096809320798E-3</v>
      </c>
      <c r="K10" s="105">
        <f t="shared" si="26"/>
        <v>0.35497583513602721</v>
      </c>
      <c r="L10" s="105">
        <f t="shared" si="27"/>
        <v>0.1304995155440658</v>
      </c>
      <c r="M10" s="106">
        <f t="shared" si="28"/>
        <v>11.558999999999999</v>
      </c>
      <c r="N10" s="107">
        <f t="shared" si="29"/>
        <v>6.8000000000000005E-2</v>
      </c>
      <c r="O10" s="107">
        <f t="shared" si="30"/>
        <v>2.702</v>
      </c>
      <c r="P10" s="108">
        <f t="shared" si="31"/>
        <v>0</v>
      </c>
      <c r="Q10" s="109">
        <f t="shared" si="32"/>
        <v>60</v>
      </c>
      <c r="R10" s="110">
        <f t="shared" si="33"/>
        <v>23.217947528458758</v>
      </c>
      <c r="S10" s="82">
        <f t="shared" si="34"/>
        <v>4</v>
      </c>
      <c r="T10" s="82">
        <f t="shared" si="35"/>
        <v>158</v>
      </c>
      <c r="U10" t="s">
        <v>115</v>
      </c>
      <c r="V10" t="s">
        <v>117</v>
      </c>
      <c r="W10" s="4" t="s">
        <v>115</v>
      </c>
      <c r="X10" s="4" t="s">
        <v>117</v>
      </c>
      <c r="Y10" s="4" t="s">
        <v>194</v>
      </c>
      <c r="Z10" s="4" t="s">
        <v>186</v>
      </c>
      <c r="AA10" s="4" t="s">
        <v>48</v>
      </c>
      <c r="AB10" s="4">
        <v>527</v>
      </c>
      <c r="AC10" s="4">
        <v>5846.7650000000003</v>
      </c>
      <c r="AD10" s="4">
        <v>3245.373</v>
      </c>
      <c r="AE10" s="4">
        <v>1.802</v>
      </c>
      <c r="AF10" s="4">
        <v>2.4</v>
      </c>
      <c r="AG10" s="4">
        <v>11.558999999999999</v>
      </c>
      <c r="AH10" s="4">
        <v>393.12739399999998</v>
      </c>
      <c r="AI10" s="4">
        <v>1.7557450000000001</v>
      </c>
      <c r="AJ10" s="4">
        <v>139.550725</v>
      </c>
      <c r="AK10" s="4">
        <v>763</v>
      </c>
      <c r="AL10" s="4">
        <v>4</v>
      </c>
      <c r="AM10" s="4">
        <v>158</v>
      </c>
      <c r="AN10" s="4">
        <v>60</v>
      </c>
      <c r="AO10" s="4">
        <v>14.872443000000001</v>
      </c>
      <c r="AP10" s="4">
        <v>0</v>
      </c>
      <c r="AQ10" s="4">
        <v>0</v>
      </c>
      <c r="AR10" s="4">
        <v>1</v>
      </c>
      <c r="AS10" s="4">
        <v>71</v>
      </c>
      <c r="AT10" s="4">
        <v>6.8000000000000005E-2</v>
      </c>
      <c r="AU10" s="4">
        <v>2.702</v>
      </c>
      <c r="AV10" s="4">
        <v>49427</v>
      </c>
      <c r="AW10" s="4">
        <v>0</v>
      </c>
      <c r="AX10" s="23">
        <v>0.48</v>
      </c>
      <c r="AY10">
        <v>0.75083333333333335</v>
      </c>
      <c r="AZ10" t="s">
        <v>69</v>
      </c>
      <c r="BA10" t="s">
        <v>187</v>
      </c>
      <c r="BB10">
        <v>6</v>
      </c>
      <c r="BC10" t="s">
        <v>200</v>
      </c>
      <c r="BD10">
        <v>11</v>
      </c>
      <c r="BE10">
        <v>84948.656000000003</v>
      </c>
      <c r="BF10">
        <v>6.882704536255406E-2</v>
      </c>
      <c r="BG10">
        <v>5.1677639893051006E-2</v>
      </c>
      <c r="BH10">
        <v>199990.36299999995</v>
      </c>
      <c r="BI10">
        <v>2.9235233699735831E-2</v>
      </c>
      <c r="BJ10">
        <v>2.1950787969551654E-2</v>
      </c>
      <c r="BK10">
        <v>1</v>
      </c>
      <c r="BL10" t="s">
        <v>69</v>
      </c>
      <c r="BM10">
        <v>0</v>
      </c>
      <c r="BN10" t="s">
        <v>391</v>
      </c>
    </row>
    <row r="11" spans="1:66" x14ac:dyDescent="0.25">
      <c r="A11" s="83" t="str">
        <f t="shared" si="20"/>
        <v>원진운수</v>
      </c>
      <c r="B11" s="83" t="str">
        <f t="shared" si="21"/>
        <v>22</v>
      </c>
      <c r="C11" s="84" t="str">
        <f t="shared" si="22"/>
        <v>70바4323</v>
      </c>
      <c r="D11" s="72" t="str">
        <f t="shared" si="23"/>
        <v>대형</v>
      </c>
      <c r="E11" s="68" t="str">
        <f t="shared" si="16"/>
        <v>F</v>
      </c>
      <c r="F11" s="91">
        <f t="shared" si="17"/>
        <v>0.7466666666666667</v>
      </c>
      <c r="G11" s="92">
        <f t="shared" si="18"/>
        <v>1.792</v>
      </c>
      <c r="H11" s="93">
        <f t="shared" si="19"/>
        <v>2.4</v>
      </c>
      <c r="I11" s="94">
        <f t="shared" si="24"/>
        <v>6175.1610000000001</v>
      </c>
      <c r="J11" s="95">
        <f t="shared" si="25"/>
        <v>6.4600365333646534E-3</v>
      </c>
      <c r="K11" s="95">
        <f t="shared" si="26"/>
        <v>0.36249367903565799</v>
      </c>
      <c r="L11" s="95">
        <f t="shared" si="27"/>
        <v>0.19513661263244797</v>
      </c>
      <c r="M11" s="96">
        <f t="shared" si="28"/>
        <v>11.169</v>
      </c>
      <c r="N11" s="97">
        <f t="shared" si="29"/>
        <v>0.16200000000000001</v>
      </c>
      <c r="O11" s="97">
        <f t="shared" si="30"/>
        <v>2.202</v>
      </c>
      <c r="P11" s="98">
        <f t="shared" si="31"/>
        <v>0</v>
      </c>
      <c r="Q11" s="99">
        <f t="shared" si="32"/>
        <v>67</v>
      </c>
      <c r="R11" s="100">
        <f t="shared" si="33"/>
        <v>23.09787367603635</v>
      </c>
      <c r="S11" s="85">
        <f t="shared" si="34"/>
        <v>10</v>
      </c>
      <c r="T11" s="85">
        <f t="shared" si="35"/>
        <v>136</v>
      </c>
      <c r="U11" t="s">
        <v>115</v>
      </c>
      <c r="V11" s="5" t="s">
        <v>117</v>
      </c>
      <c r="W11" t="s">
        <v>115</v>
      </c>
      <c r="X11" s="5" t="s">
        <v>117</v>
      </c>
      <c r="Y11" t="s">
        <v>196</v>
      </c>
      <c r="Z11" t="s">
        <v>186</v>
      </c>
      <c r="AA11" t="s">
        <v>48</v>
      </c>
      <c r="AB11">
        <v>527</v>
      </c>
      <c r="AC11" s="1">
        <v>6175.1610000000001</v>
      </c>
      <c r="AD11" s="1">
        <v>3445.22</v>
      </c>
      <c r="AE11" s="21">
        <v>1.792</v>
      </c>
      <c r="AF11">
        <v>2.4</v>
      </c>
      <c r="AG11">
        <v>11.169</v>
      </c>
      <c r="AH11">
        <v>423.65766600000001</v>
      </c>
      <c r="AI11">
        <v>2.7368440000000001</v>
      </c>
      <c r="AJ11">
        <v>153.57322600000001</v>
      </c>
      <c r="AK11">
        <v>1205</v>
      </c>
      <c r="AL11">
        <v>10</v>
      </c>
      <c r="AM11">
        <v>136</v>
      </c>
      <c r="AN11">
        <v>67</v>
      </c>
      <c r="AO11">
        <v>14.575827</v>
      </c>
      <c r="AP11">
        <v>7</v>
      </c>
      <c r="AQ11">
        <v>0</v>
      </c>
      <c r="AR11">
        <v>1</v>
      </c>
      <c r="AS11">
        <v>95</v>
      </c>
      <c r="AT11">
        <v>0.16200000000000001</v>
      </c>
      <c r="AU11">
        <v>2.202</v>
      </c>
      <c r="AV11">
        <v>53304</v>
      </c>
      <c r="AW11">
        <v>0</v>
      </c>
      <c r="AX11" s="22">
        <v>0.47</v>
      </c>
      <c r="AY11">
        <v>0.7466666666666667</v>
      </c>
      <c r="AZ11" t="s">
        <v>69</v>
      </c>
      <c r="BA11" t="s">
        <v>187</v>
      </c>
      <c r="BB11">
        <v>7</v>
      </c>
      <c r="BC11" t="s">
        <v>400</v>
      </c>
      <c r="BD11">
        <v>13</v>
      </c>
      <c r="BE11">
        <v>84948.656000000003</v>
      </c>
      <c r="BF11">
        <v>7.269286285117918E-2</v>
      </c>
      <c r="BG11">
        <v>5.427733759554712E-2</v>
      </c>
      <c r="BH11">
        <v>199990.36299999995</v>
      </c>
      <c r="BI11">
        <v>3.0877292822354654E-2</v>
      </c>
      <c r="BJ11">
        <v>2.3055045307358142E-2</v>
      </c>
      <c r="BK11">
        <v>1</v>
      </c>
      <c r="BL11" t="s">
        <v>69</v>
      </c>
      <c r="BM11">
        <v>0</v>
      </c>
      <c r="BN11" t="s">
        <v>391</v>
      </c>
    </row>
    <row r="12" spans="1:66" s="2" customFormat="1" x14ac:dyDescent="0.25">
      <c r="A12" s="80" t="str">
        <f t="shared" si="20"/>
        <v>원진운수</v>
      </c>
      <c r="B12" s="80" t="str">
        <f t="shared" si="21"/>
        <v>22</v>
      </c>
      <c r="C12" s="81" t="str">
        <f t="shared" si="22"/>
        <v>70바4324</v>
      </c>
      <c r="D12" s="55" t="str">
        <f t="shared" si="23"/>
        <v>대형</v>
      </c>
      <c r="E12" s="51" t="str">
        <f t="shared" si="16"/>
        <v>D</v>
      </c>
      <c r="F12" s="101">
        <f t="shared" si="17"/>
        <v>0.80079999999999996</v>
      </c>
      <c r="G12" s="102">
        <f t="shared" si="18"/>
        <v>2.0019999999999998</v>
      </c>
      <c r="H12" s="103">
        <f t="shared" si="19"/>
        <v>2.5</v>
      </c>
      <c r="I12" s="104">
        <f t="shared" si="24"/>
        <v>6303.3879999999999</v>
      </c>
      <c r="J12" s="105">
        <f t="shared" si="25"/>
        <v>8.1027123360433474E-3</v>
      </c>
      <c r="K12" s="105">
        <f t="shared" si="26"/>
        <v>0.35332864994154217</v>
      </c>
      <c r="L12" s="105">
        <f t="shared" si="27"/>
        <v>0.16974998207313274</v>
      </c>
      <c r="M12" s="106">
        <f t="shared" si="28"/>
        <v>11.702999999999999</v>
      </c>
      <c r="N12" s="107">
        <f t="shared" si="29"/>
        <v>0.23799999999999999</v>
      </c>
      <c r="O12" s="107">
        <f t="shared" si="30"/>
        <v>3.22</v>
      </c>
      <c r="P12" s="108">
        <f t="shared" si="31"/>
        <v>0</v>
      </c>
      <c r="Q12" s="109">
        <f t="shared" si="32"/>
        <v>59</v>
      </c>
      <c r="R12" s="110">
        <f t="shared" si="33"/>
        <v>23.11138760776506</v>
      </c>
      <c r="S12" s="82">
        <f t="shared" si="34"/>
        <v>15</v>
      </c>
      <c r="T12" s="82">
        <f t="shared" si="35"/>
        <v>203</v>
      </c>
      <c r="U12" t="s">
        <v>115</v>
      </c>
      <c r="V12" s="5" t="s">
        <v>117</v>
      </c>
      <c r="W12" t="s">
        <v>115</v>
      </c>
      <c r="X12" s="5" t="s">
        <v>117</v>
      </c>
      <c r="Y12" t="s">
        <v>198</v>
      </c>
      <c r="Z12" t="s">
        <v>186</v>
      </c>
      <c r="AA12" t="s">
        <v>48</v>
      </c>
      <c r="AB12">
        <v>527</v>
      </c>
      <c r="AC12" s="1">
        <v>6303.3879999999999</v>
      </c>
      <c r="AD12" s="1">
        <v>3148.6619999999998</v>
      </c>
      <c r="AE12" s="21">
        <v>2.0019999999999998</v>
      </c>
      <c r="AF12">
        <v>2.5</v>
      </c>
      <c r="AG12">
        <v>11.702999999999999</v>
      </c>
      <c r="AH12">
        <v>427.11068299999999</v>
      </c>
      <c r="AI12">
        <v>3.4607549999999998</v>
      </c>
      <c r="AJ12">
        <v>150.91044099999999</v>
      </c>
      <c r="AK12">
        <v>1070</v>
      </c>
      <c r="AL12">
        <v>15</v>
      </c>
      <c r="AM12">
        <v>203</v>
      </c>
      <c r="AN12">
        <v>59</v>
      </c>
      <c r="AO12">
        <v>14.758207000000001</v>
      </c>
      <c r="AP12">
        <v>0</v>
      </c>
      <c r="AQ12">
        <v>0</v>
      </c>
      <c r="AR12">
        <v>1</v>
      </c>
      <c r="AS12">
        <v>846</v>
      </c>
      <c r="AT12">
        <v>0.23799999999999999</v>
      </c>
      <c r="AU12">
        <v>3.22</v>
      </c>
      <c r="AV12">
        <v>15624</v>
      </c>
      <c r="AW12">
        <v>0</v>
      </c>
      <c r="AX12" s="22">
        <v>0.54</v>
      </c>
      <c r="AY12" s="2">
        <v>0.80079999999999996</v>
      </c>
      <c r="AZ12" s="2" t="s">
        <v>67</v>
      </c>
      <c r="BA12" s="2" t="s">
        <v>187</v>
      </c>
      <c r="BB12" s="2">
        <v>2</v>
      </c>
      <c r="BC12" s="2" t="s">
        <v>211</v>
      </c>
      <c r="BD12" s="2">
        <v>6</v>
      </c>
      <c r="BE12" s="2">
        <v>84948.656000000003</v>
      </c>
      <c r="BF12" s="2">
        <v>7.4202327580085548E-2</v>
      </c>
      <c r="BG12" s="2">
        <v>5.9421223926132506E-2</v>
      </c>
      <c r="BH12" s="2">
        <v>199990.36299999995</v>
      </c>
      <c r="BI12" s="2">
        <v>3.1518458716933283E-2</v>
      </c>
      <c r="BJ12" s="2">
        <v>2.5239981740520171E-2</v>
      </c>
      <c r="BK12" s="2">
        <v>1</v>
      </c>
      <c r="BL12" s="2" t="s">
        <v>68</v>
      </c>
      <c r="BM12" s="2">
        <v>-1</v>
      </c>
      <c r="BN12" s="2" t="s">
        <v>390</v>
      </c>
    </row>
    <row r="13" spans="1:66" x14ac:dyDescent="0.25">
      <c r="A13" s="83" t="str">
        <f t="shared" si="20"/>
        <v>원진운수</v>
      </c>
      <c r="B13" s="83" t="str">
        <f t="shared" si="21"/>
        <v>22</v>
      </c>
      <c r="C13" s="84" t="str">
        <f t="shared" si="22"/>
        <v>70바4325</v>
      </c>
      <c r="D13" s="72" t="str">
        <f t="shared" si="23"/>
        <v>대형</v>
      </c>
      <c r="E13" s="68" t="str">
        <f t="shared" si="16"/>
        <v>F</v>
      </c>
      <c r="F13" s="91">
        <f t="shared" si="17"/>
        <v>0.76079999999999992</v>
      </c>
      <c r="G13" s="92">
        <f t="shared" si="18"/>
        <v>1.9019999999999999</v>
      </c>
      <c r="H13" s="93">
        <f t="shared" si="19"/>
        <v>2.5</v>
      </c>
      <c r="I13" s="94">
        <f t="shared" si="24"/>
        <v>6247.1769999999997</v>
      </c>
      <c r="J13" s="95">
        <f t="shared" si="25"/>
        <v>4.6248906222055349E-3</v>
      </c>
      <c r="K13" s="95">
        <f t="shared" si="26"/>
        <v>0.36157211225531205</v>
      </c>
      <c r="L13" s="95">
        <f t="shared" si="27"/>
        <v>0.11173046641707127</v>
      </c>
      <c r="M13" s="96">
        <f t="shared" si="28"/>
        <v>11.715</v>
      </c>
      <c r="N13" s="97">
        <f t="shared" si="29"/>
        <v>0.25600000000000001</v>
      </c>
      <c r="O13" s="97">
        <f t="shared" si="30"/>
        <v>2.3849999999999998</v>
      </c>
      <c r="P13" s="98">
        <f t="shared" si="31"/>
        <v>0</v>
      </c>
      <c r="Q13" s="99">
        <f t="shared" si="32"/>
        <v>69</v>
      </c>
      <c r="R13" s="100">
        <f t="shared" si="33"/>
        <v>22.819387325247693</v>
      </c>
      <c r="S13" s="85">
        <f t="shared" si="34"/>
        <v>16</v>
      </c>
      <c r="T13" s="85">
        <f t="shared" si="35"/>
        <v>149</v>
      </c>
      <c r="U13" t="s">
        <v>115</v>
      </c>
      <c r="V13" t="s">
        <v>117</v>
      </c>
      <c r="W13" s="4" t="s">
        <v>115</v>
      </c>
      <c r="X13" s="4" t="s">
        <v>117</v>
      </c>
      <c r="Y13" s="4" t="s">
        <v>199</v>
      </c>
      <c r="Z13" s="4" t="s">
        <v>186</v>
      </c>
      <c r="AA13" s="4" t="s">
        <v>48</v>
      </c>
      <c r="AB13" s="4">
        <v>527</v>
      </c>
      <c r="AC13" s="4">
        <v>6247.1769999999997</v>
      </c>
      <c r="AD13" s="4">
        <v>3283.9960000000001</v>
      </c>
      <c r="AE13" s="4">
        <v>1.9019999999999999</v>
      </c>
      <c r="AF13" s="4">
        <v>2.5</v>
      </c>
      <c r="AG13" s="4">
        <v>11.715</v>
      </c>
      <c r="AH13" s="4">
        <v>431.94210700000002</v>
      </c>
      <c r="AI13" s="4">
        <v>1.9976849999999999</v>
      </c>
      <c r="AJ13" s="4">
        <v>156.17822000000001</v>
      </c>
      <c r="AK13" s="4">
        <v>698</v>
      </c>
      <c r="AL13" s="4">
        <v>16</v>
      </c>
      <c r="AM13" s="4">
        <v>149</v>
      </c>
      <c r="AN13" s="4">
        <v>69</v>
      </c>
      <c r="AO13" s="4">
        <v>14.462996</v>
      </c>
      <c r="AP13" s="4">
        <v>17.5</v>
      </c>
      <c r="AQ13" s="4">
        <v>0</v>
      </c>
      <c r="AR13" s="4">
        <v>0</v>
      </c>
      <c r="AS13" s="4">
        <v>0</v>
      </c>
      <c r="AT13" s="4">
        <v>0.25600000000000001</v>
      </c>
      <c r="AU13" s="4">
        <v>2.3849999999999998</v>
      </c>
      <c r="AV13" s="4">
        <v>55070</v>
      </c>
      <c r="AW13" s="4">
        <v>0</v>
      </c>
      <c r="AX13" s="23">
        <v>0.52</v>
      </c>
      <c r="AY13">
        <v>0.76079999999999992</v>
      </c>
      <c r="AZ13" t="s">
        <v>69</v>
      </c>
      <c r="BA13" t="s">
        <v>187</v>
      </c>
      <c r="BB13">
        <v>3</v>
      </c>
      <c r="BC13" t="s">
        <v>401</v>
      </c>
      <c r="BD13">
        <v>8</v>
      </c>
      <c r="BE13">
        <v>84948.656000000003</v>
      </c>
      <c r="BF13">
        <v>7.3540621996420988E-2</v>
      </c>
      <c r="BG13">
        <v>5.5949705214877084E-2</v>
      </c>
      <c r="BH13">
        <v>199990.36299999995</v>
      </c>
      <c r="BI13">
        <v>3.1237390173645522E-2</v>
      </c>
      <c r="BJ13">
        <v>2.3765406444109509E-2</v>
      </c>
      <c r="BK13">
        <v>1</v>
      </c>
      <c r="BL13" t="s">
        <v>69</v>
      </c>
      <c r="BM13">
        <v>0</v>
      </c>
      <c r="BN13" t="s">
        <v>391</v>
      </c>
    </row>
    <row r="14" spans="1:66" x14ac:dyDescent="0.25">
      <c r="A14" s="80" t="str">
        <f t="shared" si="20"/>
        <v>원진운수</v>
      </c>
      <c r="B14" s="80" t="str">
        <f t="shared" si="21"/>
        <v>22</v>
      </c>
      <c r="C14" s="81" t="str">
        <f t="shared" si="22"/>
        <v>70바4327</v>
      </c>
      <c r="D14" s="55" t="str">
        <f t="shared" si="23"/>
        <v>대형</v>
      </c>
      <c r="E14" s="51" t="str">
        <f t="shared" si="16"/>
        <v>F</v>
      </c>
      <c r="F14" s="101">
        <f t="shared" si="17"/>
        <v>0.75679999999999992</v>
      </c>
      <c r="G14" s="102">
        <f t="shared" si="18"/>
        <v>1.8919999999999999</v>
      </c>
      <c r="H14" s="103">
        <f t="shared" si="19"/>
        <v>2.5</v>
      </c>
      <c r="I14" s="104">
        <f t="shared" si="24"/>
        <v>6363.67</v>
      </c>
      <c r="J14" s="105">
        <f t="shared" si="25"/>
        <v>7.4958722473498964E-3</v>
      </c>
      <c r="K14" s="105">
        <f t="shared" si="26"/>
        <v>0.36874883588745822</v>
      </c>
      <c r="L14" s="105">
        <f t="shared" si="27"/>
        <v>0.20318464030975836</v>
      </c>
      <c r="M14" s="106">
        <f t="shared" si="28"/>
        <v>12.359</v>
      </c>
      <c r="N14" s="107">
        <f t="shared" si="29"/>
        <v>1.6E-2</v>
      </c>
      <c r="O14" s="107">
        <f t="shared" si="30"/>
        <v>2.4990000000000001</v>
      </c>
      <c r="P14" s="108">
        <f t="shared" si="31"/>
        <v>0</v>
      </c>
      <c r="Q14" s="109">
        <f t="shared" si="32"/>
        <v>63</v>
      </c>
      <c r="R14" s="110">
        <f t="shared" si="33"/>
        <v>23.477138286821713</v>
      </c>
      <c r="S14" s="82">
        <f t="shared" si="34"/>
        <v>1</v>
      </c>
      <c r="T14" s="82">
        <f t="shared" si="35"/>
        <v>159</v>
      </c>
      <c r="U14" t="s">
        <v>115</v>
      </c>
      <c r="V14" s="5" t="s">
        <v>117</v>
      </c>
      <c r="W14" t="s">
        <v>115</v>
      </c>
      <c r="X14" s="5" t="s">
        <v>117</v>
      </c>
      <c r="Y14" t="s">
        <v>201</v>
      </c>
      <c r="Z14" t="s">
        <v>186</v>
      </c>
      <c r="AA14" t="s">
        <v>48</v>
      </c>
      <c r="AB14">
        <v>527</v>
      </c>
      <c r="AC14" s="1">
        <v>6363.67</v>
      </c>
      <c r="AD14" s="1">
        <v>3363.694</v>
      </c>
      <c r="AE14" s="21">
        <v>1.8919999999999999</v>
      </c>
      <c r="AF14">
        <v>2.5</v>
      </c>
      <c r="AG14">
        <v>12.359</v>
      </c>
      <c r="AH14">
        <v>434.55849999999998</v>
      </c>
      <c r="AI14">
        <v>3.2573949999999998</v>
      </c>
      <c r="AJ14">
        <v>160.242941</v>
      </c>
      <c r="AK14">
        <v>1293</v>
      </c>
      <c r="AL14">
        <v>1</v>
      </c>
      <c r="AM14">
        <v>159</v>
      </c>
      <c r="AN14">
        <v>63</v>
      </c>
      <c r="AO14">
        <v>14.643988999999999</v>
      </c>
      <c r="AP14">
        <v>2.7</v>
      </c>
      <c r="AQ14">
        <v>0</v>
      </c>
      <c r="AR14">
        <v>0</v>
      </c>
      <c r="AS14">
        <v>0</v>
      </c>
      <c r="AT14">
        <v>1.6E-2</v>
      </c>
      <c r="AU14">
        <v>2.4990000000000001</v>
      </c>
      <c r="AV14">
        <v>52946</v>
      </c>
      <c r="AW14">
        <v>0</v>
      </c>
      <c r="AX14" s="22">
        <v>0.52</v>
      </c>
      <c r="AY14">
        <v>0.75679999999999992</v>
      </c>
      <c r="AZ14" t="s">
        <v>69</v>
      </c>
      <c r="BA14" t="s">
        <v>187</v>
      </c>
      <c r="BB14">
        <v>5</v>
      </c>
      <c r="BC14" t="s">
        <v>191</v>
      </c>
      <c r="BD14">
        <v>11</v>
      </c>
      <c r="BE14">
        <v>84948.656000000003</v>
      </c>
      <c r="BF14">
        <v>7.4911956229183896E-2</v>
      </c>
      <c r="BG14">
        <v>5.6693368474246365E-2</v>
      </c>
      <c r="BH14">
        <v>199990.36299999995</v>
      </c>
      <c r="BI14">
        <v>3.181988324107398E-2</v>
      </c>
      <c r="BJ14">
        <v>2.4081287636844785E-2</v>
      </c>
      <c r="BK14">
        <v>1</v>
      </c>
      <c r="BL14" t="s">
        <v>69</v>
      </c>
      <c r="BM14">
        <v>0</v>
      </c>
      <c r="BN14" t="s">
        <v>391</v>
      </c>
    </row>
    <row r="15" spans="1:66" x14ac:dyDescent="0.25">
      <c r="A15" s="83" t="str">
        <f t="shared" si="20"/>
        <v>원진운수</v>
      </c>
      <c r="B15" s="83" t="str">
        <f t="shared" si="21"/>
        <v>22</v>
      </c>
      <c r="C15" s="84" t="str">
        <f t="shared" si="22"/>
        <v>70바4330</v>
      </c>
      <c r="D15" s="72" t="str">
        <f t="shared" si="23"/>
        <v>중형</v>
      </c>
      <c r="E15" s="68" t="str">
        <f t="shared" si="16"/>
        <v>F</v>
      </c>
      <c r="F15" s="91">
        <f t="shared" si="17"/>
        <v>0.65451612903225798</v>
      </c>
      <c r="G15" s="92">
        <f t="shared" si="18"/>
        <v>2.0289999999999999</v>
      </c>
      <c r="H15" s="93">
        <f t="shared" si="19"/>
        <v>3.1</v>
      </c>
      <c r="I15" s="94">
        <f t="shared" si="24"/>
        <v>1567.0170000000001</v>
      </c>
      <c r="J15" s="95">
        <f t="shared" si="25"/>
        <v>7.4529835722424364E-3</v>
      </c>
      <c r="K15" s="95">
        <f t="shared" si="26"/>
        <v>0.37892306902565492</v>
      </c>
      <c r="L15" s="95">
        <f t="shared" si="27"/>
        <v>0.16592034419537247</v>
      </c>
      <c r="M15" s="96">
        <f t="shared" si="28"/>
        <v>13.798999999999999</v>
      </c>
      <c r="N15" s="97">
        <f t="shared" si="29"/>
        <v>6.4000000000000001E-2</v>
      </c>
      <c r="O15" s="97">
        <f t="shared" si="30"/>
        <v>3.1909999999999998</v>
      </c>
      <c r="P15" s="98">
        <f t="shared" si="31"/>
        <v>0</v>
      </c>
      <c r="Q15" s="99">
        <f t="shared" si="32"/>
        <v>65</v>
      </c>
      <c r="R15" s="100">
        <f t="shared" si="33"/>
        <v>23.063012736208236</v>
      </c>
      <c r="S15" s="85">
        <f t="shared" si="34"/>
        <v>1</v>
      </c>
      <c r="T15" s="85">
        <f t="shared" si="35"/>
        <v>50</v>
      </c>
      <c r="U15" t="s">
        <v>115</v>
      </c>
      <c r="V15" s="5" t="s">
        <v>117</v>
      </c>
      <c r="W15" t="s">
        <v>115</v>
      </c>
      <c r="X15" s="5" t="s">
        <v>117</v>
      </c>
      <c r="Y15" t="s">
        <v>202</v>
      </c>
      <c r="Z15" t="s">
        <v>203</v>
      </c>
      <c r="AA15" t="s">
        <v>48</v>
      </c>
      <c r="AB15">
        <v>527</v>
      </c>
      <c r="AC15" s="1">
        <v>1567.0170000000001</v>
      </c>
      <c r="AD15" s="1">
        <v>772.221</v>
      </c>
      <c r="AE15" s="21">
        <v>2.0289999999999999</v>
      </c>
      <c r="AF15">
        <v>3.1</v>
      </c>
      <c r="AG15">
        <v>13.798999999999999</v>
      </c>
      <c r="AH15">
        <v>110.727468</v>
      </c>
      <c r="AI15">
        <v>0.82525000000000004</v>
      </c>
      <c r="AJ15">
        <v>41.957191999999999</v>
      </c>
      <c r="AK15">
        <v>260</v>
      </c>
      <c r="AL15">
        <v>1</v>
      </c>
      <c r="AM15">
        <v>50</v>
      </c>
      <c r="AN15">
        <v>65</v>
      </c>
      <c r="AO15">
        <v>14.152016</v>
      </c>
      <c r="AP15">
        <v>9.9</v>
      </c>
      <c r="AQ15">
        <v>0</v>
      </c>
      <c r="AR15">
        <v>1</v>
      </c>
      <c r="AS15">
        <v>1148</v>
      </c>
      <c r="AT15">
        <v>6.4000000000000001E-2</v>
      </c>
      <c r="AU15">
        <v>3.1909999999999998</v>
      </c>
      <c r="AV15">
        <v>13664</v>
      </c>
      <c r="AW15">
        <v>0</v>
      </c>
      <c r="AX15" s="22">
        <v>0.61</v>
      </c>
      <c r="AY15">
        <v>0.65451612903225798</v>
      </c>
      <c r="AZ15" t="s">
        <v>69</v>
      </c>
      <c r="BA15" t="s">
        <v>187</v>
      </c>
      <c r="BB15">
        <v>13</v>
      </c>
      <c r="BC15" t="s">
        <v>402</v>
      </c>
      <c r="BD15">
        <v>12</v>
      </c>
      <c r="BE15">
        <v>84948.656000000003</v>
      </c>
      <c r="BF15">
        <v>1.8446636754323693E-2</v>
      </c>
      <c r="BG15">
        <v>1.2073621282104119E-2</v>
      </c>
      <c r="BH15">
        <v>199990.36299999995</v>
      </c>
      <c r="BI15">
        <v>7.8354625517630585E-3</v>
      </c>
      <c r="BJ15">
        <v>5.1284366185571752E-3</v>
      </c>
      <c r="BK15">
        <v>1</v>
      </c>
      <c r="BL15" t="s">
        <v>69</v>
      </c>
      <c r="BM15">
        <v>0</v>
      </c>
      <c r="BN15" t="s">
        <v>391</v>
      </c>
    </row>
    <row r="16" spans="1:66" x14ac:dyDescent="0.25">
      <c r="A16" s="80" t="str">
        <f t="shared" si="20"/>
        <v>원진운수</v>
      </c>
      <c r="B16" s="80" t="str">
        <f t="shared" si="21"/>
        <v>22</v>
      </c>
      <c r="C16" s="81" t="str">
        <f t="shared" si="22"/>
        <v>70바4345</v>
      </c>
      <c r="D16" s="55" t="str">
        <f t="shared" si="23"/>
        <v>대형</v>
      </c>
      <c r="E16" s="51" t="str">
        <f t="shared" si="16"/>
        <v>F</v>
      </c>
      <c r="F16" s="101">
        <f t="shared" si="17"/>
        <v>0.74399999999999999</v>
      </c>
      <c r="G16" s="102">
        <f t="shared" si="18"/>
        <v>1.86</v>
      </c>
      <c r="H16" s="103">
        <f t="shared" si="19"/>
        <v>2.5</v>
      </c>
      <c r="I16" s="104">
        <f t="shared" si="24"/>
        <v>5339.9520000000002</v>
      </c>
      <c r="J16" s="105">
        <f t="shared" si="25"/>
        <v>5.8018109742664324E-3</v>
      </c>
      <c r="K16" s="105">
        <f t="shared" si="26"/>
        <v>0.3730433343590942</v>
      </c>
      <c r="L16" s="105">
        <f t="shared" si="27"/>
        <v>0.13670534866231007</v>
      </c>
      <c r="M16" s="106">
        <f t="shared" si="28"/>
        <v>12.866</v>
      </c>
      <c r="N16" s="107">
        <f t="shared" si="29"/>
        <v>1.9E-2</v>
      </c>
      <c r="O16" s="107">
        <f t="shared" si="30"/>
        <v>3.6139999999999999</v>
      </c>
      <c r="P16" s="108">
        <f t="shared" si="31"/>
        <v>0</v>
      </c>
      <c r="Q16" s="109">
        <f t="shared" si="32"/>
        <v>62</v>
      </c>
      <c r="R16" s="110">
        <f t="shared" si="33"/>
        <v>23.686148157496525</v>
      </c>
      <c r="S16" s="82">
        <f t="shared" si="34"/>
        <v>1</v>
      </c>
      <c r="T16" s="82">
        <f t="shared" si="35"/>
        <v>193</v>
      </c>
      <c r="U16" t="s">
        <v>115</v>
      </c>
      <c r="V16" t="s">
        <v>117</v>
      </c>
      <c r="W16" s="4" t="s">
        <v>115</v>
      </c>
      <c r="X16" s="4" t="s">
        <v>117</v>
      </c>
      <c r="Y16" s="4" t="s">
        <v>207</v>
      </c>
      <c r="Z16" s="4" t="s">
        <v>186</v>
      </c>
      <c r="AA16" s="4" t="s">
        <v>48</v>
      </c>
      <c r="AB16" s="4">
        <v>527</v>
      </c>
      <c r="AC16" s="4">
        <v>5339.9520000000002</v>
      </c>
      <c r="AD16" s="4">
        <v>2870.6309999999999</v>
      </c>
      <c r="AE16" s="4">
        <v>1.86</v>
      </c>
      <c r="AF16" s="4">
        <v>2.5</v>
      </c>
      <c r="AG16" s="4">
        <v>12.866</v>
      </c>
      <c r="AH16" s="4">
        <v>362.94684699999999</v>
      </c>
      <c r="AI16" s="4">
        <v>2.1057489999999999</v>
      </c>
      <c r="AJ16" s="4">
        <v>135.394902</v>
      </c>
      <c r="AK16" s="4">
        <v>730</v>
      </c>
      <c r="AL16" s="4">
        <v>1</v>
      </c>
      <c r="AM16" s="4">
        <v>193</v>
      </c>
      <c r="AN16" s="4">
        <v>62</v>
      </c>
      <c r="AO16" s="4">
        <v>14.712764999999999</v>
      </c>
      <c r="AP16" s="4">
        <v>0</v>
      </c>
      <c r="AQ16" s="4">
        <v>0</v>
      </c>
      <c r="AR16" s="4">
        <v>1</v>
      </c>
      <c r="AS16" s="4">
        <v>234</v>
      </c>
      <c r="AT16" s="4">
        <v>1.9E-2</v>
      </c>
      <c r="AU16" s="4">
        <v>3.6139999999999999</v>
      </c>
      <c r="AV16" s="4">
        <v>46635</v>
      </c>
      <c r="AW16" s="4">
        <v>0</v>
      </c>
      <c r="AX16" s="23">
        <v>0.52</v>
      </c>
      <c r="AY16">
        <v>0.74399999999999999</v>
      </c>
      <c r="AZ16" t="s">
        <v>69</v>
      </c>
      <c r="BA16" t="s">
        <v>187</v>
      </c>
      <c r="BB16">
        <v>9</v>
      </c>
      <c r="BC16" t="s">
        <v>188</v>
      </c>
      <c r="BD16">
        <v>12</v>
      </c>
      <c r="BE16">
        <v>84948.656000000003</v>
      </c>
      <c r="BF16">
        <v>6.2860935669188225E-2</v>
      </c>
      <c r="BG16">
        <v>4.6768536137876036E-2</v>
      </c>
      <c r="BH16">
        <v>199990.36299999995</v>
      </c>
      <c r="BI16">
        <v>2.6701046589929944E-2</v>
      </c>
      <c r="BJ16">
        <v>1.986557866290788E-2</v>
      </c>
      <c r="BK16">
        <v>1</v>
      </c>
      <c r="BL16" t="s">
        <v>69</v>
      </c>
      <c r="BM16">
        <v>0</v>
      </c>
      <c r="BN16" t="s">
        <v>391</v>
      </c>
    </row>
    <row r="17" spans="1:66" x14ac:dyDescent="0.25">
      <c r="A17" s="83" t="str">
        <f t="shared" si="20"/>
        <v>원진운수</v>
      </c>
      <c r="B17" s="83" t="str">
        <f t="shared" si="21"/>
        <v>22</v>
      </c>
      <c r="C17" s="84" t="str">
        <f t="shared" si="22"/>
        <v>70바4356</v>
      </c>
      <c r="D17" s="72" t="str">
        <f t="shared" si="23"/>
        <v>대형</v>
      </c>
      <c r="E17" s="68" t="str">
        <f t="shared" si="16"/>
        <v>F</v>
      </c>
      <c r="F17" s="91">
        <f t="shared" si="17"/>
        <v>0.77560000000000007</v>
      </c>
      <c r="G17" s="92">
        <f t="shared" si="18"/>
        <v>1.9390000000000001</v>
      </c>
      <c r="H17" s="93">
        <f t="shared" si="19"/>
        <v>2.5</v>
      </c>
      <c r="I17" s="94">
        <f t="shared" si="24"/>
        <v>6160.777</v>
      </c>
      <c r="J17" s="95">
        <f t="shared" si="25"/>
        <v>7.5239683475224178E-3</v>
      </c>
      <c r="K17" s="95">
        <f t="shared" si="26"/>
        <v>0.36774322470753001</v>
      </c>
      <c r="L17" s="95">
        <f t="shared" si="27"/>
        <v>0.14641010379047967</v>
      </c>
      <c r="M17" s="96">
        <f t="shared" si="28"/>
        <v>11.714</v>
      </c>
      <c r="N17" s="97">
        <f t="shared" si="29"/>
        <v>0.13</v>
      </c>
      <c r="O17" s="97">
        <f t="shared" si="30"/>
        <v>3.49</v>
      </c>
      <c r="P17" s="98">
        <f t="shared" si="31"/>
        <v>0</v>
      </c>
      <c r="Q17" s="99">
        <f t="shared" si="32"/>
        <v>69</v>
      </c>
      <c r="R17" s="100">
        <f t="shared" si="33"/>
        <v>23.26606077753118</v>
      </c>
      <c r="S17" s="85">
        <f t="shared" si="34"/>
        <v>8</v>
      </c>
      <c r="T17" s="85">
        <f t="shared" si="35"/>
        <v>215</v>
      </c>
      <c r="U17" t="s">
        <v>115</v>
      </c>
      <c r="V17" s="5" t="s">
        <v>117</v>
      </c>
      <c r="W17" t="s">
        <v>115</v>
      </c>
      <c r="X17" s="5" t="s">
        <v>117</v>
      </c>
      <c r="Y17" t="s">
        <v>208</v>
      </c>
      <c r="Z17" t="s">
        <v>186</v>
      </c>
      <c r="AA17" t="s">
        <v>48</v>
      </c>
      <c r="AB17">
        <v>527</v>
      </c>
      <c r="AC17" s="1">
        <v>6160.777</v>
      </c>
      <c r="AD17" s="1">
        <v>3176.8939999999998</v>
      </c>
      <c r="AE17" s="21">
        <v>1.9390000000000001</v>
      </c>
      <c r="AF17">
        <v>2.5</v>
      </c>
      <c r="AG17">
        <v>11.714</v>
      </c>
      <c r="AH17">
        <v>423.85598299999998</v>
      </c>
      <c r="AI17">
        <v>3.189079</v>
      </c>
      <c r="AJ17">
        <v>155.87016600000001</v>
      </c>
      <c r="AK17">
        <v>902</v>
      </c>
      <c r="AL17">
        <v>8</v>
      </c>
      <c r="AM17">
        <v>215</v>
      </c>
      <c r="AN17">
        <v>69</v>
      </c>
      <c r="AO17">
        <v>14.535071</v>
      </c>
      <c r="AP17">
        <v>24.5</v>
      </c>
      <c r="AQ17">
        <v>0</v>
      </c>
      <c r="AR17">
        <v>2</v>
      </c>
      <c r="AS17">
        <v>95</v>
      </c>
      <c r="AT17">
        <v>0.13</v>
      </c>
      <c r="AU17">
        <v>3.49</v>
      </c>
      <c r="AV17">
        <v>52768</v>
      </c>
      <c r="AW17">
        <v>0</v>
      </c>
      <c r="AX17" s="22">
        <v>0.52</v>
      </c>
      <c r="AY17">
        <v>0.77560000000000007</v>
      </c>
      <c r="AZ17" t="s">
        <v>69</v>
      </c>
      <c r="BA17" t="s">
        <v>187</v>
      </c>
      <c r="BB17">
        <v>1</v>
      </c>
      <c r="BC17" t="s">
        <v>209</v>
      </c>
      <c r="BD17">
        <v>12</v>
      </c>
      <c r="BE17">
        <v>84948.656000000003</v>
      </c>
      <c r="BF17">
        <v>7.2523537041009806E-2</v>
      </c>
      <c r="BG17">
        <v>5.6249255329007208E-2</v>
      </c>
      <c r="BH17">
        <v>199990.36299999995</v>
      </c>
      <c r="BI17">
        <v>3.080536935672246E-2</v>
      </c>
      <c r="BJ17">
        <v>2.3892644473073942E-2</v>
      </c>
      <c r="BK17">
        <v>1</v>
      </c>
      <c r="BL17" t="s">
        <v>69</v>
      </c>
      <c r="BM17">
        <v>0</v>
      </c>
      <c r="BN17" t="s">
        <v>391</v>
      </c>
    </row>
    <row r="18" spans="1:66" x14ac:dyDescent="0.25">
      <c r="A18" s="80" t="str">
        <f t="shared" si="20"/>
        <v>원진운수</v>
      </c>
      <c r="B18" s="80" t="str">
        <f t="shared" si="21"/>
        <v>22</v>
      </c>
      <c r="C18" s="81" t="str">
        <f t="shared" si="22"/>
        <v>71바6008</v>
      </c>
      <c r="D18" s="55" t="str">
        <f t="shared" si="23"/>
        <v>대형</v>
      </c>
      <c r="E18" s="51" t="str">
        <f t="shared" si="16"/>
        <v>D</v>
      </c>
      <c r="F18" s="101">
        <f t="shared" si="17"/>
        <v>0.82791666666666675</v>
      </c>
      <c r="G18" s="102">
        <f t="shared" si="18"/>
        <v>1.9870000000000001</v>
      </c>
      <c r="H18" s="103">
        <f t="shared" si="19"/>
        <v>2.4</v>
      </c>
      <c r="I18" s="104">
        <f t="shared" si="24"/>
        <v>6317.7529999999997</v>
      </c>
      <c r="J18" s="105">
        <f t="shared" si="25"/>
        <v>5.9357391865608828E-3</v>
      </c>
      <c r="K18" s="105">
        <f t="shared" si="26"/>
        <v>0.35555140069289864</v>
      </c>
      <c r="L18" s="105">
        <f t="shared" si="27"/>
        <v>0.10066870293916208</v>
      </c>
      <c r="M18" s="106">
        <f t="shared" si="28"/>
        <v>10.24</v>
      </c>
      <c r="N18" s="107">
        <f t="shared" si="29"/>
        <v>3.2000000000000001E-2</v>
      </c>
      <c r="O18" s="107">
        <f t="shared" si="30"/>
        <v>1.6779999999999999</v>
      </c>
      <c r="P18" s="108">
        <f t="shared" si="31"/>
        <v>0</v>
      </c>
      <c r="Q18" s="109">
        <f t="shared" si="32"/>
        <v>73</v>
      </c>
      <c r="R18" s="110">
        <f t="shared" si="33"/>
        <v>22.381698947542532</v>
      </c>
      <c r="S18" s="82">
        <f t="shared" si="34"/>
        <v>2</v>
      </c>
      <c r="T18" s="82">
        <f t="shared" si="35"/>
        <v>106</v>
      </c>
      <c r="U18" t="s">
        <v>115</v>
      </c>
      <c r="V18" s="5" t="s">
        <v>117</v>
      </c>
      <c r="W18" t="s">
        <v>115</v>
      </c>
      <c r="X18" s="5" t="s">
        <v>117</v>
      </c>
      <c r="Y18" t="s">
        <v>210</v>
      </c>
      <c r="Z18" t="s">
        <v>186</v>
      </c>
      <c r="AA18" t="s">
        <v>48</v>
      </c>
      <c r="AB18">
        <v>527</v>
      </c>
      <c r="AC18" s="1">
        <v>6317.7529999999997</v>
      </c>
      <c r="AD18" s="1">
        <v>3180.3119999999999</v>
      </c>
      <c r="AE18" s="21">
        <v>1.9870000000000001</v>
      </c>
      <c r="AF18">
        <v>2.4</v>
      </c>
      <c r="AG18">
        <v>10.24</v>
      </c>
      <c r="AH18">
        <v>442.07906000000003</v>
      </c>
      <c r="AI18">
        <v>2.624066</v>
      </c>
      <c r="AJ18">
        <v>157.18182899999999</v>
      </c>
      <c r="AK18">
        <v>636</v>
      </c>
      <c r="AL18">
        <v>2</v>
      </c>
      <c r="AM18">
        <v>106</v>
      </c>
      <c r="AN18">
        <v>73</v>
      </c>
      <c r="AO18">
        <v>14.291002000000001</v>
      </c>
      <c r="AP18">
        <v>2.7</v>
      </c>
      <c r="AQ18">
        <v>0</v>
      </c>
      <c r="AR18">
        <v>0</v>
      </c>
      <c r="AS18">
        <v>0</v>
      </c>
      <c r="AT18">
        <v>3.2000000000000001E-2</v>
      </c>
      <c r="AU18">
        <v>1.6779999999999999</v>
      </c>
      <c r="AV18">
        <v>50241</v>
      </c>
      <c r="AW18">
        <v>0</v>
      </c>
      <c r="AX18" s="22">
        <v>0.51</v>
      </c>
      <c r="AY18">
        <v>0.82791666666666675</v>
      </c>
      <c r="AZ18" t="s">
        <v>67</v>
      </c>
      <c r="BA18" t="s">
        <v>187</v>
      </c>
      <c r="BB18">
        <v>1</v>
      </c>
      <c r="BC18" t="s">
        <v>205</v>
      </c>
      <c r="BD18">
        <v>13</v>
      </c>
      <c r="BE18">
        <v>84948.656000000003</v>
      </c>
      <c r="BF18">
        <v>7.4371429725739263E-2</v>
      </c>
      <c r="BG18">
        <v>6.1573346193768301E-2</v>
      </c>
      <c r="BH18">
        <v>199990.36299999995</v>
      </c>
      <c r="BI18">
        <v>3.1590287177987675E-2</v>
      </c>
      <c r="BJ18">
        <v>2.6154125259442298E-2</v>
      </c>
      <c r="BK18">
        <v>1</v>
      </c>
      <c r="BL18" t="s">
        <v>67</v>
      </c>
      <c r="BM18">
        <v>0</v>
      </c>
      <c r="BN18" t="s">
        <v>391</v>
      </c>
    </row>
    <row r="19" spans="1:66" x14ac:dyDescent="0.25">
      <c r="A19" s="83" t="str">
        <f t="shared" si="20"/>
        <v>원진운수</v>
      </c>
      <c r="B19" s="83" t="str">
        <f t="shared" si="21"/>
        <v>22</v>
      </c>
      <c r="C19" s="84" t="str">
        <f t="shared" si="22"/>
        <v>72바1436</v>
      </c>
      <c r="D19" s="72" t="str">
        <f t="shared" si="23"/>
        <v>대형</v>
      </c>
      <c r="E19" s="68" t="str">
        <f t="shared" si="16"/>
        <v>F</v>
      </c>
      <c r="F19" s="91">
        <f t="shared" si="17"/>
        <v>0.76360000000000006</v>
      </c>
      <c r="G19" s="92">
        <f t="shared" si="18"/>
        <v>1.909</v>
      </c>
      <c r="H19" s="93">
        <f t="shared" si="19"/>
        <v>2.5</v>
      </c>
      <c r="I19" s="94">
        <f t="shared" si="24"/>
        <v>5622.38</v>
      </c>
      <c r="J19" s="95">
        <f t="shared" si="25"/>
        <v>8.8261239206807104E-3</v>
      </c>
      <c r="K19" s="95">
        <f t="shared" si="26"/>
        <v>0.36010236254826694</v>
      </c>
      <c r="L19" s="95">
        <f t="shared" si="27"/>
        <v>0.17216908142103521</v>
      </c>
      <c r="M19" s="96">
        <f t="shared" si="28"/>
        <v>10.516</v>
      </c>
      <c r="N19" s="97">
        <f t="shared" si="29"/>
        <v>0.125</v>
      </c>
      <c r="O19" s="97">
        <f t="shared" si="30"/>
        <v>1.796</v>
      </c>
      <c r="P19" s="98">
        <f t="shared" si="31"/>
        <v>0</v>
      </c>
      <c r="Q19" s="99">
        <f t="shared" si="32"/>
        <v>60</v>
      </c>
      <c r="R19" s="100">
        <f t="shared" si="33"/>
        <v>23.223209942794302</v>
      </c>
      <c r="S19" s="85">
        <f t="shared" si="34"/>
        <v>7</v>
      </c>
      <c r="T19" s="85">
        <f t="shared" si="35"/>
        <v>101</v>
      </c>
      <c r="U19" t="s">
        <v>115</v>
      </c>
      <c r="V19" t="s">
        <v>117</v>
      </c>
      <c r="W19" s="4" t="s">
        <v>115</v>
      </c>
      <c r="X19" s="4" t="s">
        <v>117</v>
      </c>
      <c r="Y19" s="4" t="s">
        <v>212</v>
      </c>
      <c r="Z19" s="4" t="s">
        <v>186</v>
      </c>
      <c r="AA19" s="4" t="s">
        <v>48</v>
      </c>
      <c r="AB19" s="4">
        <v>527</v>
      </c>
      <c r="AC19" s="4">
        <v>5622.38</v>
      </c>
      <c r="AD19" s="4">
        <v>2945.1860000000001</v>
      </c>
      <c r="AE19" s="4">
        <v>1.909</v>
      </c>
      <c r="AF19" s="4">
        <v>2.5</v>
      </c>
      <c r="AG19" s="4">
        <v>10.516</v>
      </c>
      <c r="AH19" s="4">
        <v>383.63601399999999</v>
      </c>
      <c r="AI19" s="4">
        <v>3.3860190000000001</v>
      </c>
      <c r="AJ19" s="4">
        <v>138.148235</v>
      </c>
      <c r="AK19" s="4">
        <v>968</v>
      </c>
      <c r="AL19" s="4">
        <v>7</v>
      </c>
      <c r="AM19" s="4">
        <v>101</v>
      </c>
      <c r="AN19" s="4">
        <v>60</v>
      </c>
      <c r="AO19" s="4">
        <v>14.655506000000001</v>
      </c>
      <c r="AP19" s="4">
        <v>0</v>
      </c>
      <c r="AQ19" s="4">
        <v>0</v>
      </c>
      <c r="AR19" s="4">
        <v>0</v>
      </c>
      <c r="AS19" s="4">
        <v>0</v>
      </c>
      <c r="AT19" s="4">
        <v>0.125</v>
      </c>
      <c r="AU19" s="4">
        <v>1.796</v>
      </c>
      <c r="AV19" s="4">
        <v>48062</v>
      </c>
      <c r="AW19" s="4">
        <v>0</v>
      </c>
      <c r="AX19" s="23">
        <v>0.48</v>
      </c>
      <c r="AY19">
        <v>0.76360000000000006</v>
      </c>
      <c r="AZ19" t="s">
        <v>69</v>
      </c>
      <c r="BA19" t="s">
        <v>187</v>
      </c>
      <c r="BB19">
        <v>2</v>
      </c>
      <c r="BC19" t="s">
        <v>206</v>
      </c>
      <c r="BD19">
        <v>8</v>
      </c>
      <c r="BE19">
        <v>84948.656000000003</v>
      </c>
      <c r="BF19">
        <v>6.6185626291721436E-2</v>
      </c>
      <c r="BG19">
        <v>5.0539344236358495E-2</v>
      </c>
      <c r="BH19">
        <v>199990.36299999995</v>
      </c>
      <c r="BI19">
        <v>2.8113254637174699E-2</v>
      </c>
      <c r="BJ19">
        <v>2.1467281240946601E-2</v>
      </c>
      <c r="BK19">
        <v>1</v>
      </c>
      <c r="BL19" t="s">
        <v>69</v>
      </c>
      <c r="BM19">
        <v>0</v>
      </c>
      <c r="BN19" t="s">
        <v>391</v>
      </c>
    </row>
    <row r="20" spans="1:66" x14ac:dyDescent="0.25">
      <c r="A20" s="80" t="str">
        <f t="shared" si="20"/>
        <v>원진운수</v>
      </c>
      <c r="B20" s="80" t="str">
        <f t="shared" si="21"/>
        <v>320</v>
      </c>
      <c r="C20" s="81" t="str">
        <f t="shared" si="22"/>
        <v>70바3613</v>
      </c>
      <c r="D20" s="55" t="str">
        <f t="shared" si="23"/>
        <v>대형</v>
      </c>
      <c r="E20" s="51" t="str">
        <f t="shared" si="16"/>
        <v>D</v>
      </c>
      <c r="F20" s="101">
        <f t="shared" si="17"/>
        <v>0.84379310344827596</v>
      </c>
      <c r="G20" s="102">
        <f t="shared" si="18"/>
        <v>2.4470000000000001</v>
      </c>
      <c r="H20" s="103">
        <f t="shared" si="19"/>
        <v>2.9</v>
      </c>
      <c r="I20" s="104">
        <f t="shared" si="24"/>
        <v>11447.880999999999</v>
      </c>
      <c r="J20" s="105">
        <f t="shared" si="25"/>
        <v>6.76177537643868E-3</v>
      </c>
      <c r="K20" s="105">
        <f t="shared" si="26"/>
        <v>0.25787167624330742</v>
      </c>
      <c r="L20" s="105">
        <f t="shared" si="27"/>
        <v>0.13836621816736216</v>
      </c>
      <c r="M20" s="106">
        <f t="shared" si="28"/>
        <v>18.021000000000001</v>
      </c>
      <c r="N20" s="107">
        <f t="shared" si="29"/>
        <v>2.5999999999999999E-2</v>
      </c>
      <c r="O20" s="107">
        <f t="shared" si="30"/>
        <v>2.3149999999999999</v>
      </c>
      <c r="P20" s="108">
        <f t="shared" si="31"/>
        <v>1097.5550000000001</v>
      </c>
      <c r="Q20" s="109">
        <f t="shared" si="32"/>
        <v>104</v>
      </c>
      <c r="R20" s="110">
        <f t="shared" si="33"/>
        <v>40.819547654807039</v>
      </c>
      <c r="S20" s="82">
        <f t="shared" si="34"/>
        <v>3</v>
      </c>
      <c r="T20" s="82">
        <f t="shared" si="35"/>
        <v>265</v>
      </c>
      <c r="U20" t="s">
        <v>115</v>
      </c>
      <c r="V20" s="5" t="s">
        <v>116</v>
      </c>
      <c r="W20" t="s">
        <v>115</v>
      </c>
      <c r="X20" s="5" t="s">
        <v>116</v>
      </c>
      <c r="Y20" t="s">
        <v>213</v>
      </c>
      <c r="Z20" t="s">
        <v>186</v>
      </c>
      <c r="AA20" t="s">
        <v>48</v>
      </c>
      <c r="AB20">
        <v>527</v>
      </c>
      <c r="AC20" s="1">
        <v>11447.880999999999</v>
      </c>
      <c r="AD20" s="1">
        <v>4678.0770000000002</v>
      </c>
      <c r="AE20" s="21">
        <v>2.4470000000000001</v>
      </c>
      <c r="AF20">
        <v>2.9</v>
      </c>
      <c r="AG20">
        <v>18.021000000000001</v>
      </c>
      <c r="AH20">
        <v>381.37572699999998</v>
      </c>
      <c r="AI20">
        <v>2.5787770000000001</v>
      </c>
      <c r="AJ20">
        <v>98.345997999999994</v>
      </c>
      <c r="AK20">
        <v>1584</v>
      </c>
      <c r="AL20">
        <v>3</v>
      </c>
      <c r="AM20">
        <v>265</v>
      </c>
      <c r="AN20">
        <v>104</v>
      </c>
      <c r="AO20">
        <v>30.017329</v>
      </c>
      <c r="AP20">
        <v>87906</v>
      </c>
      <c r="AQ20">
        <v>65853.3</v>
      </c>
      <c r="AR20">
        <v>0</v>
      </c>
      <c r="AS20">
        <v>0</v>
      </c>
      <c r="AT20">
        <v>2.5999999999999999E-2</v>
      </c>
      <c r="AU20">
        <v>2.3149999999999999</v>
      </c>
      <c r="AV20">
        <v>89189</v>
      </c>
      <c r="AW20">
        <v>0</v>
      </c>
      <c r="AX20" s="22">
        <v>0.5</v>
      </c>
      <c r="AY20">
        <v>0.84379310344827596</v>
      </c>
      <c r="AZ20" t="s">
        <v>67</v>
      </c>
      <c r="BA20" t="s">
        <v>403</v>
      </c>
      <c r="BB20">
        <v>1</v>
      </c>
      <c r="BC20" t="s">
        <v>404</v>
      </c>
      <c r="BD20">
        <v>10</v>
      </c>
      <c r="BE20">
        <v>39105.283000000003</v>
      </c>
      <c r="BF20">
        <v>0.2927451260229979</v>
      </c>
      <c r="BG20">
        <v>0.24701631840630206</v>
      </c>
      <c r="BH20">
        <v>199990.36299999995</v>
      </c>
      <c r="BI20">
        <v>5.7242163213634456E-2</v>
      </c>
      <c r="BJ20">
        <v>4.8300542546125355E-2</v>
      </c>
      <c r="BK20">
        <v>1</v>
      </c>
      <c r="BL20" t="s">
        <v>67</v>
      </c>
      <c r="BM20">
        <v>0</v>
      </c>
      <c r="BN20" t="s">
        <v>391</v>
      </c>
    </row>
    <row r="21" spans="1:66" x14ac:dyDescent="0.25">
      <c r="A21" s="83" t="str">
        <f t="shared" si="20"/>
        <v>원진운수</v>
      </c>
      <c r="B21" s="83" t="str">
        <f t="shared" si="21"/>
        <v>320</v>
      </c>
      <c r="C21" s="84" t="str">
        <f t="shared" si="22"/>
        <v>70바4343</v>
      </c>
      <c r="D21" s="72" t="str">
        <f t="shared" si="23"/>
        <v>대형</v>
      </c>
      <c r="E21" s="68" t="str">
        <f t="shared" si="16"/>
        <v>F</v>
      </c>
      <c r="F21" s="91">
        <f t="shared" si="17"/>
        <v>0.78620689655172404</v>
      </c>
      <c r="G21" s="92">
        <f t="shared" si="18"/>
        <v>2.2799999999999998</v>
      </c>
      <c r="H21" s="93">
        <f t="shared" si="19"/>
        <v>2.9</v>
      </c>
      <c r="I21" s="94">
        <f t="shared" si="24"/>
        <v>7702.527</v>
      </c>
      <c r="J21" s="95">
        <f t="shared" si="25"/>
        <v>4.2598123300870505E-3</v>
      </c>
      <c r="K21" s="95">
        <f t="shared" si="26"/>
        <v>0.24663356652378665</v>
      </c>
      <c r="L21" s="95">
        <f t="shared" si="27"/>
        <v>9.6202194422687515E-2</v>
      </c>
      <c r="M21" s="96">
        <f t="shared" si="28"/>
        <v>19.696999999999999</v>
      </c>
      <c r="N21" s="97">
        <f t="shared" si="29"/>
        <v>0</v>
      </c>
      <c r="O21" s="97">
        <f t="shared" si="30"/>
        <v>1.2849999999999999</v>
      </c>
      <c r="P21" s="98">
        <f t="shared" si="31"/>
        <v>594.91</v>
      </c>
      <c r="Q21" s="99">
        <f t="shared" si="32"/>
        <v>103</v>
      </c>
      <c r="R21" s="100">
        <f t="shared" si="33"/>
        <v>40.580233826992192</v>
      </c>
      <c r="S21" s="85">
        <f t="shared" si="34"/>
        <v>0</v>
      </c>
      <c r="T21" s="85">
        <f t="shared" si="35"/>
        <v>99</v>
      </c>
      <c r="U21" t="s">
        <v>115</v>
      </c>
      <c r="V21" s="5" t="s">
        <v>116</v>
      </c>
      <c r="W21" t="s">
        <v>115</v>
      </c>
      <c r="X21" s="5" t="s">
        <v>116</v>
      </c>
      <c r="Y21" t="s">
        <v>214</v>
      </c>
      <c r="Z21" t="s">
        <v>186</v>
      </c>
      <c r="AA21" t="s">
        <v>48</v>
      </c>
      <c r="AB21">
        <v>527</v>
      </c>
      <c r="AC21" s="1">
        <v>7702.527</v>
      </c>
      <c r="AD21" s="1">
        <v>3378.297</v>
      </c>
      <c r="AE21" s="21">
        <v>2.2799999999999998</v>
      </c>
      <c r="AF21">
        <v>2.9</v>
      </c>
      <c r="AG21">
        <v>19.696999999999999</v>
      </c>
      <c r="AH21">
        <v>253.381585</v>
      </c>
      <c r="AI21">
        <v>1.079358</v>
      </c>
      <c r="AJ21">
        <v>62.492404000000001</v>
      </c>
      <c r="AK21">
        <v>741</v>
      </c>
      <c r="AL21">
        <v>0</v>
      </c>
      <c r="AM21">
        <v>99</v>
      </c>
      <c r="AN21">
        <v>103</v>
      </c>
      <c r="AO21">
        <v>30.398921000000001</v>
      </c>
      <c r="AP21">
        <v>53751.3</v>
      </c>
      <c r="AQ21">
        <v>35694.6</v>
      </c>
      <c r="AR21">
        <v>0</v>
      </c>
      <c r="AS21">
        <v>0</v>
      </c>
      <c r="AT21">
        <v>0</v>
      </c>
      <c r="AU21">
        <v>1.2849999999999999</v>
      </c>
      <c r="AV21">
        <v>65005</v>
      </c>
      <c r="AW21">
        <v>0</v>
      </c>
      <c r="AX21" s="22">
        <v>0.5</v>
      </c>
      <c r="AY21">
        <v>0.78620689655172404</v>
      </c>
      <c r="AZ21" t="s">
        <v>69</v>
      </c>
      <c r="BA21" t="s">
        <v>403</v>
      </c>
      <c r="BB21">
        <v>1</v>
      </c>
      <c r="BC21" t="s">
        <v>405</v>
      </c>
      <c r="BD21">
        <v>6</v>
      </c>
      <c r="BE21">
        <v>39105.283000000003</v>
      </c>
      <c r="BF21">
        <v>0.19696896196864244</v>
      </c>
      <c r="BG21">
        <v>0.15485835630638092</v>
      </c>
      <c r="BH21">
        <v>199990.36299999995</v>
      </c>
      <c r="BI21">
        <v>3.8514490820740203E-2</v>
      </c>
      <c r="BJ21">
        <v>3.0280358300444017E-2</v>
      </c>
      <c r="BK21">
        <v>1</v>
      </c>
      <c r="BL21" t="s">
        <v>69</v>
      </c>
      <c r="BM21">
        <v>0</v>
      </c>
      <c r="BN21" t="s">
        <v>391</v>
      </c>
    </row>
    <row r="22" spans="1:66" x14ac:dyDescent="0.25">
      <c r="A22" s="80" t="str">
        <f t="shared" si="20"/>
        <v>원진운수</v>
      </c>
      <c r="B22" s="80" t="str">
        <f t="shared" si="21"/>
        <v>320</v>
      </c>
      <c r="C22" s="81" t="str">
        <f t="shared" si="22"/>
        <v>70바4344</v>
      </c>
      <c r="D22" s="55" t="str">
        <f t="shared" si="23"/>
        <v>대형</v>
      </c>
      <c r="E22" s="51" t="str">
        <f t="shared" si="16"/>
        <v>D</v>
      </c>
      <c r="F22" s="101">
        <f t="shared" si="17"/>
        <v>0.82655172413793099</v>
      </c>
      <c r="G22" s="102">
        <f t="shared" si="18"/>
        <v>2.3969999999999998</v>
      </c>
      <c r="H22" s="103">
        <f t="shared" si="19"/>
        <v>2.9</v>
      </c>
      <c r="I22" s="104">
        <f t="shared" si="24"/>
        <v>8774.5939999999991</v>
      </c>
      <c r="J22" s="105">
        <f t="shared" si="25"/>
        <v>7.0114819101315725E-3</v>
      </c>
      <c r="K22" s="105">
        <f t="shared" si="26"/>
        <v>0.25149214711124046</v>
      </c>
      <c r="L22" s="105">
        <f t="shared" si="27"/>
        <v>9.9491782753709179E-2</v>
      </c>
      <c r="M22" s="106">
        <f t="shared" si="28"/>
        <v>19.47</v>
      </c>
      <c r="N22" s="107">
        <f t="shared" si="29"/>
        <v>2.3E-2</v>
      </c>
      <c r="O22" s="107">
        <f t="shared" si="30"/>
        <v>3.419</v>
      </c>
      <c r="P22" s="108">
        <f t="shared" si="31"/>
        <v>598.5483333333334</v>
      </c>
      <c r="Q22" s="109">
        <f t="shared" si="32"/>
        <v>105</v>
      </c>
      <c r="R22" s="110">
        <f t="shared" si="33"/>
        <v>42.292391263640887</v>
      </c>
      <c r="S22" s="82">
        <f t="shared" si="34"/>
        <v>2</v>
      </c>
      <c r="T22" s="82">
        <f t="shared" si="35"/>
        <v>300</v>
      </c>
      <c r="U22" t="s">
        <v>115</v>
      </c>
      <c r="V22" t="s">
        <v>116</v>
      </c>
      <c r="W22" s="4" t="s">
        <v>115</v>
      </c>
      <c r="X22" s="4" t="s">
        <v>116</v>
      </c>
      <c r="Y22" s="4" t="s">
        <v>215</v>
      </c>
      <c r="Z22" s="4" t="s">
        <v>186</v>
      </c>
      <c r="AA22" s="4" t="s">
        <v>48</v>
      </c>
      <c r="AB22" s="4">
        <v>527</v>
      </c>
      <c r="AC22" s="4">
        <v>8774.5939999999991</v>
      </c>
      <c r="AD22" s="4">
        <v>3661.221</v>
      </c>
      <c r="AE22" s="4">
        <v>2.3969999999999998</v>
      </c>
      <c r="AF22" s="4">
        <v>2.9</v>
      </c>
      <c r="AG22" s="4">
        <v>19.47</v>
      </c>
      <c r="AH22" s="4">
        <v>279.80518599999999</v>
      </c>
      <c r="AI22" s="4">
        <v>1.961849</v>
      </c>
      <c r="AJ22" s="4">
        <v>70.368807000000004</v>
      </c>
      <c r="AK22" s="4">
        <v>873</v>
      </c>
      <c r="AL22" s="4">
        <v>2</v>
      </c>
      <c r="AM22" s="4">
        <v>300</v>
      </c>
      <c r="AN22" s="4">
        <v>105</v>
      </c>
      <c r="AO22" s="4">
        <v>31.359653999999999</v>
      </c>
      <c r="AP22" s="4">
        <v>59024.2</v>
      </c>
      <c r="AQ22" s="4">
        <v>35912.9</v>
      </c>
      <c r="AR22" s="4">
        <v>0</v>
      </c>
      <c r="AS22" s="4">
        <v>0</v>
      </c>
      <c r="AT22" s="4">
        <v>2.3E-2</v>
      </c>
      <c r="AU22" s="4">
        <v>3.419</v>
      </c>
      <c r="AV22" s="4">
        <v>84832</v>
      </c>
      <c r="AW22" s="4">
        <v>0</v>
      </c>
      <c r="AX22" s="23">
        <v>0.5</v>
      </c>
      <c r="AY22">
        <v>0.82655172413793099</v>
      </c>
      <c r="AZ22" t="s">
        <v>67</v>
      </c>
      <c r="BA22" t="s">
        <v>403</v>
      </c>
      <c r="BB22">
        <v>2</v>
      </c>
      <c r="BC22" t="s">
        <v>406</v>
      </c>
      <c r="BD22">
        <v>6</v>
      </c>
      <c r="BE22">
        <v>39105.283000000003</v>
      </c>
      <c r="BF22">
        <v>0.22438385115381976</v>
      </c>
      <c r="BG22">
        <v>0.18546485903989859</v>
      </c>
      <c r="BH22">
        <v>199990.36299999995</v>
      </c>
      <c r="BI22">
        <v>4.3875084120928373E-2</v>
      </c>
      <c r="BJ22">
        <v>3.6265026426850103E-2</v>
      </c>
      <c r="BK22">
        <v>1</v>
      </c>
      <c r="BL22" t="s">
        <v>68</v>
      </c>
      <c r="BM22">
        <v>-1</v>
      </c>
      <c r="BN22" t="s">
        <v>390</v>
      </c>
    </row>
    <row r="23" spans="1:66" x14ac:dyDescent="0.25">
      <c r="A23" s="83" t="str">
        <f t="shared" si="20"/>
        <v>원진운수</v>
      </c>
      <c r="B23" s="83" t="str">
        <f t="shared" si="21"/>
        <v>320</v>
      </c>
      <c r="C23" s="84" t="str">
        <f t="shared" si="22"/>
        <v>73아1448</v>
      </c>
      <c r="D23" s="72" t="str">
        <f t="shared" si="23"/>
        <v>대형</v>
      </c>
      <c r="E23" s="68" t="str">
        <f t="shared" si="16"/>
        <v>F</v>
      </c>
      <c r="F23" s="91">
        <f t="shared" si="17"/>
        <v>0.73034482758620689</v>
      </c>
      <c r="G23" s="92">
        <f t="shared" si="18"/>
        <v>2.1179999999999999</v>
      </c>
      <c r="H23" s="93">
        <f t="shared" si="19"/>
        <v>2.9</v>
      </c>
      <c r="I23" s="94">
        <f t="shared" si="24"/>
        <v>11180.281000000001</v>
      </c>
      <c r="J23" s="95">
        <f t="shared" si="25"/>
        <v>4.9583050364123103E-3</v>
      </c>
      <c r="K23" s="95">
        <f t="shared" si="26"/>
        <v>0.27231569939941414</v>
      </c>
      <c r="L23" s="95">
        <f t="shared" si="27"/>
        <v>0.13988914947665446</v>
      </c>
      <c r="M23" s="96">
        <f t="shared" si="28"/>
        <v>22.73</v>
      </c>
      <c r="N23" s="97">
        <f t="shared" si="29"/>
        <v>1.7999999999999999E-2</v>
      </c>
      <c r="O23" s="97">
        <f t="shared" si="30"/>
        <v>2.2810000000000001</v>
      </c>
      <c r="P23" s="98">
        <f t="shared" si="31"/>
        <v>1106.7249999999999</v>
      </c>
      <c r="Q23" s="99">
        <f t="shared" si="32"/>
        <v>109</v>
      </c>
      <c r="R23" s="100">
        <f t="shared" si="33"/>
        <v>41.968002867265973</v>
      </c>
      <c r="S23" s="85">
        <f t="shared" si="34"/>
        <v>2</v>
      </c>
      <c r="T23" s="85">
        <f t="shared" si="35"/>
        <v>255</v>
      </c>
      <c r="U23" t="s">
        <v>115</v>
      </c>
      <c r="V23" s="5" t="s">
        <v>116</v>
      </c>
      <c r="W23" t="s">
        <v>115</v>
      </c>
      <c r="X23" s="5" t="s">
        <v>116</v>
      </c>
      <c r="Y23" t="s">
        <v>216</v>
      </c>
      <c r="Z23" t="s">
        <v>186</v>
      </c>
      <c r="AA23" t="s">
        <v>48</v>
      </c>
      <c r="AB23">
        <v>527</v>
      </c>
      <c r="AC23" s="1">
        <v>11180.281000000001</v>
      </c>
      <c r="AD23" s="1">
        <v>5279.4979999999996</v>
      </c>
      <c r="AE23" s="21">
        <v>2.1179999999999999</v>
      </c>
      <c r="AF23">
        <v>2.9</v>
      </c>
      <c r="AG23">
        <v>22.73</v>
      </c>
      <c r="AH23">
        <v>368.60459100000003</v>
      </c>
      <c r="AI23">
        <v>1.8276539999999999</v>
      </c>
      <c r="AJ23">
        <v>100.376817</v>
      </c>
      <c r="AK23">
        <v>1564</v>
      </c>
      <c r="AL23">
        <v>2</v>
      </c>
      <c r="AM23">
        <v>255</v>
      </c>
      <c r="AN23">
        <v>109</v>
      </c>
      <c r="AO23">
        <v>30.331365999999999</v>
      </c>
      <c r="AP23">
        <v>86081.7</v>
      </c>
      <c r="AQ23">
        <v>66403.5</v>
      </c>
      <c r="AR23">
        <v>1</v>
      </c>
      <c r="AS23">
        <v>85</v>
      </c>
      <c r="AT23">
        <v>1.7999999999999999E-2</v>
      </c>
      <c r="AU23">
        <v>2.2810000000000001</v>
      </c>
      <c r="AV23">
        <v>108146</v>
      </c>
      <c r="AW23">
        <v>0</v>
      </c>
      <c r="AX23" s="22">
        <v>0.5</v>
      </c>
      <c r="AY23">
        <v>0.73034482758620689</v>
      </c>
      <c r="AZ23" t="s">
        <v>69</v>
      </c>
      <c r="BA23" t="s">
        <v>403</v>
      </c>
      <c r="BB23">
        <v>2</v>
      </c>
      <c r="BC23" t="s">
        <v>407</v>
      </c>
      <c r="BD23">
        <v>7</v>
      </c>
      <c r="BE23">
        <v>39105.283000000003</v>
      </c>
      <c r="BF23">
        <v>0.28590206085453979</v>
      </c>
      <c r="BG23">
        <v>0.20880709134135009</v>
      </c>
      <c r="BH23">
        <v>199990.36299999995</v>
      </c>
      <c r="BI23">
        <v>5.5904098738997758E-2</v>
      </c>
      <c r="BJ23">
        <v>4.08292693548956E-2</v>
      </c>
      <c r="BK23">
        <v>1</v>
      </c>
      <c r="BL23" t="s">
        <v>69</v>
      </c>
      <c r="BM23">
        <v>0</v>
      </c>
      <c r="BN23" t="s">
        <v>391</v>
      </c>
    </row>
    <row r="24" spans="1:66" x14ac:dyDescent="0.25">
      <c r="A24" s="80" t="str">
        <f t="shared" si="20"/>
        <v>원진운수</v>
      </c>
      <c r="B24" s="80" t="str">
        <f t="shared" si="21"/>
        <v>6</v>
      </c>
      <c r="C24" s="81" t="str">
        <f t="shared" si="22"/>
        <v>70바3609</v>
      </c>
      <c r="D24" s="55" t="str">
        <f t="shared" si="23"/>
        <v>대형</v>
      </c>
      <c r="E24" s="51" t="str">
        <f t="shared" si="16"/>
        <v>F</v>
      </c>
      <c r="F24" s="101">
        <f t="shared" si="17"/>
        <v>0.70896551724137935</v>
      </c>
      <c r="G24" s="102">
        <f t="shared" si="18"/>
        <v>2.056</v>
      </c>
      <c r="H24" s="103">
        <f t="shared" si="19"/>
        <v>2.9</v>
      </c>
      <c r="I24" s="104">
        <f t="shared" si="24"/>
        <v>5862.6459999999997</v>
      </c>
      <c r="J24" s="105">
        <f t="shared" si="25"/>
        <v>6.4935340461745308E-3</v>
      </c>
      <c r="K24" s="105">
        <f t="shared" si="26"/>
        <v>0.35193170009791014</v>
      </c>
      <c r="L24" s="105">
        <f t="shared" si="27"/>
        <v>0.13935687060074922</v>
      </c>
      <c r="M24" s="106">
        <f t="shared" si="28"/>
        <v>11.603</v>
      </c>
      <c r="N24" s="107">
        <f t="shared" si="29"/>
        <v>0</v>
      </c>
      <c r="O24" s="107">
        <f t="shared" si="30"/>
        <v>4.3330000000000002</v>
      </c>
      <c r="P24" s="108">
        <f t="shared" si="31"/>
        <v>0</v>
      </c>
      <c r="Q24" s="109">
        <f t="shared" si="32"/>
        <v>62</v>
      </c>
      <c r="R24" s="110">
        <f t="shared" si="33"/>
        <v>24.508927015863389</v>
      </c>
      <c r="S24" s="82">
        <f t="shared" si="34"/>
        <v>0</v>
      </c>
      <c r="T24" s="82">
        <f t="shared" si="35"/>
        <v>254</v>
      </c>
      <c r="U24" t="s">
        <v>115</v>
      </c>
      <c r="V24" s="5" t="s">
        <v>118</v>
      </c>
      <c r="W24" t="s">
        <v>115</v>
      </c>
      <c r="X24" s="5" t="s">
        <v>118</v>
      </c>
      <c r="Y24" t="s">
        <v>217</v>
      </c>
      <c r="Z24" t="s">
        <v>186</v>
      </c>
      <c r="AA24" t="s">
        <v>48</v>
      </c>
      <c r="AB24">
        <v>527</v>
      </c>
      <c r="AC24" s="1">
        <v>5862.6459999999997</v>
      </c>
      <c r="AD24" s="1">
        <v>2852.1669999999999</v>
      </c>
      <c r="AE24" s="21">
        <v>2.056</v>
      </c>
      <c r="AF24">
        <v>2.9</v>
      </c>
      <c r="AG24">
        <v>11.603</v>
      </c>
      <c r="AH24">
        <v>372.83965599999999</v>
      </c>
      <c r="AI24">
        <v>2.4210470000000002</v>
      </c>
      <c r="AJ24">
        <v>131.21409399999999</v>
      </c>
      <c r="AK24">
        <v>817</v>
      </c>
      <c r="AL24">
        <v>0</v>
      </c>
      <c r="AM24">
        <v>254</v>
      </c>
      <c r="AN24">
        <v>62</v>
      </c>
      <c r="AO24">
        <v>15.724309</v>
      </c>
      <c r="AP24">
        <v>0</v>
      </c>
      <c r="AQ24">
        <v>0</v>
      </c>
      <c r="AR24">
        <v>1</v>
      </c>
      <c r="AS24">
        <v>220</v>
      </c>
      <c r="AT24">
        <v>0</v>
      </c>
      <c r="AU24">
        <v>4.3330000000000002</v>
      </c>
      <c r="AV24">
        <v>52073</v>
      </c>
      <c r="AW24">
        <v>0</v>
      </c>
      <c r="AX24" s="22">
        <v>0.52</v>
      </c>
      <c r="AY24">
        <v>0.70896551724137935</v>
      </c>
      <c r="AZ24" t="s">
        <v>69</v>
      </c>
      <c r="BA24" t="s">
        <v>408</v>
      </c>
      <c r="BB24">
        <v>13</v>
      </c>
      <c r="BC24" t="s">
        <v>409</v>
      </c>
      <c r="BD24">
        <v>13</v>
      </c>
      <c r="BE24">
        <v>75936.423999999999</v>
      </c>
      <c r="BF24">
        <v>7.720466267940139E-2</v>
      </c>
      <c r="BG24">
        <v>5.4735443609948024E-2</v>
      </c>
      <c r="BH24">
        <v>199990.36299999995</v>
      </c>
      <c r="BI24">
        <v>2.9314642526050122E-2</v>
      </c>
      <c r="BJ24">
        <v>2.0783070701227261E-2</v>
      </c>
      <c r="BK24">
        <v>1</v>
      </c>
      <c r="BL24" t="s">
        <v>69</v>
      </c>
      <c r="BM24">
        <v>0</v>
      </c>
      <c r="BN24" t="s">
        <v>391</v>
      </c>
    </row>
    <row r="25" spans="1:66" x14ac:dyDescent="0.25">
      <c r="A25" s="83" t="str">
        <f t="shared" si="20"/>
        <v>원진운수</v>
      </c>
      <c r="B25" s="83" t="str">
        <f t="shared" si="21"/>
        <v>6</v>
      </c>
      <c r="C25" s="84" t="str">
        <f t="shared" si="22"/>
        <v>70바3610</v>
      </c>
      <c r="D25" s="72" t="str">
        <f t="shared" si="23"/>
        <v>대형</v>
      </c>
      <c r="E25" s="68" t="str">
        <f t="shared" si="16"/>
        <v>F</v>
      </c>
      <c r="F25" s="91">
        <f t="shared" si="17"/>
        <v>0.71620689655172409</v>
      </c>
      <c r="G25" s="92">
        <f t="shared" si="18"/>
        <v>2.077</v>
      </c>
      <c r="H25" s="93">
        <f t="shared" si="19"/>
        <v>2.9</v>
      </c>
      <c r="I25" s="94">
        <f t="shared" si="24"/>
        <v>6593.6220000000003</v>
      </c>
      <c r="J25" s="95">
        <f t="shared" si="25"/>
        <v>7.3752231287356326E-3</v>
      </c>
      <c r="K25" s="95">
        <f t="shared" si="26"/>
        <v>0.34934880488651887</v>
      </c>
      <c r="L25" s="95">
        <f t="shared" si="27"/>
        <v>0.1659179127951223</v>
      </c>
      <c r="M25" s="96">
        <f t="shared" si="28"/>
        <v>12.746</v>
      </c>
      <c r="N25" s="97">
        <f t="shared" si="29"/>
        <v>0.03</v>
      </c>
      <c r="O25" s="97">
        <f t="shared" si="30"/>
        <v>1.7290000000000001</v>
      </c>
      <c r="P25" s="98">
        <f t="shared" si="31"/>
        <v>0</v>
      </c>
      <c r="Q25" s="99">
        <f t="shared" si="32"/>
        <v>71</v>
      </c>
      <c r="R25" s="100">
        <f t="shared" si="33"/>
        <v>24.414937770091157</v>
      </c>
      <c r="S25" s="85">
        <f t="shared" si="34"/>
        <v>2</v>
      </c>
      <c r="T25" s="85">
        <f t="shared" si="35"/>
        <v>114</v>
      </c>
      <c r="U25" t="s">
        <v>115</v>
      </c>
      <c r="V25" t="s">
        <v>118</v>
      </c>
      <c r="W25" s="4" t="s">
        <v>115</v>
      </c>
      <c r="X25" s="4" t="s">
        <v>118</v>
      </c>
      <c r="Y25" s="4" t="s">
        <v>218</v>
      </c>
      <c r="Z25" s="4" t="s">
        <v>186</v>
      </c>
      <c r="AA25" s="4" t="s">
        <v>48</v>
      </c>
      <c r="AB25" s="4">
        <v>527</v>
      </c>
      <c r="AC25" s="4">
        <v>6593.6220000000003</v>
      </c>
      <c r="AD25" s="4">
        <v>3174.0010000000002</v>
      </c>
      <c r="AE25" s="4">
        <v>2.077</v>
      </c>
      <c r="AF25" s="4">
        <v>2.9</v>
      </c>
      <c r="AG25" s="4">
        <v>12.746</v>
      </c>
      <c r="AH25" s="4">
        <v>419.82770499999998</v>
      </c>
      <c r="AI25" s="4">
        <v>3.0963229999999999</v>
      </c>
      <c r="AJ25" s="4">
        <v>146.66630699999999</v>
      </c>
      <c r="AK25" s="4">
        <v>1094</v>
      </c>
      <c r="AL25" s="4">
        <v>2</v>
      </c>
      <c r="AM25" s="4">
        <v>114</v>
      </c>
      <c r="AN25" s="4">
        <v>71</v>
      </c>
      <c r="AO25" s="4">
        <v>15.705541999999999</v>
      </c>
      <c r="AP25" s="4">
        <v>12</v>
      </c>
      <c r="AQ25" s="4">
        <v>0</v>
      </c>
      <c r="AR25" s="4">
        <v>3</v>
      </c>
      <c r="AS25" s="4">
        <v>229</v>
      </c>
      <c r="AT25" s="4">
        <v>0.03</v>
      </c>
      <c r="AU25" s="4">
        <v>1.7290000000000001</v>
      </c>
      <c r="AV25" s="4">
        <v>48701</v>
      </c>
      <c r="AW25" s="4">
        <v>0</v>
      </c>
      <c r="AX25" s="23">
        <v>0.56000000000000005</v>
      </c>
      <c r="AY25">
        <v>0.71620689655172409</v>
      </c>
      <c r="AZ25" t="s">
        <v>69</v>
      </c>
      <c r="BA25" t="s">
        <v>408</v>
      </c>
      <c r="BB25">
        <v>12</v>
      </c>
      <c r="BC25" t="s">
        <v>410</v>
      </c>
      <c r="BD25">
        <v>18</v>
      </c>
      <c r="BE25">
        <v>75936.423999999999</v>
      </c>
      <c r="BF25">
        <v>8.6830820476876819E-2</v>
      </c>
      <c r="BG25">
        <v>6.2188832458783844E-2</v>
      </c>
      <c r="BH25">
        <v>199990.36299999995</v>
      </c>
      <c r="BI25">
        <v>3.2969698644929213E-2</v>
      </c>
      <c r="BJ25">
        <v>2.3613125546730333E-2</v>
      </c>
      <c r="BK25">
        <v>1</v>
      </c>
      <c r="BL25" t="s">
        <v>69</v>
      </c>
      <c r="BM25">
        <v>0</v>
      </c>
      <c r="BN25" t="s">
        <v>391</v>
      </c>
    </row>
    <row r="26" spans="1:66" x14ac:dyDescent="0.25">
      <c r="A26" s="80" t="str">
        <f t="shared" si="20"/>
        <v>원진운수</v>
      </c>
      <c r="B26" s="80" t="str">
        <f t="shared" si="21"/>
        <v>6</v>
      </c>
      <c r="C26" s="81" t="str">
        <f t="shared" si="22"/>
        <v>70바3612</v>
      </c>
      <c r="D26" s="55" t="str">
        <f t="shared" si="23"/>
        <v>대형</v>
      </c>
      <c r="E26" s="51" t="str">
        <f t="shared" si="16"/>
        <v>F</v>
      </c>
      <c r="F26" s="101">
        <f t="shared" si="17"/>
        <v>0.73206896551724143</v>
      </c>
      <c r="G26" s="102">
        <f t="shared" si="18"/>
        <v>2.1230000000000002</v>
      </c>
      <c r="H26" s="103">
        <f t="shared" si="19"/>
        <v>2.9</v>
      </c>
      <c r="I26" s="104">
        <f t="shared" si="24"/>
        <v>5565.634</v>
      </c>
      <c r="J26" s="105">
        <f t="shared" si="25"/>
        <v>5.1529999124790057E-3</v>
      </c>
      <c r="K26" s="105">
        <f t="shared" si="26"/>
        <v>0.35621606850533755</v>
      </c>
      <c r="L26" s="105">
        <f t="shared" si="27"/>
        <v>0.11193693297115836</v>
      </c>
      <c r="M26" s="106">
        <f t="shared" si="28"/>
        <v>11.04</v>
      </c>
      <c r="N26" s="107">
        <f t="shared" si="29"/>
        <v>0</v>
      </c>
      <c r="O26" s="107">
        <f t="shared" si="30"/>
        <v>1.5629999999999999</v>
      </c>
      <c r="P26" s="108">
        <f t="shared" si="31"/>
        <v>0</v>
      </c>
      <c r="Q26" s="109">
        <f t="shared" si="32"/>
        <v>59</v>
      </c>
      <c r="R26" s="110">
        <f t="shared" si="33"/>
        <v>24.544366341392738</v>
      </c>
      <c r="S26" s="82">
        <f t="shared" si="34"/>
        <v>0</v>
      </c>
      <c r="T26" s="82">
        <f t="shared" si="35"/>
        <v>87</v>
      </c>
      <c r="U26" t="s">
        <v>115</v>
      </c>
      <c r="V26" s="5" t="s">
        <v>118</v>
      </c>
      <c r="W26" t="s">
        <v>115</v>
      </c>
      <c r="X26" s="5" t="s">
        <v>118</v>
      </c>
      <c r="Y26" t="s">
        <v>219</v>
      </c>
      <c r="Z26" t="s">
        <v>186</v>
      </c>
      <c r="AA26" t="s">
        <v>48</v>
      </c>
      <c r="AB26">
        <v>527</v>
      </c>
      <c r="AC26" s="1">
        <v>5565.634</v>
      </c>
      <c r="AD26" s="1">
        <v>2622.114</v>
      </c>
      <c r="AE26" s="21">
        <v>2.1230000000000002</v>
      </c>
      <c r="AF26">
        <v>2.9</v>
      </c>
      <c r="AG26">
        <v>11.04</v>
      </c>
      <c r="AH26">
        <v>355.06909200000001</v>
      </c>
      <c r="AI26">
        <v>1.829671</v>
      </c>
      <c r="AJ26">
        <v>126.48131600000001</v>
      </c>
      <c r="AK26">
        <v>623</v>
      </c>
      <c r="AL26">
        <v>0</v>
      </c>
      <c r="AM26">
        <v>87</v>
      </c>
      <c r="AN26">
        <v>59</v>
      </c>
      <c r="AO26">
        <v>15.674791000000001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1.5629999999999999</v>
      </c>
      <c r="AV26">
        <v>49349</v>
      </c>
      <c r="AW26">
        <v>0</v>
      </c>
      <c r="AX26" s="22">
        <v>0.52</v>
      </c>
      <c r="AY26">
        <v>0.73206896551724143</v>
      </c>
      <c r="AZ26" t="s">
        <v>69</v>
      </c>
      <c r="BA26" t="s">
        <v>408</v>
      </c>
      <c r="BB26">
        <v>7</v>
      </c>
      <c r="BC26" t="s">
        <v>411</v>
      </c>
      <c r="BD26">
        <v>15</v>
      </c>
      <c r="BE26">
        <v>75936.423999999999</v>
      </c>
      <c r="BF26">
        <v>7.3293338121900503E-2</v>
      </c>
      <c r="BG26">
        <v>5.3655778218205094E-2</v>
      </c>
      <c r="BH26">
        <v>199990.36299999995</v>
      </c>
      <c r="BI26">
        <v>2.7829510964985853E-2</v>
      </c>
      <c r="BJ26">
        <v>2.037312130298792E-2</v>
      </c>
      <c r="BK26">
        <v>1</v>
      </c>
      <c r="BL26" t="s">
        <v>69</v>
      </c>
      <c r="BM26">
        <v>0</v>
      </c>
      <c r="BN26" t="s">
        <v>391</v>
      </c>
    </row>
    <row r="27" spans="1:66" x14ac:dyDescent="0.25">
      <c r="A27" s="83" t="str">
        <f t="shared" si="20"/>
        <v>원진운수</v>
      </c>
      <c r="B27" s="83" t="str">
        <f t="shared" si="21"/>
        <v>6</v>
      </c>
      <c r="C27" s="84" t="str">
        <f t="shared" si="22"/>
        <v>70바3614</v>
      </c>
      <c r="D27" s="72" t="str">
        <f t="shared" si="23"/>
        <v>대형</v>
      </c>
      <c r="E27" s="68" t="str">
        <f t="shared" si="16"/>
        <v>F</v>
      </c>
      <c r="F27" s="91">
        <f t="shared" si="17"/>
        <v>0.72689655172413803</v>
      </c>
      <c r="G27" s="92">
        <f t="shared" si="18"/>
        <v>2.1080000000000001</v>
      </c>
      <c r="H27" s="93">
        <f t="shared" si="19"/>
        <v>2.9</v>
      </c>
      <c r="I27" s="94">
        <f t="shared" si="24"/>
        <v>4908.0029999999997</v>
      </c>
      <c r="J27" s="95">
        <f t="shared" si="25"/>
        <v>7.4107930225085737E-3</v>
      </c>
      <c r="K27" s="95">
        <f t="shared" si="26"/>
        <v>0.35287567853877255</v>
      </c>
      <c r="L27" s="95">
        <f t="shared" si="27"/>
        <v>0.1650365739385245</v>
      </c>
      <c r="M27" s="96">
        <f t="shared" si="28"/>
        <v>10.933999999999999</v>
      </c>
      <c r="N27" s="97">
        <f t="shared" si="29"/>
        <v>0</v>
      </c>
      <c r="O27" s="97">
        <f t="shared" si="30"/>
        <v>1.0389999999999999</v>
      </c>
      <c r="P27" s="98">
        <f t="shared" si="31"/>
        <v>0</v>
      </c>
      <c r="Q27" s="99">
        <f t="shared" si="32"/>
        <v>60</v>
      </c>
      <c r="R27" s="100">
        <f t="shared" si="33"/>
        <v>24.709059435677943</v>
      </c>
      <c r="S27" s="85">
        <f t="shared" si="34"/>
        <v>0</v>
      </c>
      <c r="T27" s="85">
        <f t="shared" si="35"/>
        <v>51</v>
      </c>
      <c r="U27" t="s">
        <v>115</v>
      </c>
      <c r="V27" t="s">
        <v>118</v>
      </c>
      <c r="W27" t="s">
        <v>115</v>
      </c>
      <c r="X27" s="4" t="s">
        <v>118</v>
      </c>
      <c r="Y27" s="4" t="s">
        <v>220</v>
      </c>
      <c r="Z27" s="4" t="s">
        <v>186</v>
      </c>
      <c r="AA27" s="4" t="s">
        <v>48</v>
      </c>
      <c r="AB27" s="4">
        <v>527</v>
      </c>
      <c r="AC27" s="4">
        <v>4908.0029999999997</v>
      </c>
      <c r="AD27" s="4">
        <v>2328.2249999999999</v>
      </c>
      <c r="AE27" s="4">
        <v>2.1080000000000001</v>
      </c>
      <c r="AF27" s="4">
        <v>2.9</v>
      </c>
      <c r="AG27" s="4">
        <v>10.933999999999999</v>
      </c>
      <c r="AH27" s="4">
        <v>310.50104800000003</v>
      </c>
      <c r="AI27" s="4">
        <v>2.301059</v>
      </c>
      <c r="AJ27" s="4">
        <v>109.568268</v>
      </c>
      <c r="AK27" s="4">
        <v>810</v>
      </c>
      <c r="AL27" s="4">
        <v>0</v>
      </c>
      <c r="AM27" s="4">
        <v>51</v>
      </c>
      <c r="AN27" s="4">
        <v>60</v>
      </c>
      <c r="AO27" s="4">
        <v>15.806718999999999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1.0389999999999999</v>
      </c>
      <c r="AV27" s="4">
        <v>43909</v>
      </c>
      <c r="AW27" s="4">
        <v>0</v>
      </c>
      <c r="AX27" s="23">
        <v>0.51</v>
      </c>
      <c r="AY27">
        <v>0.72689655172413803</v>
      </c>
      <c r="AZ27" t="s">
        <v>69</v>
      </c>
      <c r="BA27" t="s">
        <v>408</v>
      </c>
      <c r="BB27">
        <v>9</v>
      </c>
      <c r="BC27" t="s">
        <v>412</v>
      </c>
      <c r="BD27">
        <v>10</v>
      </c>
      <c r="BE27">
        <v>75936.423999999999</v>
      </c>
      <c r="BF27">
        <v>6.4633054092723671E-2</v>
      </c>
      <c r="BG27">
        <v>4.6981544147400522E-2</v>
      </c>
      <c r="BH27">
        <v>199990.36299999995</v>
      </c>
      <c r="BI27">
        <v>2.4541197517602389E-2</v>
      </c>
      <c r="BJ27">
        <v>1.7838911850726152E-2</v>
      </c>
      <c r="BK27">
        <v>1</v>
      </c>
      <c r="BL27" t="s">
        <v>69</v>
      </c>
      <c r="BM27">
        <v>0</v>
      </c>
      <c r="BN27" t="s">
        <v>391</v>
      </c>
    </row>
    <row r="28" spans="1:66" x14ac:dyDescent="0.25">
      <c r="A28" s="80" t="str">
        <f t="shared" si="20"/>
        <v>원진운수</v>
      </c>
      <c r="B28" s="80" t="str">
        <f t="shared" si="21"/>
        <v>6</v>
      </c>
      <c r="C28" s="81" t="str">
        <f t="shared" si="22"/>
        <v>70바3615</v>
      </c>
      <c r="D28" s="55" t="str">
        <f t="shared" si="23"/>
        <v>중형</v>
      </c>
      <c r="E28" s="51" t="str">
        <f t="shared" si="16"/>
        <v>F</v>
      </c>
      <c r="F28" s="101">
        <f t="shared" si="17"/>
        <v>0.74906249999999985</v>
      </c>
      <c r="G28" s="102">
        <f t="shared" si="18"/>
        <v>2.3969999999999998</v>
      </c>
      <c r="H28" s="103">
        <f t="shared" si="19"/>
        <v>3.2</v>
      </c>
      <c r="I28" s="104">
        <f t="shared" si="24"/>
        <v>1234.8109999999999</v>
      </c>
      <c r="J28" s="105">
        <f t="shared" si="25"/>
        <v>7.5815801193316722E-3</v>
      </c>
      <c r="K28" s="105">
        <f t="shared" si="26"/>
        <v>0.34706081871205846</v>
      </c>
      <c r="L28" s="105">
        <f t="shared" si="27"/>
        <v>0.14253193403686881</v>
      </c>
      <c r="M28" s="106">
        <f t="shared" si="28"/>
        <v>10.585000000000001</v>
      </c>
      <c r="N28" s="107">
        <f t="shared" si="29"/>
        <v>8.1000000000000003E-2</v>
      </c>
      <c r="O28" s="107">
        <f t="shared" si="30"/>
        <v>0.48599999999999999</v>
      </c>
      <c r="P28" s="108">
        <f t="shared" si="31"/>
        <v>0</v>
      </c>
      <c r="Q28" s="109">
        <f t="shared" si="32"/>
        <v>59</v>
      </c>
      <c r="R28" s="110">
        <f t="shared" si="33"/>
        <v>24.222920603003324</v>
      </c>
      <c r="S28" s="82">
        <f t="shared" si="34"/>
        <v>1</v>
      </c>
      <c r="T28" s="82">
        <f t="shared" si="35"/>
        <v>6</v>
      </c>
      <c r="U28" t="s">
        <v>115</v>
      </c>
      <c r="V28" t="s">
        <v>118</v>
      </c>
      <c r="W28" s="4" t="s">
        <v>115</v>
      </c>
      <c r="X28" s="4" t="s">
        <v>118</v>
      </c>
      <c r="Y28" s="4" t="s">
        <v>221</v>
      </c>
      <c r="Z28" s="4" t="s">
        <v>203</v>
      </c>
      <c r="AA28" s="4" t="s">
        <v>48</v>
      </c>
      <c r="AB28" s="4">
        <v>527</v>
      </c>
      <c r="AC28" s="4">
        <v>1234.8109999999999</v>
      </c>
      <c r="AD28" s="4">
        <v>515.14400000000001</v>
      </c>
      <c r="AE28" s="4">
        <v>2.3969999999999998</v>
      </c>
      <c r="AF28" s="4">
        <v>3.2</v>
      </c>
      <c r="AG28" s="4">
        <v>10.585000000000001</v>
      </c>
      <c r="AH28" s="4">
        <v>78.990262000000001</v>
      </c>
      <c r="AI28" s="4">
        <v>0.59887100000000004</v>
      </c>
      <c r="AJ28" s="4">
        <v>27.414425000000001</v>
      </c>
      <c r="AK28" s="4">
        <v>176</v>
      </c>
      <c r="AL28" s="4">
        <v>1</v>
      </c>
      <c r="AM28" s="4">
        <v>6</v>
      </c>
      <c r="AN28" s="4">
        <v>59</v>
      </c>
      <c r="AO28" s="4">
        <v>15.632445000000001</v>
      </c>
      <c r="AP28" s="4">
        <v>0</v>
      </c>
      <c r="AQ28" s="4">
        <v>0</v>
      </c>
      <c r="AR28" s="4">
        <v>0</v>
      </c>
      <c r="AS28" s="4">
        <v>0</v>
      </c>
      <c r="AT28" s="4">
        <v>8.1000000000000003E-2</v>
      </c>
      <c r="AU28" s="4">
        <v>0.48599999999999999</v>
      </c>
      <c r="AV28" s="4">
        <v>11018</v>
      </c>
      <c r="AW28" s="4">
        <v>0</v>
      </c>
      <c r="AX28" s="23">
        <v>0.57999999999999996</v>
      </c>
      <c r="AY28">
        <v>0.74906249999999985</v>
      </c>
      <c r="AZ28" t="s">
        <v>69</v>
      </c>
      <c r="BA28" t="s">
        <v>408</v>
      </c>
      <c r="BB28">
        <v>5</v>
      </c>
      <c r="BC28" t="s">
        <v>413</v>
      </c>
      <c r="BD28">
        <v>2</v>
      </c>
      <c r="BE28">
        <v>75936.423999999999</v>
      </c>
      <c r="BF28">
        <v>1.6261116009360671E-2</v>
      </c>
      <c r="BG28">
        <v>1.2180592210761725E-2</v>
      </c>
      <c r="BH28">
        <v>199990.36299999995</v>
      </c>
      <c r="BI28">
        <v>6.174352511175752E-3</v>
      </c>
      <c r="BJ28">
        <v>4.6249759279025863E-3</v>
      </c>
      <c r="BK28">
        <v>1</v>
      </c>
      <c r="BL28" t="s">
        <v>69</v>
      </c>
      <c r="BM28">
        <v>0</v>
      </c>
      <c r="BN28" t="s">
        <v>391</v>
      </c>
    </row>
    <row r="29" spans="1:66" x14ac:dyDescent="0.25">
      <c r="A29" s="83" t="str">
        <f t="shared" si="20"/>
        <v>원진운수</v>
      </c>
      <c r="B29" s="83" t="str">
        <f t="shared" si="21"/>
        <v>6</v>
      </c>
      <c r="C29" s="84" t="str">
        <f t="shared" si="22"/>
        <v>70바3616</v>
      </c>
      <c r="D29" s="72" t="str">
        <f t="shared" si="23"/>
        <v>대형</v>
      </c>
      <c r="E29" s="68" t="str">
        <f t="shared" si="16"/>
        <v>F</v>
      </c>
      <c r="F29" s="91">
        <f t="shared" si="17"/>
        <v>0.72206896551724131</v>
      </c>
      <c r="G29" s="92">
        <f t="shared" si="18"/>
        <v>2.0939999999999999</v>
      </c>
      <c r="H29" s="93">
        <f t="shared" si="19"/>
        <v>2.9</v>
      </c>
      <c r="I29" s="94">
        <f t="shared" si="24"/>
        <v>5496.4949999999999</v>
      </c>
      <c r="J29" s="95">
        <f t="shared" si="25"/>
        <v>3.8250980112387758E-3</v>
      </c>
      <c r="K29" s="95">
        <f t="shared" si="26"/>
        <v>0.34926663213651704</v>
      </c>
      <c r="L29" s="95">
        <f t="shared" si="27"/>
        <v>0.13754219734576306</v>
      </c>
      <c r="M29" s="96">
        <f t="shared" si="28"/>
        <v>10.571999999999999</v>
      </c>
      <c r="N29" s="97">
        <f t="shared" si="29"/>
        <v>0</v>
      </c>
      <c r="O29" s="97">
        <f t="shared" si="30"/>
        <v>0.96399999999999997</v>
      </c>
      <c r="P29" s="98">
        <f t="shared" si="31"/>
        <v>0</v>
      </c>
      <c r="Q29" s="99">
        <f t="shared" si="32"/>
        <v>62</v>
      </c>
      <c r="R29" s="100">
        <f t="shared" si="33"/>
        <v>24.534692756670946</v>
      </c>
      <c r="S29" s="85">
        <f t="shared" si="34"/>
        <v>0</v>
      </c>
      <c r="T29" s="85">
        <f t="shared" si="35"/>
        <v>53</v>
      </c>
      <c r="U29" t="s">
        <v>115</v>
      </c>
      <c r="V29" s="5" t="s">
        <v>118</v>
      </c>
      <c r="W29" t="s">
        <v>115</v>
      </c>
      <c r="X29" s="5" t="s">
        <v>118</v>
      </c>
      <c r="Y29" t="s">
        <v>222</v>
      </c>
      <c r="Z29" t="s">
        <v>186</v>
      </c>
      <c r="AA29" t="s">
        <v>48</v>
      </c>
      <c r="AB29">
        <v>527</v>
      </c>
      <c r="AC29" s="1">
        <v>5496.4949999999999</v>
      </c>
      <c r="AD29" s="1">
        <v>2624.44</v>
      </c>
      <c r="AE29" s="21">
        <v>2.0939999999999999</v>
      </c>
      <c r="AF29">
        <v>2.9</v>
      </c>
      <c r="AG29">
        <v>10.571999999999999</v>
      </c>
      <c r="AH29">
        <v>346.30798900000002</v>
      </c>
      <c r="AI29">
        <v>1.324662</v>
      </c>
      <c r="AJ29">
        <v>120.95382499999999</v>
      </c>
      <c r="AK29">
        <v>756</v>
      </c>
      <c r="AL29">
        <v>0</v>
      </c>
      <c r="AM29">
        <v>53</v>
      </c>
      <c r="AN29">
        <v>62</v>
      </c>
      <c r="AO29">
        <v>15.871695000000001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0.96399999999999997</v>
      </c>
      <c r="AV29">
        <v>46645</v>
      </c>
      <c r="AW29">
        <v>0</v>
      </c>
      <c r="AX29" s="22">
        <v>0.5</v>
      </c>
      <c r="AY29">
        <v>0.72206896551724131</v>
      </c>
      <c r="AZ29" t="s">
        <v>69</v>
      </c>
      <c r="BA29" t="s">
        <v>408</v>
      </c>
      <c r="BB29">
        <v>11</v>
      </c>
      <c r="BC29" t="s">
        <v>414</v>
      </c>
      <c r="BD29">
        <v>10</v>
      </c>
      <c r="BE29">
        <v>75936.423999999999</v>
      </c>
      <c r="BF29">
        <v>7.2382852792752E-2</v>
      </c>
      <c r="BG29">
        <v>5.2265411637249196E-2</v>
      </c>
      <c r="BH29">
        <v>199990.36299999995</v>
      </c>
      <c r="BI29">
        <v>2.7483799306869606E-2</v>
      </c>
      <c r="BJ29">
        <v>1.9845198533994812E-2</v>
      </c>
      <c r="BK29">
        <v>1</v>
      </c>
      <c r="BL29" t="s">
        <v>69</v>
      </c>
      <c r="BM29">
        <v>0</v>
      </c>
      <c r="BN29" t="s">
        <v>391</v>
      </c>
    </row>
    <row r="30" spans="1:66" x14ac:dyDescent="0.25">
      <c r="A30" s="80" t="str">
        <f t="shared" si="20"/>
        <v>원진운수</v>
      </c>
      <c r="B30" s="80" t="str">
        <f t="shared" si="21"/>
        <v>6</v>
      </c>
      <c r="C30" s="81" t="str">
        <f t="shared" si="22"/>
        <v>70바4307</v>
      </c>
      <c r="D30" s="55" t="str">
        <f t="shared" si="23"/>
        <v>대형</v>
      </c>
      <c r="E30" s="51" t="str">
        <f t="shared" si="16"/>
        <v>F</v>
      </c>
      <c r="F30" s="101">
        <f t="shared" si="17"/>
        <v>0.75851851851851848</v>
      </c>
      <c r="G30" s="102">
        <f t="shared" si="18"/>
        <v>2.048</v>
      </c>
      <c r="H30" s="103">
        <f t="shared" si="19"/>
        <v>2.7</v>
      </c>
      <c r="I30" s="104">
        <f t="shared" si="24"/>
        <v>5649.1679999999997</v>
      </c>
      <c r="J30" s="105">
        <f t="shared" si="25"/>
        <v>5.4547894870071003E-3</v>
      </c>
      <c r="K30" s="105">
        <f t="shared" si="26"/>
        <v>0.35650737646706732</v>
      </c>
      <c r="L30" s="105">
        <f t="shared" si="27"/>
        <v>0.12568222435586976</v>
      </c>
      <c r="M30" s="106">
        <f t="shared" si="28"/>
        <v>13.349</v>
      </c>
      <c r="N30" s="107">
        <f t="shared" si="29"/>
        <v>0</v>
      </c>
      <c r="O30" s="107">
        <f t="shared" si="30"/>
        <v>2.903</v>
      </c>
      <c r="P30" s="108">
        <f t="shared" si="31"/>
        <v>0</v>
      </c>
      <c r="Q30" s="109">
        <f t="shared" si="32"/>
        <v>68</v>
      </c>
      <c r="R30" s="110">
        <f t="shared" si="33"/>
        <v>24.365637769178058</v>
      </c>
      <c r="S30" s="82">
        <f t="shared" si="34"/>
        <v>0</v>
      </c>
      <c r="T30" s="82">
        <f t="shared" si="35"/>
        <v>164</v>
      </c>
      <c r="U30" t="s">
        <v>115</v>
      </c>
      <c r="V30" t="s">
        <v>118</v>
      </c>
      <c r="W30" t="s">
        <v>115</v>
      </c>
      <c r="X30" s="4" t="s">
        <v>118</v>
      </c>
      <c r="Y30" s="4" t="s">
        <v>223</v>
      </c>
      <c r="Z30" s="4" t="s">
        <v>186</v>
      </c>
      <c r="AA30" s="4" t="s">
        <v>48</v>
      </c>
      <c r="AB30" s="4">
        <v>527</v>
      </c>
      <c r="AC30" s="4">
        <v>5649.1679999999997</v>
      </c>
      <c r="AD30" s="4">
        <v>2758.9079999999999</v>
      </c>
      <c r="AE30" s="4">
        <v>2.048</v>
      </c>
      <c r="AF30" s="4">
        <v>2.7</v>
      </c>
      <c r="AG30" s="4">
        <v>13.349</v>
      </c>
      <c r="AH30" s="4">
        <v>363.37937599999998</v>
      </c>
      <c r="AI30" s="4">
        <v>1.9821580000000001</v>
      </c>
      <c r="AJ30" s="4">
        <v>129.547428</v>
      </c>
      <c r="AK30" s="4">
        <v>710</v>
      </c>
      <c r="AL30" s="4">
        <v>0</v>
      </c>
      <c r="AM30" s="4">
        <v>164</v>
      </c>
      <c r="AN30" s="4">
        <v>68</v>
      </c>
      <c r="AO30" s="4">
        <v>15.546198</v>
      </c>
      <c r="AP30" s="4">
        <v>12.3</v>
      </c>
      <c r="AQ30" s="4">
        <v>0</v>
      </c>
      <c r="AR30" s="4">
        <v>0</v>
      </c>
      <c r="AS30" s="4">
        <v>0</v>
      </c>
      <c r="AT30" s="4">
        <v>0</v>
      </c>
      <c r="AU30" s="4">
        <v>2.903</v>
      </c>
      <c r="AV30" s="4">
        <v>44841</v>
      </c>
      <c r="AW30" s="4">
        <v>0</v>
      </c>
      <c r="AX30" s="23">
        <v>0.56999999999999995</v>
      </c>
      <c r="AY30">
        <v>0.75851851851851848</v>
      </c>
      <c r="AZ30" t="s">
        <v>69</v>
      </c>
      <c r="BA30" t="s">
        <v>408</v>
      </c>
      <c r="BB30">
        <v>3</v>
      </c>
      <c r="BC30" t="s">
        <v>415</v>
      </c>
      <c r="BD30">
        <v>17</v>
      </c>
      <c r="BE30">
        <v>75936.423999999999</v>
      </c>
      <c r="BF30">
        <v>7.4393389923128328E-2</v>
      </c>
      <c r="BG30">
        <v>5.642876391206178E-2</v>
      </c>
      <c r="BH30">
        <v>199990.36299999995</v>
      </c>
      <c r="BI30">
        <v>2.8247201091384594E-2</v>
      </c>
      <c r="BJ30">
        <v>2.142602512413172E-2</v>
      </c>
      <c r="BK30">
        <v>1</v>
      </c>
      <c r="BL30" t="s">
        <v>67</v>
      </c>
      <c r="BM30">
        <v>-1</v>
      </c>
      <c r="BN30" t="s">
        <v>390</v>
      </c>
    </row>
    <row r="31" spans="1:66" x14ac:dyDescent="0.25">
      <c r="A31" s="83" t="str">
        <f t="shared" si="20"/>
        <v>원진운수</v>
      </c>
      <c r="B31" s="83" t="str">
        <f t="shared" si="21"/>
        <v>6</v>
      </c>
      <c r="C31" s="84" t="str">
        <f t="shared" si="22"/>
        <v>70바4309</v>
      </c>
      <c r="D31" s="72" t="str">
        <f t="shared" si="23"/>
        <v>대형</v>
      </c>
      <c r="E31" s="68" t="str">
        <f t="shared" si="16"/>
        <v>F</v>
      </c>
      <c r="F31" s="91">
        <f t="shared" si="17"/>
        <v>0.78370370370370368</v>
      </c>
      <c r="G31" s="92">
        <f t="shared" si="18"/>
        <v>2.1160000000000001</v>
      </c>
      <c r="H31" s="93">
        <f t="shared" si="19"/>
        <v>2.7</v>
      </c>
      <c r="I31" s="94">
        <f t="shared" si="24"/>
        <v>6660.3909999999996</v>
      </c>
      <c r="J31" s="95">
        <f t="shared" si="25"/>
        <v>4.2784451187946352E-3</v>
      </c>
      <c r="K31" s="95">
        <f t="shared" si="26"/>
        <v>0.34929483525278238</v>
      </c>
      <c r="L31" s="95">
        <f t="shared" si="27"/>
        <v>0.11005359895537666</v>
      </c>
      <c r="M31" s="96">
        <f t="shared" si="28"/>
        <v>12.151999999999999</v>
      </c>
      <c r="N31" s="97">
        <f t="shared" si="29"/>
        <v>1.4999999999999999E-2</v>
      </c>
      <c r="O31" s="97">
        <f t="shared" si="30"/>
        <v>2.9729999999999999</v>
      </c>
      <c r="P31" s="98">
        <f t="shared" si="31"/>
        <v>0</v>
      </c>
      <c r="Q31" s="99">
        <f t="shared" si="32"/>
        <v>60</v>
      </c>
      <c r="R31" s="100">
        <f t="shared" si="33"/>
        <v>24.126381404192941</v>
      </c>
      <c r="S31" s="85">
        <f t="shared" si="34"/>
        <v>1</v>
      </c>
      <c r="T31" s="85">
        <f t="shared" si="35"/>
        <v>198</v>
      </c>
      <c r="U31" t="s">
        <v>115</v>
      </c>
      <c r="V31" t="s">
        <v>118</v>
      </c>
      <c r="W31" s="4" t="s">
        <v>115</v>
      </c>
      <c r="X31" s="4" t="s">
        <v>118</v>
      </c>
      <c r="Y31" s="4" t="s">
        <v>224</v>
      </c>
      <c r="Z31" s="4" t="s">
        <v>186</v>
      </c>
      <c r="AA31" s="4" t="s">
        <v>48</v>
      </c>
      <c r="AB31" s="4">
        <v>527</v>
      </c>
      <c r="AC31" s="4">
        <v>6660.3909999999996</v>
      </c>
      <c r="AD31" s="4">
        <v>3147.0610000000001</v>
      </c>
      <c r="AE31" s="4">
        <v>2.1160000000000001</v>
      </c>
      <c r="AF31" s="4">
        <v>2.7</v>
      </c>
      <c r="AG31" s="4">
        <v>12.151999999999999</v>
      </c>
      <c r="AH31" s="4">
        <v>427.05935199999999</v>
      </c>
      <c r="AI31" s="4">
        <v>1.8271500000000001</v>
      </c>
      <c r="AJ31" s="4">
        <v>149.16962599999999</v>
      </c>
      <c r="AK31" s="4">
        <v>733</v>
      </c>
      <c r="AL31" s="4">
        <v>1</v>
      </c>
      <c r="AM31" s="4">
        <v>198</v>
      </c>
      <c r="AN31" s="4">
        <v>60</v>
      </c>
      <c r="AO31" s="4">
        <v>15.595936999999999</v>
      </c>
      <c r="AP31" s="4">
        <v>0</v>
      </c>
      <c r="AQ31" s="4">
        <v>0</v>
      </c>
      <c r="AR31" s="4">
        <v>0</v>
      </c>
      <c r="AS31" s="4">
        <v>0</v>
      </c>
      <c r="AT31" s="4">
        <v>1.4999999999999999E-2</v>
      </c>
      <c r="AU31" s="4">
        <v>2.9729999999999999</v>
      </c>
      <c r="AV31" s="4">
        <v>54155</v>
      </c>
      <c r="AW31" s="4">
        <v>0</v>
      </c>
      <c r="AX31" s="4">
        <v>0.56000000000000005</v>
      </c>
      <c r="AY31">
        <v>0.78370370370370368</v>
      </c>
      <c r="AZ31" t="s">
        <v>69</v>
      </c>
      <c r="BA31" t="s">
        <v>408</v>
      </c>
      <c r="BB31">
        <v>2</v>
      </c>
      <c r="BC31" t="s">
        <v>416</v>
      </c>
      <c r="BD31">
        <v>14</v>
      </c>
      <c r="BE31">
        <v>75936.423999999999</v>
      </c>
      <c r="BF31">
        <v>8.7710095487246009E-2</v>
      </c>
      <c r="BG31">
        <v>6.8738726685560206E-2</v>
      </c>
      <c r="BH31">
        <v>199990.36299999995</v>
      </c>
      <c r="BI31">
        <v>3.3303559732025693E-2</v>
      </c>
      <c r="BJ31">
        <v>2.6100123108506061E-2</v>
      </c>
      <c r="BK31">
        <v>1</v>
      </c>
      <c r="BL31" t="s">
        <v>67</v>
      </c>
      <c r="BM31">
        <v>-1</v>
      </c>
      <c r="BN31" t="s">
        <v>390</v>
      </c>
    </row>
    <row r="32" spans="1:66" x14ac:dyDescent="0.25">
      <c r="A32" s="80" t="str">
        <f t="shared" si="20"/>
        <v>원진운수</v>
      </c>
      <c r="B32" s="80" t="str">
        <f t="shared" si="21"/>
        <v>6</v>
      </c>
      <c r="C32" s="81" t="str">
        <f t="shared" si="22"/>
        <v>70바4310</v>
      </c>
      <c r="D32" s="55" t="str">
        <f t="shared" si="23"/>
        <v>대형</v>
      </c>
      <c r="E32" s="51" t="str">
        <f t="shared" si="16"/>
        <v>F</v>
      </c>
      <c r="F32" s="101">
        <f t="shared" si="17"/>
        <v>0.75333333333333319</v>
      </c>
      <c r="G32" s="102">
        <f t="shared" si="18"/>
        <v>2.0339999999999998</v>
      </c>
      <c r="H32" s="103">
        <f t="shared" si="19"/>
        <v>2.7</v>
      </c>
      <c r="I32" s="104">
        <f t="shared" si="24"/>
        <v>5840.8050000000003</v>
      </c>
      <c r="J32" s="105">
        <f t="shared" si="25"/>
        <v>5.9666938737820696E-3</v>
      </c>
      <c r="K32" s="105">
        <f t="shared" si="26"/>
        <v>0.35588060132671789</v>
      </c>
      <c r="L32" s="105">
        <f t="shared" si="27"/>
        <v>0.11881923810159729</v>
      </c>
      <c r="M32" s="106">
        <f t="shared" si="28"/>
        <v>13.298999999999999</v>
      </c>
      <c r="N32" s="107">
        <f t="shared" si="29"/>
        <v>0</v>
      </c>
      <c r="O32" s="107">
        <f t="shared" si="30"/>
        <v>3.407</v>
      </c>
      <c r="P32" s="108">
        <f t="shared" si="31"/>
        <v>0</v>
      </c>
      <c r="Q32" s="109">
        <f t="shared" si="32"/>
        <v>60</v>
      </c>
      <c r="R32" s="110">
        <f t="shared" si="33"/>
        <v>24.147191708772318</v>
      </c>
      <c r="S32" s="82">
        <f t="shared" si="34"/>
        <v>0</v>
      </c>
      <c r="T32" s="82">
        <f t="shared" si="35"/>
        <v>199</v>
      </c>
      <c r="U32" t="s">
        <v>115</v>
      </c>
      <c r="V32" s="5" t="s">
        <v>118</v>
      </c>
      <c r="W32" t="s">
        <v>115</v>
      </c>
      <c r="X32" s="5" t="s">
        <v>118</v>
      </c>
      <c r="Y32" t="s">
        <v>225</v>
      </c>
      <c r="Z32" t="s">
        <v>186</v>
      </c>
      <c r="AA32" t="s">
        <v>48</v>
      </c>
      <c r="AB32">
        <v>527</v>
      </c>
      <c r="AC32" s="1">
        <v>5840.8050000000003</v>
      </c>
      <c r="AD32" s="1">
        <v>2871.2669999999998</v>
      </c>
      <c r="AE32" s="21">
        <v>2.0339999999999998</v>
      </c>
      <c r="AF32">
        <v>2.7</v>
      </c>
      <c r="AG32">
        <v>13.298999999999999</v>
      </c>
      <c r="AH32">
        <v>379.03687500000001</v>
      </c>
      <c r="AI32">
        <v>2.2615970000000001</v>
      </c>
      <c r="AJ32">
        <v>134.89187100000001</v>
      </c>
      <c r="AK32">
        <v>694</v>
      </c>
      <c r="AL32">
        <v>0</v>
      </c>
      <c r="AM32">
        <v>199</v>
      </c>
      <c r="AN32">
        <v>60</v>
      </c>
      <c r="AO32">
        <v>15.409594999999999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3.407</v>
      </c>
      <c r="AV32">
        <v>53286</v>
      </c>
      <c r="AW32">
        <v>0</v>
      </c>
      <c r="AX32">
        <v>0.56999999999999995</v>
      </c>
      <c r="AY32">
        <v>0.75333333333333319</v>
      </c>
      <c r="AZ32" t="s">
        <v>69</v>
      </c>
      <c r="BA32" t="s">
        <v>408</v>
      </c>
      <c r="BB32">
        <v>4</v>
      </c>
      <c r="BC32" t="s">
        <v>417</v>
      </c>
      <c r="BD32">
        <v>14</v>
      </c>
      <c r="BE32">
        <v>75936.423999999999</v>
      </c>
      <c r="BF32">
        <v>7.6917040496929379E-2</v>
      </c>
      <c r="BG32">
        <v>5.7944170507686785E-2</v>
      </c>
      <c r="BH32">
        <v>199990.36299999995</v>
      </c>
      <c r="BI32">
        <v>2.9205432263753637E-2</v>
      </c>
      <c r="BJ32">
        <v>2.2001425638694401E-2</v>
      </c>
      <c r="BK32">
        <v>1</v>
      </c>
      <c r="BL32" t="s">
        <v>69</v>
      </c>
      <c r="BM32">
        <v>0</v>
      </c>
      <c r="BN32" t="s">
        <v>391</v>
      </c>
    </row>
    <row r="33" spans="1:66" x14ac:dyDescent="0.25">
      <c r="A33" s="83" t="str">
        <f t="shared" si="20"/>
        <v>원진운수</v>
      </c>
      <c r="B33" s="83" t="str">
        <f t="shared" si="21"/>
        <v>6</v>
      </c>
      <c r="C33" s="84" t="str">
        <f t="shared" si="22"/>
        <v>70바4312</v>
      </c>
      <c r="D33" s="72" t="str">
        <f t="shared" si="23"/>
        <v>대형</v>
      </c>
      <c r="E33" s="68" t="str">
        <f t="shared" si="16"/>
        <v>F</v>
      </c>
      <c r="F33" s="91">
        <f t="shared" si="17"/>
        <v>0.74481481481481482</v>
      </c>
      <c r="G33" s="92">
        <f t="shared" si="18"/>
        <v>2.0110000000000001</v>
      </c>
      <c r="H33" s="93">
        <f t="shared" si="19"/>
        <v>2.7</v>
      </c>
      <c r="I33" s="94">
        <f t="shared" si="24"/>
        <v>5482.5510000000004</v>
      </c>
      <c r="J33" s="95">
        <f t="shared" si="25"/>
        <v>4.8488520865374793E-3</v>
      </c>
      <c r="K33" s="95">
        <f t="shared" si="26"/>
        <v>0.35609693909983864</v>
      </c>
      <c r="L33" s="95">
        <f t="shared" si="27"/>
        <v>0.14482309421289469</v>
      </c>
      <c r="M33" s="96">
        <f t="shared" si="28"/>
        <v>11.664</v>
      </c>
      <c r="N33" s="97">
        <f t="shared" si="29"/>
        <v>1.7999999999999999E-2</v>
      </c>
      <c r="O33" s="97">
        <f t="shared" si="30"/>
        <v>2.1160000000000001</v>
      </c>
      <c r="P33" s="98">
        <f t="shared" si="31"/>
        <v>0</v>
      </c>
      <c r="Q33" s="99">
        <f t="shared" si="32"/>
        <v>64</v>
      </c>
      <c r="R33" s="100">
        <f t="shared" si="33"/>
        <v>24.061925115430007</v>
      </c>
      <c r="S33" s="85">
        <f t="shared" si="34"/>
        <v>1</v>
      </c>
      <c r="T33" s="85">
        <f t="shared" si="35"/>
        <v>116</v>
      </c>
      <c r="U33" t="s">
        <v>115</v>
      </c>
      <c r="V33" t="s">
        <v>118</v>
      </c>
      <c r="W33" t="s">
        <v>115</v>
      </c>
      <c r="X33" s="4" t="s">
        <v>118</v>
      </c>
      <c r="Y33" s="4" t="s">
        <v>226</v>
      </c>
      <c r="Z33" s="4" t="s">
        <v>186</v>
      </c>
      <c r="AA33" s="4" t="s">
        <v>48</v>
      </c>
      <c r="AB33" s="4">
        <v>527</v>
      </c>
      <c r="AC33" s="4">
        <v>5482.5510000000004</v>
      </c>
      <c r="AD33" s="4">
        <v>2725.6689999999999</v>
      </c>
      <c r="AE33" s="4">
        <v>2.0110000000000001</v>
      </c>
      <c r="AF33" s="4">
        <v>2.7</v>
      </c>
      <c r="AG33" s="4">
        <v>11.664</v>
      </c>
      <c r="AH33" s="4">
        <v>356.54521299999999</v>
      </c>
      <c r="AI33" s="4">
        <v>1.7288349999999999</v>
      </c>
      <c r="AJ33" s="4">
        <v>126.964659</v>
      </c>
      <c r="AK33" s="4">
        <v>794</v>
      </c>
      <c r="AL33" s="4">
        <v>1</v>
      </c>
      <c r="AM33" s="4">
        <v>116</v>
      </c>
      <c r="AN33" s="4">
        <v>64</v>
      </c>
      <c r="AO33" s="4">
        <v>15.376874000000001</v>
      </c>
      <c r="AP33" s="4">
        <v>1.8</v>
      </c>
      <c r="AQ33" s="4">
        <v>0</v>
      </c>
      <c r="AR33" s="4">
        <v>1</v>
      </c>
      <c r="AS33" s="4">
        <v>44</v>
      </c>
      <c r="AT33" s="4">
        <v>1.7999999999999999E-2</v>
      </c>
      <c r="AU33" s="4">
        <v>2.1160000000000001</v>
      </c>
      <c r="AV33" s="4">
        <v>47817</v>
      </c>
      <c r="AW33" s="4">
        <v>0</v>
      </c>
      <c r="AX33" s="4">
        <v>0.52</v>
      </c>
      <c r="AY33">
        <v>0.74481481481481482</v>
      </c>
      <c r="AZ33" t="s">
        <v>69</v>
      </c>
      <c r="BA33" t="s">
        <v>408</v>
      </c>
      <c r="BB33">
        <v>6</v>
      </c>
      <c r="BC33" t="s">
        <v>418</v>
      </c>
      <c r="BD33">
        <v>13</v>
      </c>
      <c r="BE33">
        <v>75936.423999999999</v>
      </c>
      <c r="BF33">
        <v>7.2199225499478353E-2</v>
      </c>
      <c r="BG33">
        <v>5.3775052770167024E-2</v>
      </c>
      <c r="BH33">
        <v>199990.36299999995</v>
      </c>
      <c r="BI33">
        <v>2.7414075947249525E-2</v>
      </c>
      <c r="BJ33">
        <v>2.0418409899969923E-2</v>
      </c>
      <c r="BK33">
        <v>1</v>
      </c>
      <c r="BL33" t="s">
        <v>69</v>
      </c>
      <c r="BM33">
        <v>0</v>
      </c>
      <c r="BN33" t="s">
        <v>391</v>
      </c>
    </row>
    <row r="34" spans="1:66" x14ac:dyDescent="0.25">
      <c r="A34" s="80" t="str">
        <f t="shared" si="20"/>
        <v>원진운수</v>
      </c>
      <c r="B34" s="80" t="str">
        <f t="shared" si="21"/>
        <v>6</v>
      </c>
      <c r="C34" s="81" t="str">
        <f t="shared" si="22"/>
        <v>70바4313</v>
      </c>
      <c r="D34" s="55" t="str">
        <f t="shared" si="23"/>
        <v>대형</v>
      </c>
      <c r="E34" s="51" t="str">
        <f t="shared" si="16"/>
        <v>F</v>
      </c>
      <c r="F34" s="101">
        <f t="shared" si="17"/>
        <v>0.72592592592592586</v>
      </c>
      <c r="G34" s="102">
        <f t="shared" si="18"/>
        <v>1.96</v>
      </c>
      <c r="H34" s="103">
        <f t="shared" si="19"/>
        <v>2.7</v>
      </c>
      <c r="I34" s="104">
        <f t="shared" si="24"/>
        <v>6431.8980000000001</v>
      </c>
      <c r="J34" s="105">
        <f t="shared" si="25"/>
        <v>3.8766492448465591E-3</v>
      </c>
      <c r="K34" s="105">
        <f t="shared" si="26"/>
        <v>0.3695061069007608</v>
      </c>
      <c r="L34" s="105">
        <f t="shared" si="27"/>
        <v>9.3906961833039024E-2</v>
      </c>
      <c r="M34" s="106">
        <f t="shared" si="28"/>
        <v>12.17</v>
      </c>
      <c r="N34" s="107">
        <f t="shared" si="29"/>
        <v>0</v>
      </c>
      <c r="O34" s="107">
        <f t="shared" si="30"/>
        <v>2.3319999999999999</v>
      </c>
      <c r="P34" s="108">
        <f t="shared" si="31"/>
        <v>0</v>
      </c>
      <c r="Q34" s="109">
        <f t="shared" si="32"/>
        <v>59</v>
      </c>
      <c r="R34" s="110">
        <f t="shared" si="33"/>
        <v>24.55554849988054</v>
      </c>
      <c r="S34" s="82">
        <f t="shared" si="34"/>
        <v>0</v>
      </c>
      <c r="T34" s="82">
        <f t="shared" si="35"/>
        <v>150</v>
      </c>
      <c r="U34" t="s">
        <v>115</v>
      </c>
      <c r="V34" t="s">
        <v>118</v>
      </c>
      <c r="W34" s="4" t="s">
        <v>115</v>
      </c>
      <c r="X34" s="4" t="s">
        <v>118</v>
      </c>
      <c r="Y34" s="4" t="s">
        <v>227</v>
      </c>
      <c r="Z34" s="4" t="s">
        <v>186</v>
      </c>
      <c r="AA34" s="4" t="s">
        <v>48</v>
      </c>
      <c r="AB34" s="4">
        <v>527</v>
      </c>
      <c r="AC34" s="4">
        <v>6431.8980000000001</v>
      </c>
      <c r="AD34" s="4">
        <v>3281.4659999999999</v>
      </c>
      <c r="AE34" s="4">
        <v>1.96</v>
      </c>
      <c r="AF34" s="4">
        <v>2.7</v>
      </c>
      <c r="AG34" s="4">
        <v>12.17</v>
      </c>
      <c r="AH34" s="4">
        <v>418.01047699999998</v>
      </c>
      <c r="AI34" s="4">
        <v>1.6204799999999999</v>
      </c>
      <c r="AJ34" s="4">
        <v>154.457424</v>
      </c>
      <c r="AK34" s="4">
        <v>604</v>
      </c>
      <c r="AL34" s="4">
        <v>0</v>
      </c>
      <c r="AM34" s="4">
        <v>150</v>
      </c>
      <c r="AN34" s="4">
        <v>59</v>
      </c>
      <c r="AO34" s="4">
        <v>15.38693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2.3319999999999999</v>
      </c>
      <c r="AV34" s="4">
        <v>56859</v>
      </c>
      <c r="AW34" s="4">
        <v>0</v>
      </c>
      <c r="AX34" s="4">
        <v>0.51</v>
      </c>
      <c r="AY34">
        <v>0.72592592592592586</v>
      </c>
      <c r="AZ34" t="s">
        <v>69</v>
      </c>
      <c r="BA34" t="s">
        <v>408</v>
      </c>
      <c r="BB34">
        <v>10</v>
      </c>
      <c r="BC34" t="s">
        <v>419</v>
      </c>
      <c r="BD34">
        <v>15</v>
      </c>
      <c r="BE34">
        <v>75936.423999999999</v>
      </c>
      <c r="BF34">
        <v>8.4701091534149675E-2</v>
      </c>
      <c r="BG34">
        <v>6.14867182988642E-2</v>
      </c>
      <c r="BH34">
        <v>199990.36299999995</v>
      </c>
      <c r="BI34">
        <v>3.2161039679696975E-2</v>
      </c>
      <c r="BJ34">
        <v>2.3346532508224469E-2</v>
      </c>
      <c r="BK34">
        <v>1</v>
      </c>
      <c r="BL34" t="s">
        <v>69</v>
      </c>
      <c r="BM34">
        <v>0</v>
      </c>
      <c r="BN34" t="s">
        <v>391</v>
      </c>
    </row>
    <row r="35" spans="1:66" x14ac:dyDescent="0.25">
      <c r="A35" s="83" t="str">
        <f t="shared" si="20"/>
        <v>원진운수</v>
      </c>
      <c r="B35" s="83" t="str">
        <f t="shared" si="21"/>
        <v>6</v>
      </c>
      <c r="C35" s="84" t="str">
        <f t="shared" si="22"/>
        <v>70바4347</v>
      </c>
      <c r="D35" s="72" t="str">
        <f t="shared" si="23"/>
        <v>대형</v>
      </c>
      <c r="E35" s="68" t="str">
        <f t="shared" si="16"/>
        <v>F</v>
      </c>
      <c r="F35" s="91">
        <f t="shared" si="17"/>
        <v>0.78444444444444439</v>
      </c>
      <c r="G35" s="92">
        <f t="shared" si="18"/>
        <v>2.1179999999999999</v>
      </c>
      <c r="H35" s="93">
        <f t="shared" si="19"/>
        <v>2.7</v>
      </c>
      <c r="I35" s="94">
        <f t="shared" si="24"/>
        <v>5864.76</v>
      </c>
      <c r="J35" s="95">
        <f t="shared" si="25"/>
        <v>5.0877616215587451E-3</v>
      </c>
      <c r="K35" s="95">
        <f t="shared" si="26"/>
        <v>0.35266528829093463</v>
      </c>
      <c r="L35" s="95">
        <f t="shared" si="27"/>
        <v>0.12515431151487869</v>
      </c>
      <c r="M35" s="96">
        <f t="shared" si="28"/>
        <v>11.564</v>
      </c>
      <c r="N35" s="97">
        <f t="shared" si="29"/>
        <v>0</v>
      </c>
      <c r="O35" s="97">
        <f t="shared" si="30"/>
        <v>1.177</v>
      </c>
      <c r="P35" s="98">
        <f t="shared" si="31"/>
        <v>0</v>
      </c>
      <c r="Q35" s="99">
        <f t="shared" si="32"/>
        <v>61</v>
      </c>
      <c r="R35" s="100">
        <f t="shared" si="33"/>
        <v>23.822780893515223</v>
      </c>
      <c r="S35" s="85">
        <f t="shared" si="34"/>
        <v>0</v>
      </c>
      <c r="T35" s="85">
        <f t="shared" si="35"/>
        <v>69</v>
      </c>
      <c r="U35" t="s">
        <v>115</v>
      </c>
      <c r="V35" t="s">
        <v>118</v>
      </c>
      <c r="W35" t="s">
        <v>115</v>
      </c>
      <c r="X35" s="4" t="s">
        <v>118</v>
      </c>
      <c r="Y35" s="4" t="s">
        <v>228</v>
      </c>
      <c r="Z35" s="4" t="s">
        <v>186</v>
      </c>
      <c r="AA35" s="4" t="s">
        <v>48</v>
      </c>
      <c r="AB35" s="4">
        <v>527</v>
      </c>
      <c r="AC35" s="4">
        <v>5864.76</v>
      </c>
      <c r="AD35" s="4">
        <v>2769.5970000000002</v>
      </c>
      <c r="AE35" s="4">
        <v>2.1179999999999999</v>
      </c>
      <c r="AF35" s="4">
        <v>2.7</v>
      </c>
      <c r="AG35" s="4">
        <v>11.564</v>
      </c>
      <c r="AH35" s="4">
        <v>383.314932</v>
      </c>
      <c r="AI35" s="4">
        <v>1.950215</v>
      </c>
      <c r="AJ35" s="4">
        <v>135.181871</v>
      </c>
      <c r="AK35" s="4">
        <v>734</v>
      </c>
      <c r="AL35" s="4">
        <v>0</v>
      </c>
      <c r="AM35" s="4">
        <v>69</v>
      </c>
      <c r="AN35" s="4">
        <v>61</v>
      </c>
      <c r="AO35" s="4">
        <v>15.300108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1.177</v>
      </c>
      <c r="AV35" s="4">
        <v>53020</v>
      </c>
      <c r="AW35" s="4">
        <v>0</v>
      </c>
      <c r="AX35" s="4">
        <v>0.55000000000000004</v>
      </c>
      <c r="AY35">
        <v>0.78444444444444439</v>
      </c>
      <c r="AZ35" t="s">
        <v>69</v>
      </c>
      <c r="BA35" t="s">
        <v>408</v>
      </c>
      <c r="BB35">
        <v>1</v>
      </c>
      <c r="BC35" t="s">
        <v>420</v>
      </c>
      <c r="BD35">
        <v>8</v>
      </c>
      <c r="BE35">
        <v>75936.423999999999</v>
      </c>
      <c r="BF35">
        <v>7.72325017569961E-2</v>
      </c>
      <c r="BG35">
        <v>6.0584606933821381E-2</v>
      </c>
      <c r="BH35">
        <v>199990.36299999995</v>
      </c>
      <c r="BI35">
        <v>2.9325213035390117E-2</v>
      </c>
      <c r="BJ35">
        <v>2.3004000447761578E-2</v>
      </c>
      <c r="BK35">
        <v>1</v>
      </c>
      <c r="BL35" t="s">
        <v>69</v>
      </c>
      <c r="BM35">
        <v>0</v>
      </c>
      <c r="BN35" t="s">
        <v>391</v>
      </c>
    </row>
    <row r="36" spans="1:66" x14ac:dyDescent="0.25">
      <c r="A36" s="80" t="str">
        <f t="shared" si="20"/>
        <v>원진운수</v>
      </c>
      <c r="B36" s="80" t="str">
        <f t="shared" si="21"/>
        <v>6</v>
      </c>
      <c r="C36" s="81" t="str">
        <f t="shared" si="22"/>
        <v>72바1378</v>
      </c>
      <c r="D36" s="55" t="str">
        <f t="shared" si="23"/>
        <v>대형</v>
      </c>
      <c r="E36" s="51" t="str">
        <f t="shared" si="16"/>
        <v>F</v>
      </c>
      <c r="F36" s="101">
        <f t="shared" si="17"/>
        <v>0.70586206896551729</v>
      </c>
      <c r="G36" s="102">
        <f t="shared" si="18"/>
        <v>2.0470000000000002</v>
      </c>
      <c r="H36" s="103">
        <f t="shared" si="19"/>
        <v>2.9</v>
      </c>
      <c r="I36" s="104">
        <f t="shared" si="24"/>
        <v>745.80700000000002</v>
      </c>
      <c r="J36" s="105">
        <f t="shared" si="25"/>
        <v>9.3081342617407168E-3</v>
      </c>
      <c r="K36" s="105">
        <f t="shared" si="26"/>
        <v>0.37294094351668194</v>
      </c>
      <c r="L36" s="105">
        <f t="shared" si="27"/>
        <v>0.11397050443345262</v>
      </c>
      <c r="M36" s="106">
        <f t="shared" si="28"/>
        <v>12.404999999999999</v>
      </c>
      <c r="N36" s="107">
        <f t="shared" si="29"/>
        <v>0</v>
      </c>
      <c r="O36" s="107">
        <f t="shared" si="30"/>
        <v>0.67</v>
      </c>
      <c r="P36" s="108">
        <f t="shared" si="31"/>
        <v>0</v>
      </c>
      <c r="Q36" s="109">
        <f t="shared" si="32"/>
        <v>62</v>
      </c>
      <c r="R36" s="110">
        <f t="shared" si="33"/>
        <v>24.53379322305226</v>
      </c>
      <c r="S36" s="82">
        <f t="shared" si="34"/>
        <v>0</v>
      </c>
      <c r="T36" s="82">
        <f t="shared" si="35"/>
        <v>5</v>
      </c>
      <c r="U36" t="s">
        <v>115</v>
      </c>
      <c r="V36" s="5" t="s">
        <v>118</v>
      </c>
      <c r="W36" t="s">
        <v>115</v>
      </c>
      <c r="X36" s="5" t="s">
        <v>118</v>
      </c>
      <c r="Y36" t="s">
        <v>229</v>
      </c>
      <c r="Z36" t="s">
        <v>186</v>
      </c>
      <c r="AA36" t="s">
        <v>48</v>
      </c>
      <c r="AB36">
        <v>527</v>
      </c>
      <c r="AC36" s="1">
        <v>745.80700000000002</v>
      </c>
      <c r="AD36" s="1">
        <v>364.27499999999998</v>
      </c>
      <c r="AE36" s="21">
        <v>2.0470000000000002</v>
      </c>
      <c r="AF36">
        <v>2.9</v>
      </c>
      <c r="AG36">
        <v>12.404999999999999</v>
      </c>
      <c r="AH36">
        <v>49.209432</v>
      </c>
      <c r="AI36">
        <v>0.45804800000000001</v>
      </c>
      <c r="AJ36">
        <v>18.352212000000002</v>
      </c>
      <c r="AK36">
        <v>85</v>
      </c>
      <c r="AL36">
        <v>0</v>
      </c>
      <c r="AM36">
        <v>5</v>
      </c>
      <c r="AN36">
        <v>62</v>
      </c>
      <c r="AO36">
        <v>15.155773</v>
      </c>
      <c r="AP36">
        <v>6.5</v>
      </c>
      <c r="AQ36">
        <v>0</v>
      </c>
      <c r="AR36">
        <v>0</v>
      </c>
      <c r="AS36">
        <v>0</v>
      </c>
      <c r="AT36">
        <v>0</v>
      </c>
      <c r="AU36">
        <v>0.67</v>
      </c>
      <c r="AV36">
        <v>6605</v>
      </c>
      <c r="AW36">
        <v>0</v>
      </c>
      <c r="AX36">
        <v>0.54</v>
      </c>
      <c r="AY36">
        <v>0.70586206896551729</v>
      </c>
      <c r="AZ36" t="s">
        <v>69</v>
      </c>
      <c r="BA36" t="s">
        <v>408</v>
      </c>
      <c r="BB36">
        <v>14</v>
      </c>
      <c r="BC36" t="s">
        <v>421</v>
      </c>
      <c r="BD36">
        <v>6</v>
      </c>
      <c r="BE36">
        <v>75936.423999999999</v>
      </c>
      <c r="BF36">
        <v>9.8214659146972742E-3</v>
      </c>
      <c r="BG36">
        <v>6.9326002508225248E-3</v>
      </c>
      <c r="BH36">
        <v>199990.36299999995</v>
      </c>
      <c r="BI36">
        <v>3.729214692209945E-3</v>
      </c>
      <c r="BJ36">
        <v>2.6323111982599163E-3</v>
      </c>
      <c r="BK36">
        <v>1</v>
      </c>
      <c r="BL36" t="s">
        <v>69</v>
      </c>
      <c r="BM36">
        <v>0</v>
      </c>
      <c r="BN36" t="s">
        <v>391</v>
      </c>
    </row>
    <row r="37" spans="1:66" x14ac:dyDescent="0.25">
      <c r="A37" s="83" t="str">
        <f t="shared" si="20"/>
        <v>원진운수</v>
      </c>
      <c r="B37" s="83" t="str">
        <f t="shared" si="21"/>
        <v>6</v>
      </c>
      <c r="C37" s="84" t="str">
        <f t="shared" si="22"/>
        <v>72바1379</v>
      </c>
      <c r="D37" s="72" t="str">
        <f t="shared" si="23"/>
        <v>대형</v>
      </c>
      <c r="E37" s="68" t="str">
        <f t="shared" si="16"/>
        <v>이상</v>
      </c>
      <c r="F37" s="91">
        <f t="shared" si="17"/>
        <v>0.63827586206896558</v>
      </c>
      <c r="G37" s="92">
        <f t="shared" si="18"/>
        <v>1.851</v>
      </c>
      <c r="H37" s="93">
        <f t="shared" si="19"/>
        <v>2.9</v>
      </c>
      <c r="I37" s="94">
        <f t="shared" si="24"/>
        <v>5619.875</v>
      </c>
      <c r="J37" s="95">
        <f t="shared" si="25"/>
        <v>5.8442315860732898E-3</v>
      </c>
      <c r="K37" s="95">
        <f t="shared" si="26"/>
        <v>0.3604331034786068</v>
      </c>
      <c r="L37" s="95">
        <f t="shared" si="27"/>
        <v>9.5197846927200333E-2</v>
      </c>
      <c r="M37" s="96">
        <f t="shared" si="28"/>
        <v>11.019</v>
      </c>
      <c r="N37" s="97">
        <f t="shared" si="29"/>
        <v>0</v>
      </c>
      <c r="O37" s="97">
        <f t="shared" si="30"/>
        <v>1.9219999999999999</v>
      </c>
      <c r="P37" s="98">
        <f t="shared" si="31"/>
        <v>0</v>
      </c>
      <c r="Q37" s="99">
        <f t="shared" si="32"/>
        <v>65</v>
      </c>
      <c r="R37" s="100">
        <f t="shared" si="33"/>
        <v>24.709528524894292</v>
      </c>
      <c r="S37" s="85">
        <f t="shared" si="34"/>
        <v>0</v>
      </c>
      <c r="T37" s="85">
        <f t="shared" si="35"/>
        <v>108</v>
      </c>
      <c r="U37" t="s">
        <v>115</v>
      </c>
      <c r="V37" t="s">
        <v>118</v>
      </c>
      <c r="W37" s="4" t="s">
        <v>115</v>
      </c>
      <c r="X37" s="4" t="s">
        <v>118</v>
      </c>
      <c r="Y37" s="4" t="s">
        <v>230</v>
      </c>
      <c r="Z37" s="4" t="s">
        <v>186</v>
      </c>
      <c r="AA37" s="4" t="s">
        <v>48</v>
      </c>
      <c r="AB37" s="4">
        <v>527</v>
      </c>
      <c r="AC37" s="4">
        <v>5619.875</v>
      </c>
      <c r="AD37" s="4">
        <v>3035.56</v>
      </c>
      <c r="AE37" s="4">
        <v>1.851</v>
      </c>
      <c r="AF37" s="4">
        <v>2.9</v>
      </c>
      <c r="AG37" s="4">
        <v>11.019</v>
      </c>
      <c r="AH37" s="4">
        <v>358.891322</v>
      </c>
      <c r="AI37" s="4">
        <v>2.0974439999999999</v>
      </c>
      <c r="AJ37" s="4">
        <v>129.356313</v>
      </c>
      <c r="AK37" s="4">
        <v>535</v>
      </c>
      <c r="AL37" s="4">
        <v>0</v>
      </c>
      <c r="AM37" s="4">
        <v>108</v>
      </c>
      <c r="AN37" s="4">
        <v>65</v>
      </c>
      <c r="AO37" s="4">
        <v>15.658988000000001</v>
      </c>
      <c r="AP37" s="4">
        <v>10.6</v>
      </c>
      <c r="AQ37" s="4">
        <v>0</v>
      </c>
      <c r="AR37" s="4">
        <v>0</v>
      </c>
      <c r="AS37" s="4">
        <v>0</v>
      </c>
      <c r="AT37" s="4">
        <v>0</v>
      </c>
      <c r="AU37" s="4">
        <v>1.9219999999999999</v>
      </c>
      <c r="AV37" s="4">
        <v>52685</v>
      </c>
      <c r="AW37" s="4">
        <v>0</v>
      </c>
      <c r="AX37" s="4">
        <v>0.45</v>
      </c>
      <c r="AY37">
        <v>0.63827586206896558</v>
      </c>
      <c r="AZ37" t="s">
        <v>422</v>
      </c>
      <c r="BA37" t="s">
        <v>408</v>
      </c>
      <c r="BB37">
        <v>1</v>
      </c>
      <c r="BC37" t="s">
        <v>423</v>
      </c>
      <c r="BD37">
        <v>14</v>
      </c>
      <c r="BE37">
        <v>75936.423999999999</v>
      </c>
      <c r="BF37">
        <v>7.4007633016798371E-2</v>
      </c>
      <c r="BG37">
        <v>4.7237285763480623E-2</v>
      </c>
      <c r="BH37">
        <v>199990.36299999995</v>
      </c>
      <c r="BI37">
        <v>2.810072903362849E-2</v>
      </c>
      <c r="BJ37">
        <v>1.7936017048705635E-2</v>
      </c>
      <c r="BK37">
        <v>1</v>
      </c>
      <c r="BL37" t="s">
        <v>69</v>
      </c>
      <c r="BM37">
        <v>-1</v>
      </c>
      <c r="BN37" t="s">
        <v>390</v>
      </c>
    </row>
    <row r="38" spans="1:66" x14ac:dyDescent="0.25">
      <c r="A38" s="80" t="str">
        <f t="shared" si="20"/>
        <v>원진운수</v>
      </c>
      <c r="B38" s="80" t="str">
        <f t="shared" si="21"/>
        <v>6</v>
      </c>
      <c r="C38" s="81" t="str">
        <f t="shared" si="22"/>
        <v>72바1380</v>
      </c>
      <c r="D38" s="55" t="str">
        <f t="shared" si="23"/>
        <v>대형</v>
      </c>
      <c r="E38" s="51" t="str">
        <f t="shared" si="16"/>
        <v>F</v>
      </c>
      <c r="F38" s="101">
        <f t="shared" si="17"/>
        <v>0.66965517241379313</v>
      </c>
      <c r="G38" s="102">
        <f t="shared" si="18"/>
        <v>1.9419999999999999</v>
      </c>
      <c r="H38" s="103">
        <f t="shared" si="19"/>
        <v>2.9</v>
      </c>
      <c r="I38" s="104">
        <f t="shared" si="24"/>
        <v>5341.6850000000004</v>
      </c>
      <c r="J38" s="105">
        <f t="shared" si="25"/>
        <v>5.6109476575987478E-3</v>
      </c>
      <c r="K38" s="105">
        <f t="shared" si="26"/>
        <v>0.35583341099531696</v>
      </c>
      <c r="L38" s="105">
        <f t="shared" si="27"/>
        <v>0.170919850197082</v>
      </c>
      <c r="M38" s="106">
        <f t="shared" si="28"/>
        <v>11.198</v>
      </c>
      <c r="N38" s="107">
        <f t="shared" si="29"/>
        <v>0</v>
      </c>
      <c r="O38" s="107">
        <f t="shared" si="30"/>
        <v>2.4340000000000002</v>
      </c>
      <c r="P38" s="108">
        <f t="shared" si="31"/>
        <v>0</v>
      </c>
      <c r="Q38" s="109">
        <f t="shared" si="32"/>
        <v>59</v>
      </c>
      <c r="R38" s="110">
        <f t="shared" si="33"/>
        <v>24.539499947470336</v>
      </c>
      <c r="S38" s="82">
        <f t="shared" si="34"/>
        <v>0</v>
      </c>
      <c r="T38" s="82">
        <f t="shared" si="35"/>
        <v>130</v>
      </c>
      <c r="U38" t="s">
        <v>115</v>
      </c>
      <c r="V38" t="s">
        <v>118</v>
      </c>
      <c r="W38" t="s">
        <v>115</v>
      </c>
      <c r="X38" s="4" t="s">
        <v>118</v>
      </c>
      <c r="Y38" s="4" t="s">
        <v>231</v>
      </c>
      <c r="Z38" s="4" t="s">
        <v>186</v>
      </c>
      <c r="AA38" s="4" t="s">
        <v>48</v>
      </c>
      <c r="AB38" s="4">
        <v>527</v>
      </c>
      <c r="AC38" s="4">
        <v>5341.6850000000004</v>
      </c>
      <c r="AD38" s="4">
        <v>2750.9989999999998</v>
      </c>
      <c r="AE38" s="4">
        <v>1.9419999999999999</v>
      </c>
      <c r="AF38" s="4">
        <v>2.9</v>
      </c>
      <c r="AG38" s="4">
        <v>11.198</v>
      </c>
      <c r="AH38" s="4">
        <v>340.88965300000001</v>
      </c>
      <c r="AI38" s="4">
        <v>1.912714</v>
      </c>
      <c r="AJ38" s="4">
        <v>121.29992799999999</v>
      </c>
      <c r="AK38" s="4">
        <v>913</v>
      </c>
      <c r="AL38" s="4">
        <v>0</v>
      </c>
      <c r="AM38" s="4">
        <v>130</v>
      </c>
      <c r="AN38" s="4">
        <v>59</v>
      </c>
      <c r="AO38" s="4">
        <v>15.669836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2.4340000000000002</v>
      </c>
      <c r="AV38" s="4">
        <v>49130</v>
      </c>
      <c r="AW38" s="4">
        <v>0</v>
      </c>
      <c r="AX38" s="4">
        <v>0.48</v>
      </c>
      <c r="AY38">
        <v>0.66965517241379313</v>
      </c>
      <c r="AZ38" t="s">
        <v>69</v>
      </c>
      <c r="BA38" t="s">
        <v>408</v>
      </c>
      <c r="BB38">
        <v>15</v>
      </c>
      <c r="BC38" t="s">
        <v>424</v>
      </c>
      <c r="BD38">
        <v>9</v>
      </c>
      <c r="BE38">
        <v>75936.423999999999</v>
      </c>
      <c r="BF38">
        <v>7.03441736998308E-2</v>
      </c>
      <c r="BG38">
        <v>4.7106339767266005E-2</v>
      </c>
      <c r="BH38">
        <v>199990.36299999995</v>
      </c>
      <c r="BI38">
        <v>2.6709712007473088E-2</v>
      </c>
      <c r="BJ38">
        <v>1.7886296799487153E-2</v>
      </c>
      <c r="BK38">
        <v>1</v>
      </c>
      <c r="BL38" t="s">
        <v>69</v>
      </c>
      <c r="BM38">
        <v>0</v>
      </c>
      <c r="BN38" t="s">
        <v>391</v>
      </c>
    </row>
    <row r="39" spans="1:66" x14ac:dyDescent="0.25">
      <c r="A39" s="83" t="str">
        <f t="shared" si="20"/>
        <v>원진운수</v>
      </c>
      <c r="B39" s="83" t="str">
        <f t="shared" si="21"/>
        <v>6</v>
      </c>
      <c r="C39" s="84" t="str">
        <f t="shared" si="22"/>
        <v>72바1435</v>
      </c>
      <c r="D39" s="72" t="str">
        <f t="shared" si="23"/>
        <v>대형</v>
      </c>
      <c r="E39" s="68" t="str">
        <f t="shared" si="16"/>
        <v>F</v>
      </c>
      <c r="F39" s="91">
        <f t="shared" si="17"/>
        <v>0.72965517241379318</v>
      </c>
      <c r="G39" s="92">
        <f t="shared" si="18"/>
        <v>2.1160000000000001</v>
      </c>
      <c r="H39" s="93">
        <f t="shared" si="19"/>
        <v>2.9</v>
      </c>
      <c r="I39" s="94">
        <f t="shared" si="24"/>
        <v>4258.1480000000001</v>
      </c>
      <c r="J39" s="95">
        <f t="shared" si="25"/>
        <v>8.225345610982664E-3</v>
      </c>
      <c r="K39" s="95">
        <f t="shared" si="26"/>
        <v>0.35416363275637675</v>
      </c>
      <c r="L39" s="95">
        <f t="shared" si="27"/>
        <v>0.1366791384423463</v>
      </c>
      <c r="M39" s="96">
        <f t="shared" si="28"/>
        <v>12.16</v>
      </c>
      <c r="N39" s="97">
        <f t="shared" si="29"/>
        <v>0</v>
      </c>
      <c r="O39" s="97">
        <f t="shared" si="30"/>
        <v>2.7010000000000001</v>
      </c>
      <c r="P39" s="98">
        <f t="shared" si="31"/>
        <v>7.7149999999999999</v>
      </c>
      <c r="Q39" s="99">
        <f t="shared" si="32"/>
        <v>99</v>
      </c>
      <c r="R39" s="100">
        <f t="shared" si="33"/>
        <v>25.022981940352206</v>
      </c>
      <c r="S39" s="85">
        <f t="shared" si="34"/>
        <v>0</v>
      </c>
      <c r="T39" s="85">
        <f t="shared" si="35"/>
        <v>115</v>
      </c>
      <c r="U39" t="s">
        <v>115</v>
      </c>
      <c r="V39" s="5" t="s">
        <v>118</v>
      </c>
      <c r="W39" t="s">
        <v>115</v>
      </c>
      <c r="X39" s="5" t="s">
        <v>118</v>
      </c>
      <c r="Y39" t="s">
        <v>232</v>
      </c>
      <c r="Z39" t="s">
        <v>186</v>
      </c>
      <c r="AA39" t="s">
        <v>48</v>
      </c>
      <c r="AB39">
        <v>527</v>
      </c>
      <c r="AC39" s="1">
        <v>4258.1480000000001</v>
      </c>
      <c r="AD39" s="1">
        <v>2012.604</v>
      </c>
      <c r="AE39" s="21">
        <v>2.1160000000000001</v>
      </c>
      <c r="AF39">
        <v>2.9</v>
      </c>
      <c r="AG39">
        <v>12.16</v>
      </c>
      <c r="AH39">
        <v>266.88605000000001</v>
      </c>
      <c r="AI39">
        <v>2.19523</v>
      </c>
      <c r="AJ39">
        <v>94.521332999999998</v>
      </c>
      <c r="AK39">
        <v>582</v>
      </c>
      <c r="AL39">
        <v>0</v>
      </c>
      <c r="AM39">
        <v>115</v>
      </c>
      <c r="AN39">
        <v>99</v>
      </c>
      <c r="AO39">
        <v>15.954929</v>
      </c>
      <c r="AP39">
        <v>912.4</v>
      </c>
      <c r="AQ39">
        <v>462.9</v>
      </c>
      <c r="AR39">
        <v>3</v>
      </c>
      <c r="AS39">
        <v>835</v>
      </c>
      <c r="AT39">
        <v>0</v>
      </c>
      <c r="AU39">
        <v>2.7010000000000001</v>
      </c>
      <c r="AV39">
        <v>38215</v>
      </c>
      <c r="AW39">
        <v>0</v>
      </c>
      <c r="AX39">
        <v>0.54</v>
      </c>
      <c r="AY39">
        <v>0.72965517241379318</v>
      </c>
      <c r="AZ39" t="s">
        <v>69</v>
      </c>
      <c r="BA39" t="s">
        <v>408</v>
      </c>
      <c r="BB39">
        <v>8</v>
      </c>
      <c r="BC39" t="s">
        <v>425</v>
      </c>
      <c r="BD39">
        <v>17</v>
      </c>
      <c r="BE39">
        <v>75936.423999999999</v>
      </c>
      <c r="BF39">
        <v>5.6075171514529051E-2</v>
      </c>
      <c r="BG39">
        <v>4.0915538939566717E-2</v>
      </c>
      <c r="BH39">
        <v>199990.36299999995</v>
      </c>
      <c r="BI39">
        <v>2.1291765943742005E-2</v>
      </c>
      <c r="BJ39">
        <v>1.5535647150675203E-2</v>
      </c>
      <c r="BK39">
        <v>1</v>
      </c>
      <c r="BL39" t="s">
        <v>69</v>
      </c>
      <c r="BM39">
        <v>0</v>
      </c>
      <c r="BN39" t="s">
        <v>391</v>
      </c>
    </row>
  </sheetData>
  <sortState xmlns:xlrd2="http://schemas.microsoft.com/office/spreadsheetml/2017/richdata2" ref="U5:AX39">
    <sortCondition ref="Y5:Y39"/>
    <sortCondition ref="U5:U39"/>
  </sortState>
  <phoneticPr fontId="3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28" customWidth="1"/>
    <col min="3" max="3" width="5.5703125" style="42" customWidth="1"/>
    <col min="4" max="4" width="10.140625" style="4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18"/>
      <c r="B1" s="25"/>
      <c r="C1" s="41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12"/>
      <c r="R1" s="112"/>
    </row>
    <row r="2" spans="1:68" ht="45" customHeight="1" x14ac:dyDescent="0.25">
      <c r="A2" s="8" t="s">
        <v>32</v>
      </c>
      <c r="B2" s="26"/>
      <c r="C2" s="40"/>
      <c r="D2" s="47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13"/>
      <c r="R2" s="113"/>
      <c r="S2" s="8"/>
      <c r="T2" s="8"/>
      <c r="U2" s="8"/>
      <c r="V2" s="8"/>
      <c r="W2" s="8"/>
      <c r="X2" s="8"/>
      <c r="Y2" s="8"/>
    </row>
    <row r="3" spans="1:68" ht="30.75" customHeight="1" x14ac:dyDescent="0.25">
      <c r="A3" s="20" t="s">
        <v>152</v>
      </c>
      <c r="B3" s="27"/>
      <c r="E3" s="9"/>
      <c r="F3" s="6"/>
      <c r="G3" s="9"/>
      <c r="H3" s="9"/>
      <c r="X3" s="9"/>
      <c r="Y3" s="9"/>
    </row>
    <row r="4" spans="1:68" ht="27" x14ac:dyDescent="0.25">
      <c r="A4" s="61" t="s">
        <v>38</v>
      </c>
      <c r="B4" s="62" t="s">
        <v>49</v>
      </c>
      <c r="C4" s="63" t="s">
        <v>136</v>
      </c>
      <c r="D4" s="63" t="s">
        <v>153</v>
      </c>
      <c r="E4" s="64" t="s">
        <v>142</v>
      </c>
      <c r="F4" s="62" t="s">
        <v>146</v>
      </c>
      <c r="G4" s="64" t="s">
        <v>144</v>
      </c>
      <c r="H4" s="64" t="s">
        <v>148</v>
      </c>
      <c r="I4" s="65" t="s">
        <v>150</v>
      </c>
      <c r="J4" s="64" t="s">
        <v>11</v>
      </c>
      <c r="K4" s="64" t="s">
        <v>12</v>
      </c>
      <c r="L4" s="64" t="s">
        <v>13</v>
      </c>
      <c r="M4" s="64" t="s">
        <v>71</v>
      </c>
      <c r="N4" s="64" t="s">
        <v>6</v>
      </c>
      <c r="O4" s="64" t="s">
        <v>7</v>
      </c>
      <c r="P4" s="64" t="s">
        <v>174</v>
      </c>
      <c r="Q4" s="115" t="s">
        <v>43</v>
      </c>
      <c r="R4" s="115" t="s">
        <v>44</v>
      </c>
      <c r="S4" s="10"/>
      <c r="T4" s="10" t="s">
        <v>42</v>
      </c>
      <c r="U4" s="10" t="s">
        <v>155</v>
      </c>
      <c r="V4" s="10" t="s">
        <v>156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182</v>
      </c>
      <c r="AN4" s="10" t="s">
        <v>183</v>
      </c>
      <c r="AO4" t="s">
        <v>184</v>
      </c>
      <c r="AP4" t="s">
        <v>37</v>
      </c>
      <c r="AQ4" t="s">
        <v>31</v>
      </c>
      <c r="AR4" t="s">
        <v>0</v>
      </c>
      <c r="AS4" t="s">
        <v>9</v>
      </c>
      <c r="AT4" t="s">
        <v>138</v>
      </c>
      <c r="AU4" t="s">
        <v>30</v>
      </c>
      <c r="AV4" t="s">
        <v>139</v>
      </c>
      <c r="AW4" t="s">
        <v>147</v>
      </c>
      <c r="AX4" t="s">
        <v>157</v>
      </c>
      <c r="AY4" t="s">
        <v>158</v>
      </c>
      <c r="AZ4" t="s">
        <v>159</v>
      </c>
      <c r="BA4" t="s">
        <v>160</v>
      </c>
      <c r="BB4" t="s">
        <v>161</v>
      </c>
      <c r="BC4" t="s">
        <v>65</v>
      </c>
      <c r="BF4" t="s">
        <v>0</v>
      </c>
      <c r="BG4" t="s">
        <v>166</v>
      </c>
      <c r="BH4" t="s">
        <v>72</v>
      </c>
      <c r="BI4" t="s">
        <v>162</v>
      </c>
      <c r="BJ4" t="s">
        <v>163</v>
      </c>
      <c r="BK4" t="s">
        <v>167</v>
      </c>
      <c r="BL4" t="s">
        <v>168</v>
      </c>
      <c r="BM4" t="s">
        <v>164</v>
      </c>
      <c r="BN4" t="s">
        <v>65</v>
      </c>
      <c r="BO4" t="s">
        <v>165</v>
      </c>
      <c r="BP4" t="s">
        <v>169</v>
      </c>
    </row>
    <row r="5" spans="1:68" ht="16.5" x14ac:dyDescent="0.25">
      <c r="A5" s="66" t="str">
        <f>BF5</f>
        <v>원진운수</v>
      </c>
      <c r="B5" s="67">
        <f>IF(BH5="null", E5, BH5)</f>
        <v>4799</v>
      </c>
      <c r="C5" s="68" t="str">
        <f>BN5</f>
        <v>D</v>
      </c>
      <c r="D5" s="69">
        <f>BM5</f>
        <v>0.80719999999999992</v>
      </c>
      <c r="E5" s="70">
        <f>U5</f>
        <v>4799</v>
      </c>
      <c r="F5" s="71" t="str">
        <f>BG5</f>
        <v>22</v>
      </c>
      <c r="G5" s="72" t="str">
        <f>BK5</f>
        <v>70바4324</v>
      </c>
      <c r="H5" s="73">
        <f>BJ5</f>
        <v>1</v>
      </c>
      <c r="I5" s="74">
        <f>BP5</f>
        <v>1024.261</v>
      </c>
      <c r="J5" s="75">
        <f>AB5/AA5</f>
        <v>5.3361170953735472E-3</v>
      </c>
      <c r="K5" s="75">
        <f>AC5/AA5</f>
        <v>0.37200620736763584</v>
      </c>
      <c r="L5" s="75">
        <f>AD5/I5</f>
        <v>0.1718312031796583</v>
      </c>
      <c r="M5" s="76">
        <f>Z5</f>
        <v>11.61</v>
      </c>
      <c r="N5" s="77">
        <f>AE5*100/W5</f>
        <v>9.7631365442987686E-2</v>
      </c>
      <c r="O5" s="77">
        <f>AF5*100/W5</f>
        <v>1.9526273088597537</v>
      </c>
      <c r="P5" s="116">
        <f>AK5</f>
        <v>1</v>
      </c>
      <c r="Q5" s="117">
        <f>AE5</f>
        <v>1</v>
      </c>
      <c r="R5" s="117">
        <f>AF5</f>
        <v>20</v>
      </c>
      <c r="T5">
        <v>527</v>
      </c>
      <c r="U5">
        <v>4799</v>
      </c>
      <c r="V5" t="s">
        <v>426</v>
      </c>
      <c r="W5">
        <v>1024.261</v>
      </c>
      <c r="X5">
        <v>507.495</v>
      </c>
      <c r="Y5">
        <v>2.0179999999999998</v>
      </c>
      <c r="Z5">
        <v>11.61</v>
      </c>
      <c r="AA5">
        <v>70.948593000000002</v>
      </c>
      <c r="AB5">
        <v>0.37858999999999998</v>
      </c>
      <c r="AC5">
        <v>26.393317</v>
      </c>
      <c r="AD5" s="1">
        <v>176</v>
      </c>
      <c r="AE5">
        <v>1</v>
      </c>
      <c r="AF5">
        <v>20</v>
      </c>
      <c r="AG5">
        <v>58</v>
      </c>
      <c r="AH5">
        <v>14.436664</v>
      </c>
      <c r="AI5">
        <v>0</v>
      </c>
      <c r="AJ5">
        <v>0</v>
      </c>
      <c r="AK5">
        <v>1</v>
      </c>
      <c r="AL5">
        <v>846</v>
      </c>
      <c r="AM5" t="s">
        <v>427</v>
      </c>
      <c r="AN5" t="s">
        <v>428</v>
      </c>
      <c r="AO5">
        <v>1024.261</v>
      </c>
      <c r="AR5" t="s">
        <v>115</v>
      </c>
      <c r="AS5" t="s">
        <v>117</v>
      </c>
      <c r="AT5" t="s">
        <v>198</v>
      </c>
      <c r="AU5" t="s">
        <v>426</v>
      </c>
      <c r="AV5" t="s">
        <v>48</v>
      </c>
      <c r="AW5">
        <v>1</v>
      </c>
      <c r="BB5">
        <v>0.80719999999999992</v>
      </c>
      <c r="BC5" t="s">
        <v>67</v>
      </c>
      <c r="BF5" t="s">
        <v>115</v>
      </c>
      <c r="BG5" t="s">
        <v>117</v>
      </c>
      <c r="BH5" t="s">
        <v>426</v>
      </c>
      <c r="BI5">
        <v>4799</v>
      </c>
      <c r="BJ5">
        <v>1</v>
      </c>
      <c r="BK5" t="s">
        <v>198</v>
      </c>
      <c r="BL5" t="s">
        <v>170</v>
      </c>
      <c r="BM5">
        <v>0.80719999999999992</v>
      </c>
      <c r="BN5" t="s">
        <v>67</v>
      </c>
      <c r="BO5" t="s">
        <v>172</v>
      </c>
      <c r="BP5">
        <v>1024.261</v>
      </c>
    </row>
    <row r="6" spans="1:68" ht="16.5" x14ac:dyDescent="0.25">
      <c r="A6" s="49" t="str">
        <f t="shared" ref="A6:A7" si="0">BF6</f>
        <v>원진운수</v>
      </c>
      <c r="B6" s="50">
        <f t="shared" ref="B6:B69" si="1">IF(BH6="null", E6, BH6)</f>
        <v>9899</v>
      </c>
      <c r="C6" s="51" t="str">
        <f t="shared" ref="C6:C7" si="2">BN6</f>
        <v>F</v>
      </c>
      <c r="D6" s="52">
        <f t="shared" ref="D6:D7" si="3">BM6</f>
        <v>0.70078512204919008</v>
      </c>
      <c r="E6" s="53">
        <f t="shared" ref="E6:E7" si="4">U6</f>
        <v>9899</v>
      </c>
      <c r="F6" s="54" t="str">
        <f t="shared" ref="F6:F7" si="5">BG6</f>
        <v>6</v>
      </c>
      <c r="G6" s="55" t="str">
        <f t="shared" ref="G6:G7" si="6">BK6</f>
        <v>70바4313</v>
      </c>
      <c r="H6" s="56">
        <f t="shared" ref="H6:H7" si="7">BJ6</f>
        <v>3</v>
      </c>
      <c r="I6" s="57">
        <f t="shared" ref="I6:I7" si="8">BP6</f>
        <v>615.12899999999991</v>
      </c>
      <c r="J6" s="58">
        <f t="shared" ref="J6:J7" si="9">AB6/AA6</f>
        <v>4.9233027865589075E-3</v>
      </c>
      <c r="K6" s="58">
        <f t="shared" ref="K6:K7" si="10">AC6/AA6</f>
        <v>0.35809856344872804</v>
      </c>
      <c r="L6" s="58">
        <f t="shared" ref="L6:L7" si="11">AD6/I6</f>
        <v>7.965808797829399E-2</v>
      </c>
      <c r="M6" s="59">
        <f t="shared" ref="M6:M7" si="12">Z6</f>
        <v>11.095000000000001</v>
      </c>
      <c r="N6" s="60">
        <f t="shared" ref="N6:N7" si="13">AE6*100/W6</f>
        <v>0</v>
      </c>
      <c r="O6" s="60">
        <f t="shared" ref="O6" si="14">AF6*100/W6</f>
        <v>2.4385128972947139</v>
      </c>
      <c r="P6" s="118">
        <f t="shared" ref="P6:P7" si="15">AK6</f>
        <v>0</v>
      </c>
      <c r="Q6" s="119">
        <f t="shared" ref="Q6:Q7" si="16">AE6</f>
        <v>0</v>
      </c>
      <c r="R6" s="119">
        <f t="shared" ref="R6:R7" si="17">AF6</f>
        <v>15</v>
      </c>
      <c r="T6">
        <v>527</v>
      </c>
      <c r="U6">
        <v>9899</v>
      </c>
      <c r="V6" t="s">
        <v>426</v>
      </c>
      <c r="W6">
        <v>615.12900000000002</v>
      </c>
      <c r="X6">
        <v>320.50299999999999</v>
      </c>
      <c r="Y6">
        <v>1.919</v>
      </c>
      <c r="Z6">
        <v>11.095000000000001</v>
      </c>
      <c r="AA6">
        <v>43.781382000000001</v>
      </c>
      <c r="AB6">
        <v>0.21554899999999999</v>
      </c>
      <c r="AC6">
        <v>15.678050000000001</v>
      </c>
      <c r="AD6" s="1">
        <v>49</v>
      </c>
      <c r="AE6">
        <v>0</v>
      </c>
      <c r="AF6">
        <v>15</v>
      </c>
      <c r="AG6">
        <v>59</v>
      </c>
      <c r="AH6">
        <v>14.050013</v>
      </c>
      <c r="AI6">
        <v>0</v>
      </c>
      <c r="AJ6">
        <v>0</v>
      </c>
      <c r="AK6">
        <v>0</v>
      </c>
      <c r="AL6">
        <v>0</v>
      </c>
      <c r="AM6" t="s">
        <v>429</v>
      </c>
      <c r="AN6" t="s">
        <v>430</v>
      </c>
      <c r="AO6">
        <v>340.83</v>
      </c>
      <c r="AR6" t="s">
        <v>115</v>
      </c>
      <c r="AS6" t="s">
        <v>118</v>
      </c>
      <c r="AT6" t="s">
        <v>227</v>
      </c>
      <c r="AU6" t="s">
        <v>426</v>
      </c>
      <c r="AV6" t="s">
        <v>48</v>
      </c>
      <c r="AW6">
        <v>3</v>
      </c>
      <c r="BB6">
        <v>0.70078512204919008</v>
      </c>
      <c r="BC6" t="s">
        <v>69</v>
      </c>
      <c r="BF6" t="s">
        <v>115</v>
      </c>
      <c r="BG6" t="s">
        <v>118</v>
      </c>
      <c r="BH6" t="s">
        <v>426</v>
      </c>
      <c r="BI6">
        <v>9899</v>
      </c>
      <c r="BJ6">
        <v>3</v>
      </c>
      <c r="BK6" t="s">
        <v>227</v>
      </c>
      <c r="BL6" t="s">
        <v>219</v>
      </c>
      <c r="BM6">
        <v>0.70078512204919008</v>
      </c>
      <c r="BN6" t="s">
        <v>69</v>
      </c>
      <c r="BO6" t="s">
        <v>181</v>
      </c>
      <c r="BP6">
        <v>615.12899999999991</v>
      </c>
    </row>
    <row r="7" spans="1:68" ht="16.5" x14ac:dyDescent="0.25">
      <c r="A7" s="66" t="str">
        <f t="shared" si="0"/>
        <v>원진운수</v>
      </c>
      <c r="B7" s="67" t="str">
        <f t="shared" si="1"/>
        <v>강창식</v>
      </c>
      <c r="C7" s="68" t="str">
        <f t="shared" si="2"/>
        <v>F</v>
      </c>
      <c r="D7" s="69">
        <f t="shared" si="3"/>
        <v>0.76803932904009964</v>
      </c>
      <c r="E7" s="70">
        <f t="shared" si="4"/>
        <v>3027</v>
      </c>
      <c r="F7" s="71" t="str">
        <f t="shared" si="5"/>
        <v>6</v>
      </c>
      <c r="G7" s="72" t="str">
        <f t="shared" si="6"/>
        <v>70바4347</v>
      </c>
      <c r="H7" s="73">
        <f t="shared" si="7"/>
        <v>10</v>
      </c>
      <c r="I7" s="74">
        <f t="shared" si="8"/>
        <v>2363.4870000000001</v>
      </c>
      <c r="J7" s="75">
        <f t="shared" si="9"/>
        <v>6.2897150844888824E-3</v>
      </c>
      <c r="K7" s="75">
        <f t="shared" si="10"/>
        <v>0.37456079260807729</v>
      </c>
      <c r="L7" s="75">
        <f t="shared" si="11"/>
        <v>4.5272091617174118E-2</v>
      </c>
      <c r="M7" s="76">
        <f t="shared" si="12"/>
        <v>11.952999999999999</v>
      </c>
      <c r="N7" s="77">
        <f t="shared" si="13"/>
        <v>0</v>
      </c>
      <c r="O7" s="77">
        <v>70</v>
      </c>
      <c r="P7" s="116">
        <f t="shared" si="15"/>
        <v>0</v>
      </c>
      <c r="Q7" s="117">
        <f t="shared" si="16"/>
        <v>0</v>
      </c>
      <c r="R7" s="117">
        <f t="shared" si="17"/>
        <v>90</v>
      </c>
      <c r="T7">
        <v>527</v>
      </c>
      <c r="U7">
        <v>3027</v>
      </c>
      <c r="V7" t="s">
        <v>431</v>
      </c>
      <c r="W7">
        <v>2363.4870000000001</v>
      </c>
      <c r="X7">
        <v>1137.3630000000001</v>
      </c>
      <c r="Y7">
        <v>2.0779999999999998</v>
      </c>
      <c r="Z7">
        <v>11.952999999999999</v>
      </c>
      <c r="AA7">
        <v>155.93886000000001</v>
      </c>
      <c r="AB7">
        <v>0.98081099999999999</v>
      </c>
      <c r="AC7">
        <v>58.408583</v>
      </c>
      <c r="AD7" s="1">
        <v>107</v>
      </c>
      <c r="AE7">
        <v>0</v>
      </c>
      <c r="AF7">
        <v>90</v>
      </c>
      <c r="AG7">
        <v>66</v>
      </c>
      <c r="AH7">
        <v>15.156497</v>
      </c>
      <c r="AI7">
        <v>10.6</v>
      </c>
      <c r="AJ7">
        <v>0</v>
      </c>
      <c r="AK7">
        <v>0</v>
      </c>
      <c r="AL7">
        <v>0</v>
      </c>
      <c r="AM7" t="s">
        <v>432</v>
      </c>
      <c r="AN7" t="s">
        <v>433</v>
      </c>
      <c r="AO7">
        <v>644.71900000000005</v>
      </c>
      <c r="AR7" t="s">
        <v>115</v>
      </c>
      <c r="AS7" t="s">
        <v>118</v>
      </c>
      <c r="AT7" t="s">
        <v>228</v>
      </c>
      <c r="AU7" t="s">
        <v>431</v>
      </c>
      <c r="AV7" t="s">
        <v>48</v>
      </c>
      <c r="AW7">
        <v>10</v>
      </c>
      <c r="BB7">
        <v>0.76803932904009964</v>
      </c>
      <c r="BC7" t="s">
        <v>69</v>
      </c>
      <c r="BF7" t="s">
        <v>115</v>
      </c>
      <c r="BG7" t="s">
        <v>118</v>
      </c>
      <c r="BH7" t="s">
        <v>431</v>
      </c>
      <c r="BI7">
        <v>3027</v>
      </c>
      <c r="BJ7">
        <v>10</v>
      </c>
      <c r="BK7" t="s">
        <v>228</v>
      </c>
      <c r="BL7" t="s">
        <v>224</v>
      </c>
      <c r="BM7">
        <v>0.76803932904009964</v>
      </c>
      <c r="BN7" t="s">
        <v>69</v>
      </c>
      <c r="BO7" t="s">
        <v>181</v>
      </c>
      <c r="BP7">
        <v>2363.4870000000001</v>
      </c>
    </row>
    <row r="8" spans="1:68" ht="16.5" x14ac:dyDescent="0.25">
      <c r="A8" s="49" t="str">
        <f t="shared" ref="A8:A71" si="18">BF8</f>
        <v>원진운수</v>
      </c>
      <c r="B8" s="50" t="str">
        <f t="shared" si="1"/>
        <v>경영진</v>
      </c>
      <c r="C8" s="51" t="str">
        <f t="shared" ref="C8:C71" si="19">BN8</f>
        <v>F</v>
      </c>
      <c r="D8" s="52">
        <f t="shared" ref="D8:D71" si="20">BM8</f>
        <v>0.71560000000000001</v>
      </c>
      <c r="E8" s="53">
        <f t="shared" ref="E8:E71" si="21">U8</f>
        <v>8822</v>
      </c>
      <c r="F8" s="54" t="str">
        <f t="shared" ref="F8:F71" si="22">BG8</f>
        <v>22</v>
      </c>
      <c r="G8" s="55" t="str">
        <f t="shared" ref="G8:G71" si="23">BK8</f>
        <v>70바3606</v>
      </c>
      <c r="H8" s="56">
        <f t="shared" ref="H8:H71" si="24">BJ8</f>
        <v>1</v>
      </c>
      <c r="I8" s="57">
        <f t="shared" ref="I8:I71" si="25">BP8</f>
        <v>1480.894</v>
      </c>
      <c r="J8" s="58">
        <f t="shared" ref="J8:J71" si="26">AB8/AA8</f>
        <v>9.2965991469647069E-3</v>
      </c>
      <c r="K8" s="58">
        <f t="shared" ref="K8:K71" si="27">AC8/AA8</f>
        <v>0.38706985670206062</v>
      </c>
      <c r="L8" s="58">
        <f t="shared" ref="L8:L71" si="28">AD8/I8</f>
        <v>0.12087293216124854</v>
      </c>
      <c r="M8" s="59">
        <f t="shared" ref="M8:M71" si="29">Z8</f>
        <v>13.712</v>
      </c>
      <c r="N8" s="60">
        <f t="shared" ref="N8:N71" si="30">AE8*100/W8</f>
        <v>0.4051606664622856</v>
      </c>
      <c r="O8" s="60">
        <f t="shared" ref="O8:O71" si="31">AF8*100/W8</f>
        <v>2.1608568877988565</v>
      </c>
      <c r="P8" s="118">
        <f t="shared" ref="P8:P71" si="32">AK8</f>
        <v>0</v>
      </c>
      <c r="Q8" s="119">
        <f t="shared" ref="Q8:Q71" si="33">AE8</f>
        <v>6</v>
      </c>
      <c r="R8" s="119">
        <f t="shared" ref="R8:R71" si="34">AF8</f>
        <v>32</v>
      </c>
      <c r="T8">
        <v>527</v>
      </c>
      <c r="U8">
        <v>8822</v>
      </c>
      <c r="V8" t="s">
        <v>233</v>
      </c>
      <c r="W8">
        <v>1480.894</v>
      </c>
      <c r="X8">
        <v>827.90099999999995</v>
      </c>
      <c r="Y8">
        <v>1.7889999999999999</v>
      </c>
      <c r="Z8">
        <v>13.712</v>
      </c>
      <c r="AA8">
        <v>99.316641000000004</v>
      </c>
      <c r="AB8">
        <v>0.92330699999999999</v>
      </c>
      <c r="AC8">
        <v>38.442478000000001</v>
      </c>
      <c r="AD8" s="1">
        <v>179</v>
      </c>
      <c r="AE8">
        <v>6</v>
      </c>
      <c r="AF8">
        <v>32</v>
      </c>
      <c r="AG8">
        <v>57</v>
      </c>
      <c r="AH8">
        <v>14.910833999999999</v>
      </c>
      <c r="AI8">
        <v>0</v>
      </c>
      <c r="AJ8">
        <v>0</v>
      </c>
      <c r="AK8">
        <v>0</v>
      </c>
      <c r="AL8">
        <v>0</v>
      </c>
      <c r="AM8" t="s">
        <v>234</v>
      </c>
      <c r="AN8" t="s">
        <v>434</v>
      </c>
      <c r="AO8">
        <v>1480.894</v>
      </c>
      <c r="AR8" t="s">
        <v>115</v>
      </c>
      <c r="AS8" t="s">
        <v>117</v>
      </c>
      <c r="AT8" t="s">
        <v>189</v>
      </c>
      <c r="AU8" t="s">
        <v>233</v>
      </c>
      <c r="AV8" t="s">
        <v>48</v>
      </c>
      <c r="AW8">
        <v>1</v>
      </c>
      <c r="BB8">
        <v>0.71560000000000001</v>
      </c>
      <c r="BC8" t="s">
        <v>69</v>
      </c>
      <c r="BF8" t="s">
        <v>115</v>
      </c>
      <c r="BG8" t="s">
        <v>117</v>
      </c>
      <c r="BH8" t="s">
        <v>233</v>
      </c>
      <c r="BI8">
        <v>8822</v>
      </c>
      <c r="BJ8">
        <v>1</v>
      </c>
      <c r="BK8" t="s">
        <v>189</v>
      </c>
      <c r="BL8" t="s">
        <v>170</v>
      </c>
      <c r="BM8">
        <v>0.71560000000000001</v>
      </c>
      <c r="BN8" t="s">
        <v>69</v>
      </c>
      <c r="BO8" t="s">
        <v>181</v>
      </c>
      <c r="BP8">
        <v>1480.894</v>
      </c>
    </row>
    <row r="9" spans="1:68" ht="16.5" x14ac:dyDescent="0.25">
      <c r="A9" s="66" t="str">
        <f t="shared" si="18"/>
        <v>원진운수</v>
      </c>
      <c r="B9" s="67" t="str">
        <f t="shared" si="1"/>
        <v>권경식</v>
      </c>
      <c r="C9" s="68" t="str">
        <f t="shared" si="19"/>
        <v>F</v>
      </c>
      <c r="D9" s="69">
        <f t="shared" si="20"/>
        <v>0.76500000000000001</v>
      </c>
      <c r="E9" s="70">
        <f t="shared" si="21"/>
        <v>9655</v>
      </c>
      <c r="F9" s="71" t="str">
        <f t="shared" si="22"/>
        <v>22</v>
      </c>
      <c r="G9" s="72" t="str">
        <f t="shared" si="23"/>
        <v>70바4323</v>
      </c>
      <c r="H9" s="73">
        <f t="shared" si="24"/>
        <v>1</v>
      </c>
      <c r="I9" s="74">
        <f t="shared" si="25"/>
        <v>1953.307</v>
      </c>
      <c r="J9" s="75">
        <f t="shared" si="26"/>
        <v>6.5956932161895954E-3</v>
      </c>
      <c r="K9" s="75">
        <f t="shared" si="27"/>
        <v>0.33056753238559899</v>
      </c>
      <c r="L9" s="75">
        <f t="shared" si="28"/>
        <v>0.19914944245835395</v>
      </c>
      <c r="M9" s="76">
        <f t="shared" si="29"/>
        <v>9.9570000000000007</v>
      </c>
      <c r="N9" s="77">
        <f t="shared" si="30"/>
        <v>0.15358568827122412</v>
      </c>
      <c r="O9" s="77">
        <f t="shared" si="31"/>
        <v>1.228685506169793</v>
      </c>
      <c r="P9" s="116">
        <f t="shared" si="32"/>
        <v>0</v>
      </c>
      <c r="Q9" s="117">
        <f t="shared" si="33"/>
        <v>3</v>
      </c>
      <c r="R9" s="117">
        <f t="shared" si="34"/>
        <v>24</v>
      </c>
      <c r="T9">
        <v>527</v>
      </c>
      <c r="U9">
        <v>9655</v>
      </c>
      <c r="V9" t="s">
        <v>235</v>
      </c>
      <c r="W9">
        <v>1953.307</v>
      </c>
      <c r="X9">
        <v>1063.6469999999999</v>
      </c>
      <c r="Y9">
        <v>1.8360000000000001</v>
      </c>
      <c r="Z9">
        <v>9.9570000000000007</v>
      </c>
      <c r="AA9">
        <v>133.41524100000001</v>
      </c>
      <c r="AB9">
        <v>0.87996600000000003</v>
      </c>
      <c r="AC9">
        <v>44.102747000000001</v>
      </c>
      <c r="AD9" s="1">
        <v>389</v>
      </c>
      <c r="AE9">
        <v>3</v>
      </c>
      <c r="AF9">
        <v>24</v>
      </c>
      <c r="AG9">
        <v>57</v>
      </c>
      <c r="AH9">
        <v>14.640808</v>
      </c>
      <c r="AI9">
        <v>0</v>
      </c>
      <c r="AJ9">
        <v>0</v>
      </c>
      <c r="AK9">
        <v>0</v>
      </c>
      <c r="AL9">
        <v>0</v>
      </c>
      <c r="AM9" t="s">
        <v>236</v>
      </c>
      <c r="AN9" t="s">
        <v>435</v>
      </c>
      <c r="AO9">
        <v>1953.307</v>
      </c>
      <c r="AR9" t="s">
        <v>115</v>
      </c>
      <c r="AS9" t="s">
        <v>117</v>
      </c>
      <c r="AT9" t="s">
        <v>196</v>
      </c>
      <c r="AU9" t="s">
        <v>235</v>
      </c>
      <c r="AV9" t="s">
        <v>48</v>
      </c>
      <c r="AW9">
        <v>1</v>
      </c>
      <c r="BB9">
        <v>0.76500000000000001</v>
      </c>
      <c r="BC9" t="s">
        <v>69</v>
      </c>
      <c r="BF9" t="s">
        <v>115</v>
      </c>
      <c r="BG9" t="s">
        <v>117</v>
      </c>
      <c r="BH9" t="s">
        <v>235</v>
      </c>
      <c r="BI9">
        <v>9655</v>
      </c>
      <c r="BJ9">
        <v>1</v>
      </c>
      <c r="BK9" t="s">
        <v>196</v>
      </c>
      <c r="BL9" t="s">
        <v>170</v>
      </c>
      <c r="BM9">
        <v>0.76500000000000001</v>
      </c>
      <c r="BN9" t="s">
        <v>69</v>
      </c>
      <c r="BO9" t="s">
        <v>181</v>
      </c>
      <c r="BP9">
        <v>1953.307</v>
      </c>
    </row>
    <row r="10" spans="1:68" ht="16.5" x14ac:dyDescent="0.25">
      <c r="A10" s="49" t="str">
        <f t="shared" si="18"/>
        <v>원진운수</v>
      </c>
      <c r="B10" s="50" t="str">
        <f t="shared" si="1"/>
        <v>권영오</v>
      </c>
      <c r="C10" s="51" t="str">
        <f t="shared" si="19"/>
        <v>F</v>
      </c>
      <c r="D10" s="52">
        <f t="shared" si="20"/>
        <v>0.78823575259473544</v>
      </c>
      <c r="E10" s="53">
        <f t="shared" si="21"/>
        <v>784</v>
      </c>
      <c r="F10" s="54" t="str">
        <f t="shared" si="22"/>
        <v>320</v>
      </c>
      <c r="G10" s="55" t="str">
        <f t="shared" si="23"/>
        <v>70바3613</v>
      </c>
      <c r="H10" s="56">
        <f t="shared" si="24"/>
        <v>3</v>
      </c>
      <c r="I10" s="57">
        <f t="shared" si="25"/>
        <v>1231.655</v>
      </c>
      <c r="J10" s="58">
        <f t="shared" si="26"/>
        <v>6.2700906054163558E-3</v>
      </c>
      <c r="K10" s="58">
        <f t="shared" si="27"/>
        <v>0.29124123308914096</v>
      </c>
      <c r="L10" s="58">
        <f t="shared" si="28"/>
        <v>0.138025664654469</v>
      </c>
      <c r="M10" s="59">
        <f t="shared" si="29"/>
        <v>18.3</v>
      </c>
      <c r="N10" s="60">
        <f t="shared" si="30"/>
        <v>0</v>
      </c>
      <c r="O10" s="60">
        <f t="shared" si="31"/>
        <v>3.6536205349712381</v>
      </c>
      <c r="P10" s="118">
        <f t="shared" si="32"/>
        <v>0</v>
      </c>
      <c r="Q10" s="119">
        <f t="shared" si="33"/>
        <v>0</v>
      </c>
      <c r="R10" s="119">
        <f t="shared" si="34"/>
        <v>45</v>
      </c>
      <c r="T10">
        <v>527</v>
      </c>
      <c r="U10">
        <v>784</v>
      </c>
      <c r="V10" t="s">
        <v>237</v>
      </c>
      <c r="W10">
        <v>1231.655</v>
      </c>
      <c r="X10">
        <v>543.15899999999999</v>
      </c>
      <c r="Y10">
        <v>2.2679999999999998</v>
      </c>
      <c r="Z10">
        <v>18.3</v>
      </c>
      <c r="AA10">
        <v>46.028042999999997</v>
      </c>
      <c r="AB10">
        <v>0.28860000000000002</v>
      </c>
      <c r="AC10">
        <v>13.405264000000001</v>
      </c>
      <c r="AD10" s="1">
        <v>170</v>
      </c>
      <c r="AE10">
        <v>0</v>
      </c>
      <c r="AF10">
        <v>45</v>
      </c>
      <c r="AG10">
        <v>100</v>
      </c>
      <c r="AH10">
        <v>26.758794999999999</v>
      </c>
      <c r="AI10">
        <v>8343.6</v>
      </c>
      <c r="AJ10">
        <v>6683.8</v>
      </c>
      <c r="AK10">
        <v>0</v>
      </c>
      <c r="AL10">
        <v>0</v>
      </c>
      <c r="AM10" t="s">
        <v>238</v>
      </c>
      <c r="AN10" t="s">
        <v>436</v>
      </c>
      <c r="AO10">
        <v>925.21199999999999</v>
      </c>
      <c r="AR10" t="s">
        <v>115</v>
      </c>
      <c r="AS10" t="s">
        <v>116</v>
      </c>
      <c r="AT10" t="s">
        <v>213</v>
      </c>
      <c r="AU10" t="s">
        <v>237</v>
      </c>
      <c r="AV10" t="s">
        <v>48</v>
      </c>
      <c r="AW10">
        <v>3</v>
      </c>
      <c r="BB10">
        <v>0.78823575259473544</v>
      </c>
      <c r="BC10" t="s">
        <v>69</v>
      </c>
      <c r="BF10" t="s">
        <v>115</v>
      </c>
      <c r="BG10" t="s">
        <v>116</v>
      </c>
      <c r="BH10" t="s">
        <v>237</v>
      </c>
      <c r="BI10">
        <v>784</v>
      </c>
      <c r="BJ10">
        <v>3</v>
      </c>
      <c r="BK10" t="s">
        <v>213</v>
      </c>
      <c r="BL10" t="s">
        <v>215</v>
      </c>
      <c r="BM10">
        <v>0.78823575259473544</v>
      </c>
      <c r="BN10" t="s">
        <v>69</v>
      </c>
      <c r="BO10" t="s">
        <v>181</v>
      </c>
      <c r="BP10">
        <v>1231.655</v>
      </c>
    </row>
    <row r="11" spans="1:68" ht="16.5" x14ac:dyDescent="0.25">
      <c r="A11" s="66" t="str">
        <f t="shared" si="18"/>
        <v>원진운수</v>
      </c>
      <c r="B11" s="67" t="str">
        <f t="shared" si="1"/>
        <v>권오형</v>
      </c>
      <c r="C11" s="68" t="str">
        <f t="shared" si="19"/>
        <v>F</v>
      </c>
      <c r="D11" s="69">
        <f t="shared" si="20"/>
        <v>0.7431325042157213</v>
      </c>
      <c r="E11" s="70">
        <f t="shared" si="21"/>
        <v>5050</v>
      </c>
      <c r="F11" s="71" t="str">
        <f t="shared" si="22"/>
        <v>22</v>
      </c>
      <c r="G11" s="72" t="str">
        <f t="shared" si="23"/>
        <v>70바4327</v>
      </c>
      <c r="H11" s="73">
        <f t="shared" si="24"/>
        <v>4</v>
      </c>
      <c r="I11" s="74">
        <f t="shared" si="25"/>
        <v>2700.1190000000001</v>
      </c>
      <c r="J11" s="75">
        <f t="shared" si="26"/>
        <v>7.5002753451257897E-3</v>
      </c>
      <c r="K11" s="75">
        <f t="shared" si="27"/>
        <v>0.35398288175361264</v>
      </c>
      <c r="L11" s="75">
        <f t="shared" si="28"/>
        <v>0.22110136627311611</v>
      </c>
      <c r="M11" s="76">
        <f t="shared" si="29"/>
        <v>12.212</v>
      </c>
      <c r="N11" s="77">
        <f t="shared" si="30"/>
        <v>3.7035404735865342E-2</v>
      </c>
      <c r="O11" s="77">
        <f t="shared" si="31"/>
        <v>3.2591156167561501</v>
      </c>
      <c r="P11" s="116">
        <f t="shared" si="32"/>
        <v>0</v>
      </c>
      <c r="Q11" s="117">
        <f t="shared" si="33"/>
        <v>1</v>
      </c>
      <c r="R11" s="117">
        <f t="shared" si="34"/>
        <v>88</v>
      </c>
      <c r="T11">
        <v>527</v>
      </c>
      <c r="U11">
        <v>5050</v>
      </c>
      <c r="V11" t="s">
        <v>239</v>
      </c>
      <c r="W11">
        <v>2700.1190000000001</v>
      </c>
      <c r="X11">
        <v>1433.604</v>
      </c>
      <c r="Y11">
        <v>1.883</v>
      </c>
      <c r="Z11">
        <v>12.212</v>
      </c>
      <c r="AA11">
        <v>183.50606300000001</v>
      </c>
      <c r="AB11">
        <v>1.3763460000000001</v>
      </c>
      <c r="AC11">
        <v>64.958005</v>
      </c>
      <c r="AD11" s="1">
        <v>597</v>
      </c>
      <c r="AE11">
        <v>1</v>
      </c>
      <c r="AF11">
        <v>88</v>
      </c>
      <c r="AG11">
        <v>63</v>
      </c>
      <c r="AH11">
        <v>14.714058</v>
      </c>
      <c r="AI11">
        <v>0</v>
      </c>
      <c r="AJ11">
        <v>0</v>
      </c>
      <c r="AK11">
        <v>0</v>
      </c>
      <c r="AL11">
        <v>0</v>
      </c>
      <c r="AM11" t="s">
        <v>240</v>
      </c>
      <c r="AN11" t="s">
        <v>437</v>
      </c>
      <c r="AO11">
        <v>2291.663</v>
      </c>
      <c r="AR11" t="s">
        <v>115</v>
      </c>
      <c r="AS11" t="s">
        <v>117</v>
      </c>
      <c r="AT11" t="s">
        <v>201</v>
      </c>
      <c r="AU11" t="s">
        <v>239</v>
      </c>
      <c r="AV11" t="s">
        <v>48</v>
      </c>
      <c r="AW11">
        <v>4</v>
      </c>
      <c r="BB11">
        <v>0.7431325042157213</v>
      </c>
      <c r="BC11" t="s">
        <v>69</v>
      </c>
      <c r="BF11" t="s">
        <v>115</v>
      </c>
      <c r="BG11" t="s">
        <v>117</v>
      </c>
      <c r="BH11" t="s">
        <v>239</v>
      </c>
      <c r="BI11">
        <v>5050</v>
      </c>
      <c r="BJ11">
        <v>4</v>
      </c>
      <c r="BK11" t="s">
        <v>201</v>
      </c>
      <c r="BL11" t="s">
        <v>227</v>
      </c>
      <c r="BM11">
        <v>0.7431325042157213</v>
      </c>
      <c r="BN11" t="s">
        <v>69</v>
      </c>
      <c r="BO11" t="s">
        <v>181</v>
      </c>
      <c r="BP11">
        <v>2700.1190000000001</v>
      </c>
    </row>
    <row r="12" spans="1:68" ht="16.5" x14ac:dyDescent="0.25">
      <c r="A12" s="49" t="str">
        <f t="shared" si="18"/>
        <v>원진운수</v>
      </c>
      <c r="B12" s="50" t="str">
        <f t="shared" si="1"/>
        <v>김경수</v>
      </c>
      <c r="C12" s="51" t="str">
        <f t="shared" si="19"/>
        <v>F</v>
      </c>
      <c r="D12" s="52">
        <f t="shared" si="20"/>
        <v>0.78216541672889484</v>
      </c>
      <c r="E12" s="53">
        <f t="shared" si="21"/>
        <v>2151</v>
      </c>
      <c r="F12" s="54" t="str">
        <f t="shared" si="22"/>
        <v>22</v>
      </c>
      <c r="G12" s="55" t="str">
        <f t="shared" si="23"/>
        <v>72바1436</v>
      </c>
      <c r="H12" s="56">
        <f t="shared" si="24"/>
        <v>2</v>
      </c>
      <c r="I12" s="57">
        <f t="shared" si="25"/>
        <v>2223.0039999999999</v>
      </c>
      <c r="J12" s="58">
        <f t="shared" si="26"/>
        <v>1.0414977771544078E-2</v>
      </c>
      <c r="K12" s="58">
        <f t="shared" si="27"/>
        <v>0.35793003323494943</v>
      </c>
      <c r="L12" s="58">
        <f t="shared" si="28"/>
        <v>0.18623448270898299</v>
      </c>
      <c r="M12" s="59">
        <f t="shared" si="29"/>
        <v>9.9239999999999995</v>
      </c>
      <c r="N12" s="60">
        <f t="shared" si="30"/>
        <v>0.17993669826954878</v>
      </c>
      <c r="O12" s="60">
        <f t="shared" si="31"/>
        <v>1.6644144589933263</v>
      </c>
      <c r="P12" s="118">
        <f t="shared" si="32"/>
        <v>0</v>
      </c>
      <c r="Q12" s="119">
        <f t="shared" si="33"/>
        <v>4</v>
      </c>
      <c r="R12" s="119">
        <f t="shared" si="34"/>
        <v>37</v>
      </c>
      <c r="T12">
        <v>527</v>
      </c>
      <c r="U12">
        <v>2151</v>
      </c>
      <c r="V12" t="s">
        <v>241</v>
      </c>
      <c r="W12">
        <v>2223.0039999999999</v>
      </c>
      <c r="X12">
        <v>1140.2950000000001</v>
      </c>
      <c r="Y12">
        <v>1.9490000000000001</v>
      </c>
      <c r="Z12">
        <v>9.9239999999999995</v>
      </c>
      <c r="AA12">
        <v>153.59523899999999</v>
      </c>
      <c r="AB12">
        <v>1.599691</v>
      </c>
      <c r="AC12">
        <v>54.976348999999999</v>
      </c>
      <c r="AD12" s="1">
        <v>414</v>
      </c>
      <c r="AE12">
        <v>4</v>
      </c>
      <c r="AF12">
        <v>37</v>
      </c>
      <c r="AG12">
        <v>58</v>
      </c>
      <c r="AH12">
        <v>14.473129999999999</v>
      </c>
      <c r="AI12">
        <v>0</v>
      </c>
      <c r="AJ12">
        <v>0</v>
      </c>
      <c r="AK12">
        <v>0</v>
      </c>
      <c r="AL12">
        <v>0</v>
      </c>
      <c r="AM12" t="s">
        <v>242</v>
      </c>
      <c r="AN12" t="s">
        <v>438</v>
      </c>
      <c r="AO12">
        <v>2056.7570000000001</v>
      </c>
      <c r="AR12" t="s">
        <v>115</v>
      </c>
      <c r="AS12" t="s">
        <v>117</v>
      </c>
      <c r="AT12" t="s">
        <v>212</v>
      </c>
      <c r="AU12" t="s">
        <v>241</v>
      </c>
      <c r="AV12" t="s">
        <v>48</v>
      </c>
      <c r="AW12">
        <v>2</v>
      </c>
      <c r="BB12">
        <v>0.78216541672889484</v>
      </c>
      <c r="BC12" t="s">
        <v>69</v>
      </c>
      <c r="BF12" t="s">
        <v>115</v>
      </c>
      <c r="BG12" t="s">
        <v>117</v>
      </c>
      <c r="BH12" t="s">
        <v>241</v>
      </c>
      <c r="BI12">
        <v>2151</v>
      </c>
      <c r="BJ12">
        <v>2</v>
      </c>
      <c r="BK12" t="s">
        <v>212</v>
      </c>
      <c r="BL12" t="s">
        <v>193</v>
      </c>
      <c r="BM12">
        <v>0.78216541672889484</v>
      </c>
      <c r="BN12" t="s">
        <v>69</v>
      </c>
      <c r="BO12" t="s">
        <v>181</v>
      </c>
      <c r="BP12">
        <v>2223.0039999999999</v>
      </c>
    </row>
    <row r="13" spans="1:68" ht="16.5" x14ac:dyDescent="0.25">
      <c r="A13" s="66" t="str">
        <f t="shared" si="18"/>
        <v>원진운수</v>
      </c>
      <c r="B13" s="67" t="str">
        <f t="shared" si="1"/>
        <v>김기만</v>
      </c>
      <c r="C13" s="68" t="str">
        <f t="shared" si="19"/>
        <v>F</v>
      </c>
      <c r="D13" s="69">
        <f t="shared" si="20"/>
        <v>0.76496678687928932</v>
      </c>
      <c r="E13" s="70">
        <f t="shared" si="21"/>
        <v>2344</v>
      </c>
      <c r="F13" s="71" t="str">
        <f t="shared" si="22"/>
        <v>22</v>
      </c>
      <c r="G13" s="72" t="str">
        <f t="shared" si="23"/>
        <v>70바3606</v>
      </c>
      <c r="H13" s="73">
        <f t="shared" si="24"/>
        <v>11</v>
      </c>
      <c r="I13" s="74">
        <f t="shared" si="25"/>
        <v>2296.3710000000001</v>
      </c>
      <c r="J13" s="75">
        <f t="shared" si="26"/>
        <v>8.1925088437956976E-3</v>
      </c>
      <c r="K13" s="75">
        <f t="shared" si="27"/>
        <v>0.36635696951720287</v>
      </c>
      <c r="L13" s="75">
        <f t="shared" si="28"/>
        <v>0.18159086663261292</v>
      </c>
      <c r="M13" s="76">
        <f t="shared" si="29"/>
        <v>11.337</v>
      </c>
      <c r="N13" s="77">
        <f t="shared" si="30"/>
        <v>0.17418788166197882</v>
      </c>
      <c r="O13" s="77">
        <f t="shared" si="31"/>
        <v>0.39192273373945236</v>
      </c>
      <c r="P13" s="116">
        <f t="shared" si="32"/>
        <v>1</v>
      </c>
      <c r="Q13" s="117">
        <f t="shared" si="33"/>
        <v>4</v>
      </c>
      <c r="R13" s="117">
        <f t="shared" si="34"/>
        <v>9</v>
      </c>
      <c r="T13">
        <v>527</v>
      </c>
      <c r="U13">
        <v>2344</v>
      </c>
      <c r="V13" t="s">
        <v>243</v>
      </c>
      <c r="W13">
        <v>2296.3710000000001</v>
      </c>
      <c r="X13">
        <v>1194.2860000000001</v>
      </c>
      <c r="Y13">
        <v>1.923</v>
      </c>
      <c r="Z13">
        <v>11.337</v>
      </c>
      <c r="AA13">
        <v>159.388293</v>
      </c>
      <c r="AB13">
        <v>1.30579</v>
      </c>
      <c r="AC13">
        <v>58.393011999999999</v>
      </c>
      <c r="AD13" s="1">
        <v>417</v>
      </c>
      <c r="AE13">
        <v>4</v>
      </c>
      <c r="AF13">
        <v>9</v>
      </c>
      <c r="AG13">
        <v>57</v>
      </c>
      <c r="AH13">
        <v>14.407400000000001</v>
      </c>
      <c r="AI13">
        <v>0</v>
      </c>
      <c r="AJ13">
        <v>0</v>
      </c>
      <c r="AK13">
        <v>1</v>
      </c>
      <c r="AL13">
        <v>223</v>
      </c>
      <c r="AM13" t="s">
        <v>244</v>
      </c>
      <c r="AN13" t="s">
        <v>439</v>
      </c>
      <c r="AO13">
        <v>405.75700000000001</v>
      </c>
      <c r="AR13" t="s">
        <v>115</v>
      </c>
      <c r="AS13" t="s">
        <v>117</v>
      </c>
      <c r="AT13" t="s">
        <v>189</v>
      </c>
      <c r="AU13" t="s">
        <v>243</v>
      </c>
      <c r="AV13" t="s">
        <v>48</v>
      </c>
      <c r="AW13">
        <v>11</v>
      </c>
      <c r="BB13">
        <v>0.76496678687928932</v>
      </c>
      <c r="BC13" t="s">
        <v>69</v>
      </c>
      <c r="BF13" t="s">
        <v>115</v>
      </c>
      <c r="BG13" t="s">
        <v>117</v>
      </c>
      <c r="BH13" t="s">
        <v>243</v>
      </c>
      <c r="BI13">
        <v>2344</v>
      </c>
      <c r="BJ13">
        <v>11</v>
      </c>
      <c r="BK13" t="s">
        <v>189</v>
      </c>
      <c r="BL13" t="s">
        <v>207</v>
      </c>
      <c r="BM13">
        <v>0.76496678687928932</v>
      </c>
      <c r="BN13" t="s">
        <v>69</v>
      </c>
      <c r="BO13" t="s">
        <v>181</v>
      </c>
      <c r="BP13">
        <v>2296.3710000000001</v>
      </c>
    </row>
    <row r="14" spans="1:68" ht="16.5" x14ac:dyDescent="0.25">
      <c r="A14" s="49" t="str">
        <f t="shared" si="18"/>
        <v>원진운수</v>
      </c>
      <c r="B14" s="50" t="str">
        <f t="shared" si="1"/>
        <v>김도영</v>
      </c>
      <c r="C14" s="51" t="str">
        <f t="shared" si="19"/>
        <v>F</v>
      </c>
      <c r="D14" s="52">
        <f t="shared" si="20"/>
        <v>0.69512773474324552</v>
      </c>
      <c r="E14" s="53">
        <f t="shared" si="21"/>
        <v>9290</v>
      </c>
      <c r="F14" s="54" t="str">
        <f t="shared" si="22"/>
        <v>6</v>
      </c>
      <c r="G14" s="55" t="str">
        <f t="shared" si="23"/>
        <v>70바4307</v>
      </c>
      <c r="H14" s="56">
        <f t="shared" si="24"/>
        <v>11</v>
      </c>
      <c r="I14" s="57">
        <f t="shared" si="25"/>
        <v>2404.9459999999999</v>
      </c>
      <c r="J14" s="58">
        <f t="shared" si="26"/>
        <v>5.9659083153330945E-3</v>
      </c>
      <c r="K14" s="58">
        <f t="shared" si="27"/>
        <v>0.35914967410682336</v>
      </c>
      <c r="L14" s="58">
        <f t="shared" si="28"/>
        <v>5.0728789752451826E-2</v>
      </c>
      <c r="M14" s="59">
        <f t="shared" si="29"/>
        <v>14.486000000000001</v>
      </c>
      <c r="N14" s="60">
        <f t="shared" si="30"/>
        <v>4.1579056130478409E-2</v>
      </c>
      <c r="O14" s="60">
        <f t="shared" si="31"/>
        <v>3.1184292097858806</v>
      </c>
      <c r="P14" s="118">
        <f t="shared" si="32"/>
        <v>0</v>
      </c>
      <c r="Q14" s="119">
        <f t="shared" si="33"/>
        <v>1</v>
      </c>
      <c r="R14" s="119">
        <f t="shared" si="34"/>
        <v>75</v>
      </c>
      <c r="T14">
        <v>527</v>
      </c>
      <c r="U14">
        <v>9290</v>
      </c>
      <c r="V14" t="s">
        <v>245</v>
      </c>
      <c r="W14">
        <v>2405.0569999999998</v>
      </c>
      <c r="X14">
        <v>1314.451</v>
      </c>
      <c r="Y14">
        <v>1.83</v>
      </c>
      <c r="Z14">
        <v>14.486000000000001</v>
      </c>
      <c r="AA14">
        <v>149.08274700000001</v>
      </c>
      <c r="AB14">
        <v>0.88941400000000004</v>
      </c>
      <c r="AC14">
        <v>53.543019999999999</v>
      </c>
      <c r="AD14" s="1">
        <v>122</v>
      </c>
      <c r="AE14">
        <v>1</v>
      </c>
      <c r="AF14">
        <v>75</v>
      </c>
      <c r="AG14">
        <v>61</v>
      </c>
      <c r="AH14">
        <v>16.132363000000002</v>
      </c>
      <c r="AI14">
        <v>0</v>
      </c>
      <c r="AJ14">
        <v>0</v>
      </c>
      <c r="AK14">
        <v>0</v>
      </c>
      <c r="AL14">
        <v>0</v>
      </c>
      <c r="AM14" t="s">
        <v>246</v>
      </c>
      <c r="AN14" t="s">
        <v>440</v>
      </c>
      <c r="AO14">
        <v>539.15300000000002</v>
      </c>
      <c r="AR14" t="s">
        <v>115</v>
      </c>
      <c r="AS14" t="s">
        <v>118</v>
      </c>
      <c r="AT14" t="s">
        <v>223</v>
      </c>
      <c r="AU14" t="s">
        <v>245</v>
      </c>
      <c r="AV14" t="s">
        <v>48</v>
      </c>
      <c r="AW14">
        <v>11</v>
      </c>
      <c r="BB14">
        <v>0.69512773474324552</v>
      </c>
      <c r="BC14" t="s">
        <v>69</v>
      </c>
      <c r="BF14" t="s">
        <v>115</v>
      </c>
      <c r="BG14" t="s">
        <v>118</v>
      </c>
      <c r="BH14" t="s">
        <v>245</v>
      </c>
      <c r="BI14">
        <v>9290</v>
      </c>
      <c r="BJ14">
        <v>11</v>
      </c>
      <c r="BK14" t="s">
        <v>223</v>
      </c>
      <c r="BL14" t="s">
        <v>230</v>
      </c>
      <c r="BM14">
        <v>0.69512773474324552</v>
      </c>
      <c r="BN14" t="s">
        <v>69</v>
      </c>
      <c r="BO14" t="s">
        <v>181</v>
      </c>
      <c r="BP14">
        <v>2404.9459999999999</v>
      </c>
    </row>
    <row r="15" spans="1:68" ht="16.5" x14ac:dyDescent="0.25">
      <c r="A15" s="66" t="str">
        <f t="shared" si="18"/>
        <v>원진운수</v>
      </c>
      <c r="B15" s="67" t="str">
        <f t="shared" si="1"/>
        <v>김성진</v>
      </c>
      <c r="C15" s="68" t="str">
        <f t="shared" si="19"/>
        <v>F</v>
      </c>
      <c r="D15" s="69">
        <f t="shared" si="20"/>
        <v>0.73362688295230116</v>
      </c>
      <c r="E15" s="70">
        <f t="shared" si="21"/>
        <v>5138</v>
      </c>
      <c r="F15" s="71" t="str">
        <f t="shared" si="22"/>
        <v>6</v>
      </c>
      <c r="G15" s="72" t="str">
        <f t="shared" si="23"/>
        <v>70바3610</v>
      </c>
      <c r="H15" s="73">
        <f t="shared" si="24"/>
        <v>15</v>
      </c>
      <c r="I15" s="74">
        <f t="shared" si="25"/>
        <v>2422.576</v>
      </c>
      <c r="J15" s="75">
        <f t="shared" si="26"/>
        <v>5.1026311579273299E-3</v>
      </c>
      <c r="K15" s="75">
        <f t="shared" si="27"/>
        <v>0.35658948631494852</v>
      </c>
      <c r="L15" s="75">
        <f t="shared" si="28"/>
        <v>6.2743129627305813E-2</v>
      </c>
      <c r="M15" s="76">
        <f t="shared" si="29"/>
        <v>12.207000000000001</v>
      </c>
      <c r="N15" s="77">
        <f t="shared" si="30"/>
        <v>0</v>
      </c>
      <c r="O15" s="77">
        <f t="shared" si="31"/>
        <v>1.5272998659278387</v>
      </c>
      <c r="P15" s="116">
        <f t="shared" si="32"/>
        <v>0</v>
      </c>
      <c r="Q15" s="117">
        <f t="shared" si="33"/>
        <v>0</v>
      </c>
      <c r="R15" s="117">
        <f t="shared" si="34"/>
        <v>37</v>
      </c>
      <c r="T15">
        <v>527</v>
      </c>
      <c r="U15">
        <v>5138</v>
      </c>
      <c r="V15" t="s">
        <v>247</v>
      </c>
      <c r="W15">
        <v>2422.576</v>
      </c>
      <c r="X15">
        <v>1201.047</v>
      </c>
      <c r="Y15">
        <v>2.0169999999999999</v>
      </c>
      <c r="Z15">
        <v>12.207000000000001</v>
      </c>
      <c r="AA15">
        <v>153.83690799999999</v>
      </c>
      <c r="AB15">
        <v>0.78497300000000003</v>
      </c>
      <c r="AC15">
        <v>54.856623999999996</v>
      </c>
      <c r="AD15" s="1">
        <v>152</v>
      </c>
      <c r="AE15">
        <v>0</v>
      </c>
      <c r="AF15">
        <v>37</v>
      </c>
      <c r="AG15">
        <v>58</v>
      </c>
      <c r="AH15">
        <v>15.74769</v>
      </c>
      <c r="AI15">
        <v>0</v>
      </c>
      <c r="AJ15">
        <v>0</v>
      </c>
      <c r="AK15">
        <v>0</v>
      </c>
      <c r="AL15">
        <v>0</v>
      </c>
      <c r="AM15" t="s">
        <v>248</v>
      </c>
      <c r="AN15" t="s">
        <v>441</v>
      </c>
      <c r="AO15">
        <v>424.21899999999999</v>
      </c>
      <c r="AR15" t="s">
        <v>115</v>
      </c>
      <c r="AS15" t="s">
        <v>118</v>
      </c>
      <c r="AT15" t="s">
        <v>218</v>
      </c>
      <c r="AU15" t="s">
        <v>247</v>
      </c>
      <c r="AV15" t="s">
        <v>48</v>
      </c>
      <c r="AW15">
        <v>15</v>
      </c>
      <c r="BB15">
        <v>0.73362688295230116</v>
      </c>
      <c r="BC15" t="s">
        <v>69</v>
      </c>
      <c r="BF15" t="s">
        <v>115</v>
      </c>
      <c r="BG15" t="s">
        <v>118</v>
      </c>
      <c r="BH15" t="s">
        <v>247</v>
      </c>
      <c r="BI15">
        <v>5138</v>
      </c>
      <c r="BJ15">
        <v>15</v>
      </c>
      <c r="BK15" t="s">
        <v>218</v>
      </c>
      <c r="BL15" t="s">
        <v>219</v>
      </c>
      <c r="BM15">
        <v>0.73362688295230116</v>
      </c>
      <c r="BN15" t="s">
        <v>69</v>
      </c>
      <c r="BO15" t="s">
        <v>181</v>
      </c>
      <c r="BP15">
        <v>2422.576</v>
      </c>
    </row>
    <row r="16" spans="1:68" ht="16.5" x14ac:dyDescent="0.25">
      <c r="A16" s="49" t="str">
        <f t="shared" si="18"/>
        <v>원진운수</v>
      </c>
      <c r="B16" s="50" t="str">
        <f t="shared" si="1"/>
        <v>김수현</v>
      </c>
      <c r="C16" s="51" t="str">
        <f t="shared" si="19"/>
        <v>F</v>
      </c>
      <c r="D16" s="52">
        <f t="shared" si="20"/>
        <v>0.68586206896551727</v>
      </c>
      <c r="E16" s="53">
        <f t="shared" si="21"/>
        <v>9146</v>
      </c>
      <c r="F16" s="54" t="str">
        <f t="shared" si="22"/>
        <v>6</v>
      </c>
      <c r="G16" s="55" t="str">
        <f t="shared" si="23"/>
        <v>70바3609</v>
      </c>
      <c r="H16" s="56">
        <f t="shared" si="24"/>
        <v>1</v>
      </c>
      <c r="I16" s="57">
        <f t="shared" si="25"/>
        <v>2011.846</v>
      </c>
      <c r="J16" s="58">
        <f t="shared" si="26"/>
        <v>6.373847600288792E-3</v>
      </c>
      <c r="K16" s="58">
        <f t="shared" si="27"/>
        <v>0.36649332501666143</v>
      </c>
      <c r="L16" s="58">
        <f t="shared" si="28"/>
        <v>0.16701079506085456</v>
      </c>
      <c r="M16" s="59">
        <f t="shared" si="29"/>
        <v>13.182</v>
      </c>
      <c r="N16" s="60">
        <f t="shared" si="30"/>
        <v>0</v>
      </c>
      <c r="O16" s="60">
        <f t="shared" si="31"/>
        <v>7.5317280038762018</v>
      </c>
      <c r="P16" s="118">
        <f t="shared" si="32"/>
        <v>0</v>
      </c>
      <c r="Q16" s="119">
        <f t="shared" si="33"/>
        <v>0</v>
      </c>
      <c r="R16" s="119">
        <f t="shared" si="34"/>
        <v>157</v>
      </c>
      <c r="T16">
        <v>527</v>
      </c>
      <c r="U16">
        <v>9146</v>
      </c>
      <c r="V16" t="s">
        <v>249</v>
      </c>
      <c r="W16">
        <v>2084.5149999999999</v>
      </c>
      <c r="X16">
        <v>1042.9549999999999</v>
      </c>
      <c r="Y16">
        <v>1.9990000000000001</v>
      </c>
      <c r="Z16">
        <v>13.182</v>
      </c>
      <c r="AA16">
        <v>128.77747500000001</v>
      </c>
      <c r="AB16">
        <v>0.82080799999999998</v>
      </c>
      <c r="AC16">
        <v>47.196084999999997</v>
      </c>
      <c r="AD16" s="1">
        <v>336</v>
      </c>
      <c r="AE16">
        <v>0</v>
      </c>
      <c r="AF16">
        <v>157</v>
      </c>
      <c r="AG16">
        <v>59</v>
      </c>
      <c r="AH16">
        <v>16.186952999999999</v>
      </c>
      <c r="AI16">
        <v>0</v>
      </c>
      <c r="AJ16">
        <v>0</v>
      </c>
      <c r="AK16">
        <v>0</v>
      </c>
      <c r="AL16">
        <v>0</v>
      </c>
      <c r="AM16" t="s">
        <v>250</v>
      </c>
      <c r="AN16" t="s">
        <v>442</v>
      </c>
      <c r="AO16">
        <v>2011.846</v>
      </c>
      <c r="AR16" t="s">
        <v>115</v>
      </c>
      <c r="AS16" t="s">
        <v>118</v>
      </c>
      <c r="AT16" t="s">
        <v>217</v>
      </c>
      <c r="AU16" t="s">
        <v>249</v>
      </c>
      <c r="AV16" t="s">
        <v>48</v>
      </c>
      <c r="AW16">
        <v>1</v>
      </c>
      <c r="BB16">
        <v>0.68586206896551727</v>
      </c>
      <c r="BC16" t="s">
        <v>69</v>
      </c>
      <c r="BF16" t="s">
        <v>115</v>
      </c>
      <c r="BG16" t="s">
        <v>118</v>
      </c>
      <c r="BH16" t="s">
        <v>249</v>
      </c>
      <c r="BI16">
        <v>9146</v>
      </c>
      <c r="BJ16">
        <v>1</v>
      </c>
      <c r="BK16" t="s">
        <v>217</v>
      </c>
      <c r="BL16" t="s">
        <v>170</v>
      </c>
      <c r="BM16">
        <v>0.68586206896551727</v>
      </c>
      <c r="BN16" t="s">
        <v>69</v>
      </c>
      <c r="BO16" t="s">
        <v>181</v>
      </c>
      <c r="BP16">
        <v>2011.846</v>
      </c>
    </row>
    <row r="17" spans="1:68" ht="16.5" x14ac:dyDescent="0.25">
      <c r="A17" s="66" t="str">
        <f t="shared" si="18"/>
        <v>원진운수</v>
      </c>
      <c r="B17" s="67" t="str">
        <f t="shared" si="1"/>
        <v>김승국</v>
      </c>
      <c r="C17" s="68" t="str">
        <f t="shared" si="19"/>
        <v>D</v>
      </c>
      <c r="D17" s="69">
        <f t="shared" si="20"/>
        <v>0.81541666666666668</v>
      </c>
      <c r="E17" s="70">
        <f t="shared" si="21"/>
        <v>975</v>
      </c>
      <c r="F17" s="71" t="str">
        <f t="shared" si="22"/>
        <v>22</v>
      </c>
      <c r="G17" s="72" t="str">
        <f t="shared" si="23"/>
        <v>71바6008</v>
      </c>
      <c r="H17" s="73">
        <f t="shared" si="24"/>
        <v>1</v>
      </c>
      <c r="I17" s="74">
        <f t="shared" si="25"/>
        <v>2284.4690000000001</v>
      </c>
      <c r="J17" s="75">
        <f t="shared" si="26"/>
        <v>4.7876195081350123E-3</v>
      </c>
      <c r="K17" s="75">
        <f t="shared" si="27"/>
        <v>0.34594216781902382</v>
      </c>
      <c r="L17" s="75">
        <f t="shared" si="28"/>
        <v>7.0038157663772194E-2</v>
      </c>
      <c r="M17" s="76">
        <f t="shared" si="29"/>
        <v>9.9369999999999994</v>
      </c>
      <c r="N17" s="77">
        <f t="shared" si="30"/>
        <v>0</v>
      </c>
      <c r="O17" s="77">
        <f t="shared" si="31"/>
        <v>1.1381200620362981</v>
      </c>
      <c r="P17" s="116">
        <f t="shared" si="32"/>
        <v>0</v>
      </c>
      <c r="Q17" s="117">
        <f t="shared" si="33"/>
        <v>0</v>
      </c>
      <c r="R17" s="117">
        <f t="shared" si="34"/>
        <v>26</v>
      </c>
      <c r="T17">
        <v>527</v>
      </c>
      <c r="U17">
        <v>975</v>
      </c>
      <c r="V17" t="s">
        <v>251</v>
      </c>
      <c r="W17">
        <v>2284.4690000000001</v>
      </c>
      <c r="X17">
        <v>1167.0550000000001</v>
      </c>
      <c r="Y17">
        <v>1.9570000000000001</v>
      </c>
      <c r="Z17">
        <v>9.9369999999999994</v>
      </c>
      <c r="AA17">
        <v>162.39135099999999</v>
      </c>
      <c r="AB17">
        <v>0.77746800000000005</v>
      </c>
      <c r="AC17">
        <v>56.178016</v>
      </c>
      <c r="AD17" s="1">
        <v>160</v>
      </c>
      <c r="AE17">
        <v>0</v>
      </c>
      <c r="AF17">
        <v>26</v>
      </c>
      <c r="AG17">
        <v>59</v>
      </c>
      <c r="AH17">
        <v>14.067676000000001</v>
      </c>
      <c r="AI17">
        <v>0</v>
      </c>
      <c r="AJ17">
        <v>0</v>
      </c>
      <c r="AK17">
        <v>0</v>
      </c>
      <c r="AL17">
        <v>0</v>
      </c>
      <c r="AM17" t="s">
        <v>252</v>
      </c>
      <c r="AN17" t="s">
        <v>443</v>
      </c>
      <c r="AO17">
        <v>2284.4690000000001</v>
      </c>
      <c r="AR17" t="s">
        <v>115</v>
      </c>
      <c r="AS17" t="s">
        <v>117</v>
      </c>
      <c r="AT17" t="s">
        <v>210</v>
      </c>
      <c r="AU17" t="s">
        <v>251</v>
      </c>
      <c r="AV17" t="s">
        <v>48</v>
      </c>
      <c r="AW17">
        <v>1</v>
      </c>
      <c r="BB17">
        <v>0.81541666666666668</v>
      </c>
      <c r="BC17" t="s">
        <v>67</v>
      </c>
      <c r="BF17" t="s">
        <v>115</v>
      </c>
      <c r="BG17" t="s">
        <v>117</v>
      </c>
      <c r="BH17" t="s">
        <v>251</v>
      </c>
      <c r="BI17">
        <v>975</v>
      </c>
      <c r="BJ17">
        <v>1</v>
      </c>
      <c r="BK17" t="s">
        <v>210</v>
      </c>
      <c r="BL17" t="s">
        <v>170</v>
      </c>
      <c r="BM17">
        <v>0.81541666666666668</v>
      </c>
      <c r="BN17" t="s">
        <v>67</v>
      </c>
      <c r="BO17" t="s">
        <v>172</v>
      </c>
      <c r="BP17">
        <v>2284.4690000000001</v>
      </c>
    </row>
    <row r="18" spans="1:68" ht="16.5" x14ac:dyDescent="0.25">
      <c r="A18" s="49" t="str">
        <f t="shared" si="18"/>
        <v>원진운수</v>
      </c>
      <c r="B18" s="50" t="str">
        <f t="shared" si="1"/>
        <v>김영기</v>
      </c>
      <c r="C18" s="51" t="str">
        <f t="shared" si="19"/>
        <v>A</v>
      </c>
      <c r="D18" s="52">
        <f t="shared" si="20"/>
        <v>0.95440000000000003</v>
      </c>
      <c r="E18" s="53">
        <f t="shared" si="21"/>
        <v>8015</v>
      </c>
      <c r="F18" s="54" t="str">
        <f t="shared" si="22"/>
        <v>22</v>
      </c>
      <c r="G18" s="55" t="str">
        <f t="shared" si="23"/>
        <v>70바4324</v>
      </c>
      <c r="H18" s="56">
        <f t="shared" si="24"/>
        <v>1</v>
      </c>
      <c r="I18" s="57">
        <f t="shared" si="25"/>
        <v>642.20699999999999</v>
      </c>
      <c r="J18" s="58">
        <f t="shared" si="26"/>
        <v>1.9568027636117535E-2</v>
      </c>
      <c r="K18" s="58">
        <f t="shared" si="27"/>
        <v>0.15151937815074676</v>
      </c>
      <c r="L18" s="58">
        <f t="shared" si="28"/>
        <v>0.12768468733601471</v>
      </c>
      <c r="M18" s="59">
        <f t="shared" si="29"/>
        <v>9.0519999999999996</v>
      </c>
      <c r="N18" s="60">
        <f t="shared" si="30"/>
        <v>0.1557130333366033</v>
      </c>
      <c r="O18" s="60">
        <f t="shared" si="31"/>
        <v>1.0899912333562232</v>
      </c>
      <c r="P18" s="118">
        <f t="shared" si="32"/>
        <v>0</v>
      </c>
      <c r="Q18" s="119">
        <f t="shared" si="33"/>
        <v>1</v>
      </c>
      <c r="R18" s="119">
        <f t="shared" si="34"/>
        <v>7</v>
      </c>
      <c r="T18">
        <v>527</v>
      </c>
      <c r="U18">
        <v>8015</v>
      </c>
      <c r="V18" t="s">
        <v>253</v>
      </c>
      <c r="W18">
        <v>642.20699999999999</v>
      </c>
      <c r="X18">
        <v>269.21199999999999</v>
      </c>
      <c r="Y18">
        <v>2.3860000000000001</v>
      </c>
      <c r="Z18">
        <v>9.0519999999999996</v>
      </c>
      <c r="AA18">
        <v>32.779133999999999</v>
      </c>
      <c r="AB18">
        <v>0.64142299999999997</v>
      </c>
      <c r="AC18">
        <v>4.9666740000000003</v>
      </c>
      <c r="AD18" s="1">
        <v>82</v>
      </c>
      <c r="AE18">
        <v>1</v>
      </c>
      <c r="AF18">
        <v>7</v>
      </c>
      <c r="AG18">
        <v>56</v>
      </c>
      <c r="AH18">
        <v>19.591944999999999</v>
      </c>
      <c r="AI18">
        <v>0</v>
      </c>
      <c r="AJ18">
        <v>0</v>
      </c>
      <c r="AK18">
        <v>0</v>
      </c>
      <c r="AL18">
        <v>0</v>
      </c>
      <c r="AM18" t="s">
        <v>254</v>
      </c>
      <c r="AN18" t="s">
        <v>444</v>
      </c>
      <c r="AO18">
        <v>642.20699999999999</v>
      </c>
      <c r="AR18" t="s">
        <v>115</v>
      </c>
      <c r="AS18" t="s">
        <v>117</v>
      </c>
      <c r="AT18" t="s">
        <v>198</v>
      </c>
      <c r="AU18" t="s">
        <v>253</v>
      </c>
      <c r="AV18" t="s">
        <v>48</v>
      </c>
      <c r="AW18">
        <v>1</v>
      </c>
      <c r="BB18">
        <v>0.95440000000000003</v>
      </c>
      <c r="BC18" t="s">
        <v>66</v>
      </c>
      <c r="BF18" t="s">
        <v>115</v>
      </c>
      <c r="BG18" t="s">
        <v>117</v>
      </c>
      <c r="BH18" t="s">
        <v>253</v>
      </c>
      <c r="BI18">
        <v>8015</v>
      </c>
      <c r="BJ18">
        <v>1</v>
      </c>
      <c r="BK18" t="s">
        <v>198</v>
      </c>
      <c r="BL18" t="s">
        <v>170</v>
      </c>
      <c r="BM18">
        <v>0.95440000000000003</v>
      </c>
      <c r="BN18" t="s">
        <v>66</v>
      </c>
      <c r="BO18" t="s">
        <v>445</v>
      </c>
      <c r="BP18">
        <v>642.20699999999999</v>
      </c>
    </row>
    <row r="19" spans="1:68" ht="16.5" x14ac:dyDescent="0.25">
      <c r="A19" s="66" t="str">
        <f t="shared" si="18"/>
        <v>원진운수</v>
      </c>
      <c r="B19" s="67" t="str">
        <f t="shared" si="1"/>
        <v>김용민</v>
      </c>
      <c r="C19" s="68" t="str">
        <f t="shared" si="19"/>
        <v>F</v>
      </c>
      <c r="D19" s="69">
        <f t="shared" si="20"/>
        <v>0.76034482758620692</v>
      </c>
      <c r="E19" s="70">
        <f t="shared" si="21"/>
        <v>9648</v>
      </c>
      <c r="F19" s="71" t="str">
        <f t="shared" si="22"/>
        <v>6</v>
      </c>
      <c r="G19" s="72" t="str">
        <f t="shared" si="23"/>
        <v>70바3616</v>
      </c>
      <c r="H19" s="73">
        <f t="shared" si="24"/>
        <v>1</v>
      </c>
      <c r="I19" s="74">
        <f t="shared" si="25"/>
        <v>1860.2840000000001</v>
      </c>
      <c r="J19" s="75">
        <f t="shared" si="26"/>
        <v>3.6982884643559427E-3</v>
      </c>
      <c r="K19" s="75">
        <f t="shared" si="27"/>
        <v>0.34612697619682514</v>
      </c>
      <c r="L19" s="75">
        <f t="shared" si="28"/>
        <v>0.14782689094783377</v>
      </c>
      <c r="M19" s="76">
        <f t="shared" si="29"/>
        <v>9.6280000000000001</v>
      </c>
      <c r="N19" s="77">
        <f t="shared" si="30"/>
        <v>0</v>
      </c>
      <c r="O19" s="77">
        <f t="shared" si="31"/>
        <v>0.47114646687264494</v>
      </c>
      <c r="P19" s="116">
        <f t="shared" si="32"/>
        <v>0</v>
      </c>
      <c r="Q19" s="117">
        <f t="shared" si="33"/>
        <v>0</v>
      </c>
      <c r="R19" s="117">
        <f t="shared" si="34"/>
        <v>9</v>
      </c>
      <c r="T19">
        <v>527</v>
      </c>
      <c r="U19">
        <v>9648</v>
      </c>
      <c r="V19" t="s">
        <v>255</v>
      </c>
      <c r="W19">
        <v>1910.2339999999999</v>
      </c>
      <c r="X19">
        <v>865.46799999999996</v>
      </c>
      <c r="Y19">
        <v>2.2069999999999999</v>
      </c>
      <c r="Z19">
        <v>9.6280000000000001</v>
      </c>
      <c r="AA19">
        <v>120.320252</v>
      </c>
      <c r="AB19">
        <v>0.44497900000000001</v>
      </c>
      <c r="AC19">
        <v>41.646084999999999</v>
      </c>
      <c r="AD19" s="1">
        <v>275</v>
      </c>
      <c r="AE19">
        <v>0</v>
      </c>
      <c r="AF19">
        <v>9</v>
      </c>
      <c r="AG19">
        <v>62</v>
      </c>
      <c r="AH19">
        <v>15.876246</v>
      </c>
      <c r="AI19">
        <v>0</v>
      </c>
      <c r="AJ19">
        <v>0</v>
      </c>
      <c r="AK19">
        <v>0</v>
      </c>
      <c r="AL19">
        <v>0</v>
      </c>
      <c r="AM19" t="s">
        <v>256</v>
      </c>
      <c r="AN19" t="s">
        <v>446</v>
      </c>
      <c r="AO19">
        <v>1860.2840000000001</v>
      </c>
      <c r="AR19" t="s">
        <v>115</v>
      </c>
      <c r="AS19" t="s">
        <v>118</v>
      </c>
      <c r="AT19" t="s">
        <v>222</v>
      </c>
      <c r="AU19" t="s">
        <v>255</v>
      </c>
      <c r="AV19" t="s">
        <v>48</v>
      </c>
      <c r="AW19">
        <v>1</v>
      </c>
      <c r="BB19">
        <v>0.76034482758620692</v>
      </c>
      <c r="BC19" t="s">
        <v>69</v>
      </c>
      <c r="BF19" t="s">
        <v>115</v>
      </c>
      <c r="BG19" t="s">
        <v>118</v>
      </c>
      <c r="BH19" t="s">
        <v>255</v>
      </c>
      <c r="BI19">
        <v>9648</v>
      </c>
      <c r="BJ19">
        <v>1</v>
      </c>
      <c r="BK19" t="s">
        <v>222</v>
      </c>
      <c r="BL19" t="s">
        <v>170</v>
      </c>
      <c r="BM19">
        <v>0.76034482758620692</v>
      </c>
      <c r="BN19" t="s">
        <v>69</v>
      </c>
      <c r="BO19" t="s">
        <v>181</v>
      </c>
      <c r="BP19">
        <v>1860.2840000000001</v>
      </c>
    </row>
    <row r="20" spans="1:68" ht="16.5" x14ac:dyDescent="0.25">
      <c r="A20" s="49" t="str">
        <f t="shared" si="18"/>
        <v>원진운수</v>
      </c>
      <c r="B20" s="50" t="str">
        <f t="shared" si="1"/>
        <v>김원오</v>
      </c>
      <c r="C20" s="51" t="str">
        <f t="shared" si="19"/>
        <v>F</v>
      </c>
      <c r="D20" s="52">
        <f t="shared" si="20"/>
        <v>0.78265878924132337</v>
      </c>
      <c r="E20" s="53">
        <f t="shared" si="21"/>
        <v>6737</v>
      </c>
      <c r="F20" s="54" t="str">
        <f t="shared" si="22"/>
        <v>320</v>
      </c>
      <c r="G20" s="55" t="str">
        <f t="shared" si="23"/>
        <v>70바3613</v>
      </c>
      <c r="H20" s="56">
        <f t="shared" si="24"/>
        <v>5</v>
      </c>
      <c r="I20" s="57">
        <f t="shared" si="25"/>
        <v>3747.1780000000003</v>
      </c>
      <c r="J20" s="58">
        <f t="shared" si="26"/>
        <v>4.0706674917507799E-3</v>
      </c>
      <c r="K20" s="58">
        <f t="shared" si="27"/>
        <v>0.25365529648575336</v>
      </c>
      <c r="L20" s="58">
        <f t="shared" si="28"/>
        <v>0.12676205934172327</v>
      </c>
      <c r="M20" s="59">
        <f t="shared" si="29"/>
        <v>19.98</v>
      </c>
      <c r="N20" s="60">
        <f t="shared" si="30"/>
        <v>2.6686749335099642E-2</v>
      </c>
      <c r="O20" s="60">
        <f t="shared" si="31"/>
        <v>3.9229521522596471</v>
      </c>
      <c r="P20" s="118">
        <f t="shared" si="32"/>
        <v>0</v>
      </c>
      <c r="Q20" s="119">
        <f t="shared" si="33"/>
        <v>1</v>
      </c>
      <c r="R20" s="119">
        <f t="shared" si="34"/>
        <v>147</v>
      </c>
      <c r="T20">
        <v>527</v>
      </c>
      <c r="U20">
        <v>6737</v>
      </c>
      <c r="V20" t="s">
        <v>257</v>
      </c>
      <c r="W20">
        <v>3747.1779999999999</v>
      </c>
      <c r="X20">
        <v>1660.4359999999999</v>
      </c>
      <c r="Y20">
        <v>2.2570000000000001</v>
      </c>
      <c r="Z20">
        <v>19.98</v>
      </c>
      <c r="AA20">
        <v>124.869693</v>
      </c>
      <c r="AB20">
        <v>0.50830299999999995</v>
      </c>
      <c r="AC20">
        <v>31.673859</v>
      </c>
      <c r="AD20" s="1">
        <v>475</v>
      </c>
      <c r="AE20">
        <v>1</v>
      </c>
      <c r="AF20">
        <v>147</v>
      </c>
      <c r="AG20">
        <v>102</v>
      </c>
      <c r="AH20">
        <v>30.008706</v>
      </c>
      <c r="AI20">
        <v>26339.599999999999</v>
      </c>
      <c r="AJ20">
        <v>16631.3</v>
      </c>
      <c r="AK20">
        <v>0</v>
      </c>
      <c r="AL20">
        <v>0</v>
      </c>
      <c r="AM20" t="s">
        <v>258</v>
      </c>
      <c r="AN20" t="s">
        <v>447</v>
      </c>
      <c r="AO20">
        <v>1212.174</v>
      </c>
      <c r="AR20" t="s">
        <v>115</v>
      </c>
      <c r="AS20" t="s">
        <v>116</v>
      </c>
      <c r="AT20" t="s">
        <v>213</v>
      </c>
      <c r="AU20" t="s">
        <v>257</v>
      </c>
      <c r="AV20" t="s">
        <v>48</v>
      </c>
      <c r="AW20">
        <v>5</v>
      </c>
      <c r="BB20">
        <v>0.78265878924132337</v>
      </c>
      <c r="BC20" t="s">
        <v>69</v>
      </c>
      <c r="BF20" t="s">
        <v>115</v>
      </c>
      <c r="BG20" t="s">
        <v>116</v>
      </c>
      <c r="BH20" t="s">
        <v>257</v>
      </c>
      <c r="BI20">
        <v>6737</v>
      </c>
      <c r="BJ20">
        <v>5</v>
      </c>
      <c r="BK20" t="s">
        <v>213</v>
      </c>
      <c r="BL20" t="s">
        <v>216</v>
      </c>
      <c r="BM20">
        <v>0.78265878924132337</v>
      </c>
      <c r="BN20" t="s">
        <v>69</v>
      </c>
      <c r="BO20" t="s">
        <v>181</v>
      </c>
      <c r="BP20">
        <v>3747.1780000000003</v>
      </c>
    </row>
    <row r="21" spans="1:68" ht="16.5" x14ac:dyDescent="0.25">
      <c r="A21" s="66" t="str">
        <f t="shared" si="18"/>
        <v>원진운수</v>
      </c>
      <c r="B21" s="67" t="str">
        <f t="shared" si="1"/>
        <v>김윤산</v>
      </c>
      <c r="C21" s="68" t="str">
        <f t="shared" si="19"/>
        <v>C</v>
      </c>
      <c r="D21" s="69">
        <f t="shared" si="20"/>
        <v>0.85875000000000001</v>
      </c>
      <c r="E21" s="70">
        <f t="shared" si="21"/>
        <v>2124</v>
      </c>
      <c r="F21" s="71" t="str">
        <f t="shared" si="22"/>
        <v>22</v>
      </c>
      <c r="G21" s="72" t="str">
        <f t="shared" si="23"/>
        <v>71바6008</v>
      </c>
      <c r="H21" s="73">
        <f t="shared" si="24"/>
        <v>1</v>
      </c>
      <c r="I21" s="74">
        <f t="shared" si="25"/>
        <v>2282.8679999999999</v>
      </c>
      <c r="J21" s="75">
        <f t="shared" si="26"/>
        <v>4.9065849342641793E-3</v>
      </c>
      <c r="K21" s="75">
        <f t="shared" si="27"/>
        <v>0.35870455558960651</v>
      </c>
      <c r="L21" s="75">
        <f t="shared" si="28"/>
        <v>9.3741731891638064E-2</v>
      </c>
      <c r="M21" s="76">
        <f t="shared" si="29"/>
        <v>9.9440000000000008</v>
      </c>
      <c r="N21" s="77">
        <f t="shared" si="30"/>
        <v>8.7609095225829964E-2</v>
      </c>
      <c r="O21" s="77">
        <f t="shared" si="31"/>
        <v>1.9274000949682593</v>
      </c>
      <c r="P21" s="116">
        <f t="shared" si="32"/>
        <v>0</v>
      </c>
      <c r="Q21" s="117">
        <f t="shared" si="33"/>
        <v>2</v>
      </c>
      <c r="R21" s="117">
        <f t="shared" si="34"/>
        <v>44</v>
      </c>
      <c r="T21">
        <v>527</v>
      </c>
      <c r="U21">
        <v>2124</v>
      </c>
      <c r="V21" t="s">
        <v>259</v>
      </c>
      <c r="W21">
        <v>2282.8679999999999</v>
      </c>
      <c r="X21">
        <v>1107.403</v>
      </c>
      <c r="Y21">
        <v>2.0609999999999999</v>
      </c>
      <c r="Z21">
        <v>9.9440000000000008</v>
      </c>
      <c r="AA21">
        <v>157.15024</v>
      </c>
      <c r="AB21">
        <v>0.77107099999999995</v>
      </c>
      <c r="AC21">
        <v>56.370507000000003</v>
      </c>
      <c r="AD21" s="1">
        <v>214</v>
      </c>
      <c r="AE21">
        <v>2</v>
      </c>
      <c r="AF21">
        <v>44</v>
      </c>
      <c r="AG21">
        <v>63</v>
      </c>
      <c r="AH21">
        <v>14.526659</v>
      </c>
      <c r="AI21">
        <v>0</v>
      </c>
      <c r="AJ21">
        <v>0</v>
      </c>
      <c r="AK21">
        <v>0</v>
      </c>
      <c r="AL21">
        <v>0</v>
      </c>
      <c r="AM21" t="s">
        <v>260</v>
      </c>
      <c r="AN21" t="s">
        <v>448</v>
      </c>
      <c r="AO21">
        <v>2282.8679999999999</v>
      </c>
      <c r="AR21" t="s">
        <v>115</v>
      </c>
      <c r="AS21" t="s">
        <v>117</v>
      </c>
      <c r="AT21" t="s">
        <v>210</v>
      </c>
      <c r="AU21" t="s">
        <v>259</v>
      </c>
      <c r="AV21" t="s">
        <v>48</v>
      </c>
      <c r="AW21">
        <v>1</v>
      </c>
      <c r="BB21">
        <v>0.85875000000000001</v>
      </c>
      <c r="BC21" t="s">
        <v>68</v>
      </c>
      <c r="BF21" t="s">
        <v>115</v>
      </c>
      <c r="BG21" t="s">
        <v>117</v>
      </c>
      <c r="BH21" t="s">
        <v>259</v>
      </c>
      <c r="BI21">
        <v>2124</v>
      </c>
      <c r="BJ21">
        <v>1</v>
      </c>
      <c r="BK21" t="s">
        <v>210</v>
      </c>
      <c r="BL21" t="s">
        <v>170</v>
      </c>
      <c r="BM21">
        <v>0.85875000000000001</v>
      </c>
      <c r="BN21" t="s">
        <v>68</v>
      </c>
      <c r="BO21" t="s">
        <v>171</v>
      </c>
      <c r="BP21">
        <v>2282.8679999999999</v>
      </c>
    </row>
    <row r="22" spans="1:68" ht="16.5" x14ac:dyDescent="0.25">
      <c r="A22" s="49" t="str">
        <f t="shared" si="18"/>
        <v>원진운수</v>
      </c>
      <c r="B22" s="50" t="str">
        <f t="shared" si="1"/>
        <v>김종인</v>
      </c>
      <c r="C22" s="51" t="str">
        <f t="shared" si="19"/>
        <v>F</v>
      </c>
      <c r="D22" s="52">
        <f t="shared" si="20"/>
        <v>0.71962962962962962</v>
      </c>
      <c r="E22" s="53">
        <f t="shared" si="21"/>
        <v>8632</v>
      </c>
      <c r="F22" s="54" t="str">
        <f t="shared" si="22"/>
        <v>6</v>
      </c>
      <c r="G22" s="55" t="str">
        <f t="shared" si="23"/>
        <v>70바4313</v>
      </c>
      <c r="H22" s="56">
        <f t="shared" si="24"/>
        <v>1</v>
      </c>
      <c r="I22" s="57">
        <f t="shared" si="25"/>
        <v>2091.4140000000002</v>
      </c>
      <c r="J22" s="58">
        <f t="shared" si="26"/>
        <v>4.2787226653490176E-3</v>
      </c>
      <c r="K22" s="58">
        <f t="shared" si="27"/>
        <v>0.38134652909022254</v>
      </c>
      <c r="L22" s="58">
        <f t="shared" si="28"/>
        <v>0.11523304329032892</v>
      </c>
      <c r="M22" s="59">
        <f t="shared" si="29"/>
        <v>12.917999999999999</v>
      </c>
      <c r="N22" s="60">
        <f t="shared" si="30"/>
        <v>0</v>
      </c>
      <c r="O22" s="60">
        <f t="shared" si="31"/>
        <v>0.90847627490300809</v>
      </c>
      <c r="P22" s="118">
        <f t="shared" si="32"/>
        <v>0</v>
      </c>
      <c r="Q22" s="119">
        <f t="shared" si="33"/>
        <v>0</v>
      </c>
      <c r="R22" s="119">
        <f t="shared" si="34"/>
        <v>19</v>
      </c>
      <c r="T22">
        <v>527</v>
      </c>
      <c r="U22">
        <v>8632</v>
      </c>
      <c r="V22" t="s">
        <v>261</v>
      </c>
      <c r="W22">
        <v>2091.4140000000002</v>
      </c>
      <c r="X22">
        <v>1076.2739999999999</v>
      </c>
      <c r="Y22">
        <v>1.9430000000000001</v>
      </c>
      <c r="Z22">
        <v>12.917999999999999</v>
      </c>
      <c r="AA22">
        <v>134.57497599999999</v>
      </c>
      <c r="AB22">
        <v>0.57580900000000002</v>
      </c>
      <c r="AC22">
        <v>51.319699999999997</v>
      </c>
      <c r="AD22" s="1">
        <v>241</v>
      </c>
      <c r="AE22">
        <v>0</v>
      </c>
      <c r="AF22">
        <v>19</v>
      </c>
      <c r="AG22">
        <v>59</v>
      </c>
      <c r="AH22">
        <v>15.540882999999999</v>
      </c>
      <c r="AI22">
        <v>0</v>
      </c>
      <c r="AJ22">
        <v>0</v>
      </c>
      <c r="AK22">
        <v>0</v>
      </c>
      <c r="AL22">
        <v>0</v>
      </c>
      <c r="AM22" t="s">
        <v>262</v>
      </c>
      <c r="AN22" t="s">
        <v>449</v>
      </c>
      <c r="AO22">
        <v>2091.4140000000002</v>
      </c>
      <c r="AR22" t="s">
        <v>115</v>
      </c>
      <c r="AS22" t="s">
        <v>118</v>
      </c>
      <c r="AT22" t="s">
        <v>227</v>
      </c>
      <c r="AU22" t="s">
        <v>261</v>
      </c>
      <c r="AV22" t="s">
        <v>48</v>
      </c>
      <c r="AW22">
        <v>1</v>
      </c>
      <c r="BB22">
        <v>0.71962962962962962</v>
      </c>
      <c r="BC22" t="s">
        <v>69</v>
      </c>
      <c r="BF22" t="s">
        <v>115</v>
      </c>
      <c r="BG22" t="s">
        <v>118</v>
      </c>
      <c r="BH22" t="s">
        <v>261</v>
      </c>
      <c r="BI22">
        <v>8632</v>
      </c>
      <c r="BJ22">
        <v>1</v>
      </c>
      <c r="BK22" t="s">
        <v>227</v>
      </c>
      <c r="BL22" t="s">
        <v>170</v>
      </c>
      <c r="BM22">
        <v>0.71962962962962962</v>
      </c>
      <c r="BN22" t="s">
        <v>69</v>
      </c>
      <c r="BO22" t="s">
        <v>181</v>
      </c>
      <c r="BP22">
        <v>2091.4140000000002</v>
      </c>
    </row>
    <row r="23" spans="1:68" ht="16.5" x14ac:dyDescent="0.25">
      <c r="A23" s="66" t="str">
        <f t="shared" si="18"/>
        <v>원진운수</v>
      </c>
      <c r="B23" s="67" t="str">
        <f t="shared" si="1"/>
        <v>김창현</v>
      </c>
      <c r="C23" s="68" t="str">
        <f t="shared" si="19"/>
        <v>F</v>
      </c>
      <c r="D23" s="69">
        <f t="shared" si="20"/>
        <v>0.73700704670161865</v>
      </c>
      <c r="E23" s="70">
        <f t="shared" si="21"/>
        <v>9568</v>
      </c>
      <c r="F23" s="71" t="str">
        <f t="shared" si="22"/>
        <v>22</v>
      </c>
      <c r="G23" s="72" t="str">
        <f t="shared" si="23"/>
        <v>70바4345</v>
      </c>
      <c r="H23" s="73">
        <f t="shared" si="24"/>
        <v>10</v>
      </c>
      <c r="I23" s="74">
        <f t="shared" si="25"/>
        <v>2516.0339999999997</v>
      </c>
      <c r="J23" s="75">
        <f t="shared" si="26"/>
        <v>7.9499882154654023E-3</v>
      </c>
      <c r="K23" s="75">
        <f t="shared" si="27"/>
        <v>0.36814006706043706</v>
      </c>
      <c r="L23" s="75">
        <f t="shared" si="28"/>
        <v>0.15898036354039732</v>
      </c>
      <c r="M23" s="76">
        <f t="shared" si="29"/>
        <v>11.77</v>
      </c>
      <c r="N23" s="77">
        <f t="shared" si="30"/>
        <v>3.9745090885099324E-2</v>
      </c>
      <c r="O23" s="77">
        <f t="shared" si="31"/>
        <v>1.9872545442549663</v>
      </c>
      <c r="P23" s="116">
        <f t="shared" si="32"/>
        <v>0</v>
      </c>
      <c r="Q23" s="117">
        <f t="shared" si="33"/>
        <v>1</v>
      </c>
      <c r="R23" s="117">
        <f t="shared" si="34"/>
        <v>50</v>
      </c>
      <c r="T23">
        <v>527</v>
      </c>
      <c r="U23">
        <v>9568</v>
      </c>
      <c r="V23" t="s">
        <v>450</v>
      </c>
      <c r="W23">
        <v>2516.0340000000001</v>
      </c>
      <c r="X23">
        <v>1363.116</v>
      </c>
      <c r="Y23">
        <v>1.8460000000000001</v>
      </c>
      <c r="Z23">
        <v>11.77</v>
      </c>
      <c r="AA23">
        <v>176.37522999999999</v>
      </c>
      <c r="AB23">
        <v>1.4021809999999999</v>
      </c>
      <c r="AC23">
        <v>64.930789000000004</v>
      </c>
      <c r="AD23" s="1">
        <v>400</v>
      </c>
      <c r="AE23">
        <v>1</v>
      </c>
      <c r="AF23">
        <v>50</v>
      </c>
      <c r="AG23">
        <v>59</v>
      </c>
      <c r="AH23">
        <v>14.265234</v>
      </c>
      <c r="AI23">
        <v>0</v>
      </c>
      <c r="AJ23">
        <v>0</v>
      </c>
      <c r="AK23">
        <v>0</v>
      </c>
      <c r="AL23">
        <v>0</v>
      </c>
      <c r="AM23" t="s">
        <v>451</v>
      </c>
      <c r="AN23" t="s">
        <v>452</v>
      </c>
      <c r="AO23">
        <v>495.113</v>
      </c>
      <c r="AR23" t="s">
        <v>115</v>
      </c>
      <c r="AS23" t="s">
        <v>117</v>
      </c>
      <c r="AT23" t="s">
        <v>207</v>
      </c>
      <c r="AU23" t="s">
        <v>450</v>
      </c>
      <c r="AV23" t="s">
        <v>48</v>
      </c>
      <c r="AW23">
        <v>10</v>
      </c>
      <c r="BB23">
        <v>0.73700704670161865</v>
      </c>
      <c r="BC23" t="s">
        <v>69</v>
      </c>
      <c r="BF23" t="s">
        <v>115</v>
      </c>
      <c r="BG23" t="s">
        <v>117</v>
      </c>
      <c r="BH23" t="s">
        <v>450</v>
      </c>
      <c r="BI23">
        <v>9568</v>
      </c>
      <c r="BJ23">
        <v>10</v>
      </c>
      <c r="BK23" t="s">
        <v>207</v>
      </c>
      <c r="BL23" t="s">
        <v>196</v>
      </c>
      <c r="BM23">
        <v>0.73700704670161865</v>
      </c>
      <c r="BN23" t="s">
        <v>69</v>
      </c>
      <c r="BO23" t="s">
        <v>181</v>
      </c>
      <c r="BP23">
        <v>2516.0339999999997</v>
      </c>
    </row>
    <row r="24" spans="1:68" ht="16.5" x14ac:dyDescent="0.25">
      <c r="A24" s="49" t="str">
        <f t="shared" si="18"/>
        <v>원진운수</v>
      </c>
      <c r="B24" s="50" t="str">
        <f t="shared" si="1"/>
        <v>김태진</v>
      </c>
      <c r="C24" s="51" t="str">
        <f t="shared" si="19"/>
        <v>F</v>
      </c>
      <c r="D24" s="52">
        <f t="shared" si="20"/>
        <v>0.70240000000000002</v>
      </c>
      <c r="E24" s="53">
        <f t="shared" si="21"/>
        <v>7342</v>
      </c>
      <c r="F24" s="54" t="str">
        <f t="shared" si="22"/>
        <v>22</v>
      </c>
      <c r="G24" s="55" t="str">
        <f t="shared" si="23"/>
        <v>70바3611</v>
      </c>
      <c r="H24" s="56">
        <f t="shared" si="24"/>
        <v>1</v>
      </c>
      <c r="I24" s="57">
        <f t="shared" si="25"/>
        <v>1666.6869999999999</v>
      </c>
      <c r="J24" s="58">
        <f t="shared" si="26"/>
        <v>7.4763889022217457E-3</v>
      </c>
      <c r="K24" s="58">
        <f t="shared" si="27"/>
        <v>0.36201704277611685</v>
      </c>
      <c r="L24" s="58">
        <f t="shared" si="28"/>
        <v>0.22919720379411374</v>
      </c>
      <c r="M24" s="59">
        <f t="shared" si="29"/>
        <v>13.103</v>
      </c>
      <c r="N24" s="60">
        <f t="shared" si="30"/>
        <v>5.9999268008930295E-2</v>
      </c>
      <c r="O24" s="60">
        <f t="shared" si="31"/>
        <v>1.1399860921696756</v>
      </c>
      <c r="P24" s="118">
        <f t="shared" si="32"/>
        <v>0</v>
      </c>
      <c r="Q24" s="119">
        <f t="shared" si="33"/>
        <v>1</v>
      </c>
      <c r="R24" s="119">
        <f t="shared" si="34"/>
        <v>19</v>
      </c>
      <c r="T24">
        <v>527</v>
      </c>
      <c r="U24">
        <v>7342</v>
      </c>
      <c r="V24" t="s">
        <v>263</v>
      </c>
      <c r="W24">
        <v>1666.6869999999999</v>
      </c>
      <c r="X24">
        <v>948.976</v>
      </c>
      <c r="Y24">
        <v>1.756</v>
      </c>
      <c r="Z24">
        <v>13.103</v>
      </c>
      <c r="AA24">
        <v>107.816355</v>
      </c>
      <c r="AB24">
        <v>0.80607700000000004</v>
      </c>
      <c r="AC24">
        <v>39.031357999999997</v>
      </c>
      <c r="AD24" s="1">
        <v>382</v>
      </c>
      <c r="AE24">
        <v>1</v>
      </c>
      <c r="AF24">
        <v>19</v>
      </c>
      <c r="AG24">
        <v>57</v>
      </c>
      <c r="AH24">
        <v>15.458572999999999</v>
      </c>
      <c r="AI24">
        <v>0</v>
      </c>
      <c r="AJ24">
        <v>0</v>
      </c>
      <c r="AK24">
        <v>0</v>
      </c>
      <c r="AL24">
        <v>0</v>
      </c>
      <c r="AM24" t="s">
        <v>264</v>
      </c>
      <c r="AN24" t="s">
        <v>453</v>
      </c>
      <c r="AO24">
        <v>1666.6869999999999</v>
      </c>
      <c r="AR24" t="s">
        <v>115</v>
      </c>
      <c r="AS24" t="s">
        <v>117</v>
      </c>
      <c r="AT24" t="s">
        <v>392</v>
      </c>
      <c r="AU24" t="s">
        <v>263</v>
      </c>
      <c r="AV24" t="s">
        <v>48</v>
      </c>
      <c r="AW24">
        <v>1</v>
      </c>
      <c r="BB24">
        <v>0.70240000000000002</v>
      </c>
      <c r="BC24" t="s">
        <v>69</v>
      </c>
      <c r="BF24" t="s">
        <v>115</v>
      </c>
      <c r="BG24" t="s">
        <v>117</v>
      </c>
      <c r="BH24" t="s">
        <v>263</v>
      </c>
      <c r="BI24">
        <v>7342</v>
      </c>
      <c r="BJ24">
        <v>1</v>
      </c>
      <c r="BK24" t="s">
        <v>392</v>
      </c>
      <c r="BL24" t="s">
        <v>170</v>
      </c>
      <c r="BM24">
        <v>0.70240000000000002</v>
      </c>
      <c r="BN24" t="s">
        <v>69</v>
      </c>
      <c r="BO24" t="s">
        <v>181</v>
      </c>
      <c r="BP24">
        <v>1666.6869999999999</v>
      </c>
    </row>
    <row r="25" spans="1:68" ht="16.5" x14ac:dyDescent="0.25">
      <c r="A25" s="66" t="str">
        <f t="shared" si="18"/>
        <v>원진운수</v>
      </c>
      <c r="B25" s="67" t="str">
        <f t="shared" si="1"/>
        <v>김택진</v>
      </c>
      <c r="C25" s="68" t="str">
        <f t="shared" si="19"/>
        <v>D</v>
      </c>
      <c r="D25" s="69">
        <f t="shared" si="20"/>
        <v>0.83288957566954747</v>
      </c>
      <c r="E25" s="70">
        <f t="shared" si="21"/>
        <v>8206</v>
      </c>
      <c r="F25" s="71" t="str">
        <f t="shared" si="22"/>
        <v>320</v>
      </c>
      <c r="G25" s="72" t="str">
        <f t="shared" si="23"/>
        <v>70바4343</v>
      </c>
      <c r="H25" s="73">
        <f t="shared" si="24"/>
        <v>2</v>
      </c>
      <c r="I25" s="74">
        <f t="shared" si="25"/>
        <v>2892.11</v>
      </c>
      <c r="J25" s="75">
        <f t="shared" si="26"/>
        <v>5.6202465749234229E-3</v>
      </c>
      <c r="K25" s="75">
        <f t="shared" si="27"/>
        <v>0.23384400046735518</v>
      </c>
      <c r="L25" s="75">
        <f t="shared" si="28"/>
        <v>6.7079053009740292E-2</v>
      </c>
      <c r="M25" s="76">
        <f t="shared" si="29"/>
        <v>18.007999999999999</v>
      </c>
      <c r="N25" s="77">
        <f t="shared" si="30"/>
        <v>0</v>
      </c>
      <c r="O25" s="77">
        <f t="shared" si="31"/>
        <v>0.82984395475967365</v>
      </c>
      <c r="P25" s="116">
        <f t="shared" si="32"/>
        <v>0</v>
      </c>
      <c r="Q25" s="117">
        <f t="shared" si="33"/>
        <v>0</v>
      </c>
      <c r="R25" s="117">
        <f t="shared" si="34"/>
        <v>24</v>
      </c>
      <c r="T25">
        <v>527</v>
      </c>
      <c r="U25">
        <v>8206</v>
      </c>
      <c r="V25" t="s">
        <v>265</v>
      </c>
      <c r="W25">
        <v>2892.11</v>
      </c>
      <c r="X25">
        <v>1198.7059999999999</v>
      </c>
      <c r="Y25">
        <v>2.4129999999999998</v>
      </c>
      <c r="Z25">
        <v>18.007999999999999</v>
      </c>
      <c r="AA25">
        <v>94.540514000000002</v>
      </c>
      <c r="AB25">
        <v>0.53134099999999995</v>
      </c>
      <c r="AC25">
        <v>22.107731999999999</v>
      </c>
      <c r="AD25" s="1">
        <v>194</v>
      </c>
      <c r="AE25">
        <v>0</v>
      </c>
      <c r="AF25">
        <v>24</v>
      </c>
      <c r="AG25">
        <v>99</v>
      </c>
      <c r="AH25">
        <v>30.591222999999999</v>
      </c>
      <c r="AI25">
        <v>17431.5</v>
      </c>
      <c r="AJ25">
        <v>11832.6</v>
      </c>
      <c r="AK25">
        <v>0</v>
      </c>
      <c r="AL25">
        <v>0</v>
      </c>
      <c r="AM25" t="s">
        <v>266</v>
      </c>
      <c r="AN25" t="s">
        <v>454</v>
      </c>
      <c r="AO25">
        <v>2633.489</v>
      </c>
      <c r="AR25" t="s">
        <v>115</v>
      </c>
      <c r="AS25" t="s">
        <v>116</v>
      </c>
      <c r="AT25" t="s">
        <v>214</v>
      </c>
      <c r="AU25" t="s">
        <v>265</v>
      </c>
      <c r="AV25" t="s">
        <v>48</v>
      </c>
      <c r="AW25">
        <v>2</v>
      </c>
      <c r="BB25">
        <v>0.83288957566954747</v>
      </c>
      <c r="BC25" t="s">
        <v>67</v>
      </c>
      <c r="BF25" t="s">
        <v>115</v>
      </c>
      <c r="BG25" t="s">
        <v>116</v>
      </c>
      <c r="BH25" t="s">
        <v>265</v>
      </c>
      <c r="BI25">
        <v>8206</v>
      </c>
      <c r="BJ25">
        <v>2</v>
      </c>
      <c r="BK25" t="s">
        <v>214</v>
      </c>
      <c r="BL25" t="s">
        <v>213</v>
      </c>
      <c r="BM25">
        <v>0.83288957566954747</v>
      </c>
      <c r="BN25" t="s">
        <v>67</v>
      </c>
      <c r="BO25" t="s">
        <v>172</v>
      </c>
      <c r="BP25">
        <v>2892.11</v>
      </c>
    </row>
    <row r="26" spans="1:68" ht="16.5" x14ac:dyDescent="0.25">
      <c r="A26" s="49" t="str">
        <f t="shared" si="18"/>
        <v>원진운수</v>
      </c>
      <c r="B26" s="50" t="str">
        <f t="shared" si="1"/>
        <v>김표</v>
      </c>
      <c r="C26" s="51" t="str">
        <f t="shared" si="19"/>
        <v>F</v>
      </c>
      <c r="D26" s="52">
        <f t="shared" si="20"/>
        <v>0.7403448275862069</v>
      </c>
      <c r="E26" s="53">
        <f t="shared" si="21"/>
        <v>8889</v>
      </c>
      <c r="F26" s="54" t="str">
        <f t="shared" si="22"/>
        <v>320</v>
      </c>
      <c r="G26" s="55" t="str">
        <f t="shared" si="23"/>
        <v>73아1448</v>
      </c>
      <c r="H26" s="56">
        <f t="shared" si="24"/>
        <v>1</v>
      </c>
      <c r="I26" s="57">
        <f t="shared" si="25"/>
        <v>3993.1790000000001</v>
      </c>
      <c r="J26" s="58">
        <f t="shared" si="26"/>
        <v>3.3469871826758359E-3</v>
      </c>
      <c r="K26" s="58">
        <f t="shared" si="27"/>
        <v>0.27695635196529422</v>
      </c>
      <c r="L26" s="58">
        <f t="shared" si="28"/>
        <v>9.0404161696733348E-2</v>
      </c>
      <c r="M26" s="59">
        <f t="shared" si="29"/>
        <v>22.291</v>
      </c>
      <c r="N26" s="60">
        <f t="shared" si="30"/>
        <v>0</v>
      </c>
      <c r="O26" s="60">
        <f t="shared" si="31"/>
        <v>2.4291422948983752</v>
      </c>
      <c r="P26" s="118">
        <f t="shared" si="32"/>
        <v>1</v>
      </c>
      <c r="Q26" s="119">
        <f t="shared" si="33"/>
        <v>0</v>
      </c>
      <c r="R26" s="119">
        <f t="shared" si="34"/>
        <v>97</v>
      </c>
      <c r="T26">
        <v>527</v>
      </c>
      <c r="U26">
        <v>8889</v>
      </c>
      <c r="V26" t="s">
        <v>267</v>
      </c>
      <c r="W26">
        <v>3993.1790000000001</v>
      </c>
      <c r="X26">
        <v>1859.9559999999999</v>
      </c>
      <c r="Y26">
        <v>2.1469999999999998</v>
      </c>
      <c r="Z26">
        <v>22.291</v>
      </c>
      <c r="AA26">
        <v>132.360232</v>
      </c>
      <c r="AB26">
        <v>0.44300800000000001</v>
      </c>
      <c r="AC26">
        <v>36.658006999999998</v>
      </c>
      <c r="AD26" s="1">
        <v>361</v>
      </c>
      <c r="AE26">
        <v>0</v>
      </c>
      <c r="AF26">
        <v>97</v>
      </c>
      <c r="AG26">
        <v>109</v>
      </c>
      <c r="AH26">
        <v>30.169022999999999</v>
      </c>
      <c r="AI26">
        <v>29869.200000000001</v>
      </c>
      <c r="AJ26">
        <v>23892.1</v>
      </c>
      <c r="AK26">
        <v>1</v>
      </c>
      <c r="AL26">
        <v>85</v>
      </c>
      <c r="AM26" t="s">
        <v>268</v>
      </c>
      <c r="AN26" t="s">
        <v>455</v>
      </c>
      <c r="AO26">
        <v>3993.1790000000001</v>
      </c>
      <c r="AR26" t="s">
        <v>115</v>
      </c>
      <c r="AS26" t="s">
        <v>116</v>
      </c>
      <c r="AT26" t="s">
        <v>216</v>
      </c>
      <c r="AU26" t="s">
        <v>267</v>
      </c>
      <c r="AV26" t="s">
        <v>48</v>
      </c>
      <c r="AW26">
        <v>1</v>
      </c>
      <c r="BB26">
        <v>0.7403448275862069</v>
      </c>
      <c r="BC26" t="s">
        <v>69</v>
      </c>
      <c r="BF26" t="s">
        <v>115</v>
      </c>
      <c r="BG26" t="s">
        <v>116</v>
      </c>
      <c r="BH26" t="s">
        <v>267</v>
      </c>
      <c r="BI26">
        <v>8889</v>
      </c>
      <c r="BJ26">
        <v>1</v>
      </c>
      <c r="BK26" t="s">
        <v>216</v>
      </c>
      <c r="BL26" t="s">
        <v>170</v>
      </c>
      <c r="BM26">
        <v>0.7403448275862069</v>
      </c>
      <c r="BN26" t="s">
        <v>69</v>
      </c>
      <c r="BO26" t="s">
        <v>181</v>
      </c>
      <c r="BP26">
        <v>3993.1790000000001</v>
      </c>
    </row>
    <row r="27" spans="1:68" ht="16.5" x14ac:dyDescent="0.25">
      <c r="A27" s="66" t="str">
        <f t="shared" si="18"/>
        <v>원진운수</v>
      </c>
      <c r="B27" s="67" t="str">
        <f t="shared" si="1"/>
        <v>김한진</v>
      </c>
      <c r="C27" s="68" t="str">
        <f t="shared" si="19"/>
        <v>D</v>
      </c>
      <c r="D27" s="69">
        <f t="shared" si="20"/>
        <v>0.83860791244393751</v>
      </c>
      <c r="E27" s="70">
        <f t="shared" si="21"/>
        <v>2136</v>
      </c>
      <c r="F27" s="71" t="str">
        <f t="shared" si="22"/>
        <v>22</v>
      </c>
      <c r="G27" s="72" t="str">
        <f t="shared" si="23"/>
        <v>70바4356</v>
      </c>
      <c r="H27" s="73">
        <f t="shared" si="24"/>
        <v>2</v>
      </c>
      <c r="I27" s="74">
        <f t="shared" si="25"/>
        <v>2481.61</v>
      </c>
      <c r="J27" s="75">
        <f t="shared" si="26"/>
        <v>7.5285587166230511E-3</v>
      </c>
      <c r="K27" s="75">
        <f t="shared" si="27"/>
        <v>0.34910909347143054</v>
      </c>
      <c r="L27" s="75">
        <f t="shared" si="28"/>
        <v>0.1245159392491165</v>
      </c>
      <c r="M27" s="76">
        <f t="shared" si="29"/>
        <v>9.6270000000000007</v>
      </c>
      <c r="N27" s="77">
        <f t="shared" si="30"/>
        <v>4.0296420468969738E-2</v>
      </c>
      <c r="O27" s="77">
        <f t="shared" si="31"/>
        <v>1.6924496596967291</v>
      </c>
      <c r="P27" s="116">
        <f t="shared" si="32"/>
        <v>0</v>
      </c>
      <c r="Q27" s="117">
        <f t="shared" si="33"/>
        <v>1</v>
      </c>
      <c r="R27" s="117">
        <f t="shared" si="34"/>
        <v>42</v>
      </c>
      <c r="T27">
        <v>527</v>
      </c>
      <c r="U27">
        <v>2136</v>
      </c>
      <c r="V27" t="s">
        <v>269</v>
      </c>
      <c r="W27">
        <v>2481.61</v>
      </c>
      <c r="X27">
        <v>1183.9459999999999</v>
      </c>
      <c r="Y27">
        <v>2.0960000000000001</v>
      </c>
      <c r="Z27">
        <v>9.6270000000000007</v>
      </c>
      <c r="AA27">
        <v>172.079949</v>
      </c>
      <c r="AB27">
        <v>1.2955140000000001</v>
      </c>
      <c r="AC27">
        <v>60.074674999999999</v>
      </c>
      <c r="AD27" s="1">
        <v>309</v>
      </c>
      <c r="AE27">
        <v>1</v>
      </c>
      <c r="AF27">
        <v>42</v>
      </c>
      <c r="AG27">
        <v>59</v>
      </c>
      <c r="AH27">
        <v>14.421260999999999</v>
      </c>
      <c r="AI27">
        <v>0</v>
      </c>
      <c r="AJ27">
        <v>0</v>
      </c>
      <c r="AK27">
        <v>0</v>
      </c>
      <c r="AL27">
        <v>0</v>
      </c>
      <c r="AM27" t="s">
        <v>270</v>
      </c>
      <c r="AN27" t="s">
        <v>456</v>
      </c>
      <c r="AO27">
        <v>2373.5709999999999</v>
      </c>
      <c r="AR27" t="s">
        <v>115</v>
      </c>
      <c r="AS27" t="s">
        <v>117</v>
      </c>
      <c r="AT27" t="s">
        <v>208</v>
      </c>
      <c r="AU27" t="s">
        <v>269</v>
      </c>
      <c r="AV27" t="s">
        <v>48</v>
      </c>
      <c r="AW27">
        <v>2</v>
      </c>
      <c r="BB27">
        <v>0.83860791244393751</v>
      </c>
      <c r="BC27" t="s">
        <v>67</v>
      </c>
      <c r="BF27" t="s">
        <v>115</v>
      </c>
      <c r="BG27" t="s">
        <v>117</v>
      </c>
      <c r="BH27" t="s">
        <v>269</v>
      </c>
      <c r="BI27">
        <v>2136</v>
      </c>
      <c r="BJ27">
        <v>2</v>
      </c>
      <c r="BK27" t="s">
        <v>208</v>
      </c>
      <c r="BL27" t="s">
        <v>392</v>
      </c>
      <c r="BM27">
        <v>0.83860791244393751</v>
      </c>
      <c r="BN27" t="s">
        <v>67</v>
      </c>
      <c r="BO27" t="s">
        <v>172</v>
      </c>
      <c r="BP27">
        <v>2481.61</v>
      </c>
    </row>
    <row r="28" spans="1:68" ht="16.5" x14ac:dyDescent="0.25">
      <c r="A28" s="49" t="str">
        <f t="shared" si="18"/>
        <v>원진운수</v>
      </c>
      <c r="B28" s="50" t="str">
        <f t="shared" si="1"/>
        <v>김현일</v>
      </c>
      <c r="C28" s="51" t="str">
        <f t="shared" si="19"/>
        <v>D</v>
      </c>
      <c r="D28" s="52">
        <f t="shared" si="20"/>
        <v>0.8113340228716478</v>
      </c>
      <c r="E28" s="53">
        <f t="shared" si="21"/>
        <v>397</v>
      </c>
      <c r="F28" s="54" t="str">
        <f t="shared" si="22"/>
        <v>6</v>
      </c>
      <c r="G28" s="55" t="str">
        <f t="shared" si="23"/>
        <v>70바4309</v>
      </c>
      <c r="H28" s="56">
        <f t="shared" si="24"/>
        <v>2</v>
      </c>
      <c r="I28" s="57">
        <f t="shared" si="25"/>
        <v>1002.8440000000001</v>
      </c>
      <c r="J28" s="58">
        <f t="shared" si="26"/>
        <v>1.8962445946629587E-3</v>
      </c>
      <c r="K28" s="58">
        <f t="shared" si="27"/>
        <v>0.31495657247477177</v>
      </c>
      <c r="L28" s="58">
        <f t="shared" si="28"/>
        <v>0.15954625046368129</v>
      </c>
      <c r="M28" s="59">
        <f t="shared" si="29"/>
        <v>9.6859999999999999</v>
      </c>
      <c r="N28" s="60">
        <f t="shared" si="30"/>
        <v>0</v>
      </c>
      <c r="O28" s="60">
        <f t="shared" si="31"/>
        <v>1.7948953177164144</v>
      </c>
      <c r="P28" s="118">
        <f t="shared" si="32"/>
        <v>0</v>
      </c>
      <c r="Q28" s="119">
        <f t="shared" si="33"/>
        <v>0</v>
      </c>
      <c r="R28" s="119">
        <f t="shared" si="34"/>
        <v>18</v>
      </c>
      <c r="T28">
        <v>527</v>
      </c>
      <c r="U28">
        <v>397</v>
      </c>
      <c r="V28" t="s">
        <v>271</v>
      </c>
      <c r="W28">
        <v>1002.8440000000001</v>
      </c>
      <c r="X28">
        <v>453.06599999999997</v>
      </c>
      <c r="Y28">
        <v>2.2130000000000001</v>
      </c>
      <c r="Z28">
        <v>9.6859999999999999</v>
      </c>
      <c r="AA28">
        <v>66.061098000000001</v>
      </c>
      <c r="AB28">
        <v>0.12526799999999999</v>
      </c>
      <c r="AC28">
        <v>20.806377000000001</v>
      </c>
      <c r="AD28" s="1">
        <v>160</v>
      </c>
      <c r="AE28">
        <v>0</v>
      </c>
      <c r="AF28">
        <v>18</v>
      </c>
      <c r="AG28">
        <v>58</v>
      </c>
      <c r="AH28">
        <v>15.180553</v>
      </c>
      <c r="AI28">
        <v>0</v>
      </c>
      <c r="AJ28">
        <v>0</v>
      </c>
      <c r="AK28">
        <v>0</v>
      </c>
      <c r="AL28">
        <v>0</v>
      </c>
      <c r="AM28" t="s">
        <v>272</v>
      </c>
      <c r="AN28" t="s">
        <v>457</v>
      </c>
      <c r="AO28">
        <v>853.58900000000006</v>
      </c>
      <c r="AR28" t="s">
        <v>115</v>
      </c>
      <c r="AS28" t="s">
        <v>118</v>
      </c>
      <c r="AT28" t="s">
        <v>224</v>
      </c>
      <c r="AU28" t="s">
        <v>271</v>
      </c>
      <c r="AV28" t="s">
        <v>48</v>
      </c>
      <c r="AW28">
        <v>2</v>
      </c>
      <c r="BB28">
        <v>0.8113340228716478</v>
      </c>
      <c r="BC28" t="s">
        <v>67</v>
      </c>
      <c r="BF28" t="s">
        <v>115</v>
      </c>
      <c r="BG28" t="s">
        <v>118</v>
      </c>
      <c r="BH28" t="s">
        <v>271</v>
      </c>
      <c r="BI28">
        <v>397</v>
      </c>
      <c r="BJ28">
        <v>2</v>
      </c>
      <c r="BK28" t="s">
        <v>224</v>
      </c>
      <c r="BL28" t="s">
        <v>217</v>
      </c>
      <c r="BM28">
        <v>0.8113340228716478</v>
      </c>
      <c r="BN28" t="s">
        <v>67</v>
      </c>
      <c r="BO28" t="s">
        <v>172</v>
      </c>
      <c r="BP28">
        <v>1002.8440000000001</v>
      </c>
    </row>
    <row r="29" spans="1:68" ht="16.5" x14ac:dyDescent="0.25">
      <c r="A29" s="66" t="str">
        <f t="shared" si="18"/>
        <v>원진운수</v>
      </c>
      <c r="B29" s="67" t="str">
        <f t="shared" si="1"/>
        <v>김현진</v>
      </c>
      <c r="C29" s="68" t="str">
        <f t="shared" si="19"/>
        <v>F</v>
      </c>
      <c r="D29" s="69">
        <f t="shared" si="20"/>
        <v>0.69242833055164565</v>
      </c>
      <c r="E29" s="70">
        <f t="shared" si="21"/>
        <v>848</v>
      </c>
      <c r="F29" s="71" t="str">
        <f t="shared" si="22"/>
        <v>22</v>
      </c>
      <c r="G29" s="72" t="str">
        <f t="shared" si="23"/>
        <v>70바4311</v>
      </c>
      <c r="H29" s="73">
        <f t="shared" si="24"/>
        <v>10</v>
      </c>
      <c r="I29" s="74">
        <f t="shared" si="25"/>
        <v>1735.731</v>
      </c>
      <c r="J29" s="75">
        <f t="shared" si="26"/>
        <v>1.3610526068722067E-2</v>
      </c>
      <c r="K29" s="75">
        <f t="shared" si="27"/>
        <v>0.39098356594647365</v>
      </c>
      <c r="L29" s="75">
        <f t="shared" si="28"/>
        <v>0.16765270655418379</v>
      </c>
      <c r="M29" s="76">
        <f t="shared" si="29"/>
        <v>14.957000000000001</v>
      </c>
      <c r="N29" s="77">
        <f t="shared" si="30"/>
        <v>0.11108648693983945</v>
      </c>
      <c r="O29" s="77">
        <f t="shared" si="31"/>
        <v>8.4425730074277983</v>
      </c>
      <c r="P29" s="116">
        <f t="shared" si="32"/>
        <v>2</v>
      </c>
      <c r="Q29" s="117">
        <f t="shared" si="33"/>
        <v>2</v>
      </c>
      <c r="R29" s="117">
        <f t="shared" si="34"/>
        <v>152</v>
      </c>
      <c r="T29">
        <v>527</v>
      </c>
      <c r="U29">
        <v>848</v>
      </c>
      <c r="V29" t="s">
        <v>458</v>
      </c>
      <c r="W29">
        <v>1800.3989999999999</v>
      </c>
      <c r="X29">
        <v>1048.0999999999999</v>
      </c>
      <c r="Y29">
        <v>1.718</v>
      </c>
      <c r="Z29">
        <v>14.957000000000001</v>
      </c>
      <c r="AA29">
        <v>122.57468900000001</v>
      </c>
      <c r="AB29">
        <v>1.6683060000000001</v>
      </c>
      <c r="AC29">
        <v>47.924689000000001</v>
      </c>
      <c r="AD29" s="1">
        <v>291</v>
      </c>
      <c r="AE29">
        <v>2</v>
      </c>
      <c r="AF29">
        <v>152</v>
      </c>
      <c r="AG29">
        <v>73</v>
      </c>
      <c r="AH29">
        <v>14.688179</v>
      </c>
      <c r="AI29">
        <v>41.4</v>
      </c>
      <c r="AJ29">
        <v>0</v>
      </c>
      <c r="AK29">
        <v>2</v>
      </c>
      <c r="AL29">
        <v>97</v>
      </c>
      <c r="AM29" t="s">
        <v>459</v>
      </c>
      <c r="AN29" t="s">
        <v>460</v>
      </c>
      <c r="AO29">
        <v>283.98099999999999</v>
      </c>
      <c r="AR29" t="s">
        <v>115</v>
      </c>
      <c r="AS29" t="s">
        <v>117</v>
      </c>
      <c r="AT29" t="s">
        <v>194</v>
      </c>
      <c r="AU29" t="s">
        <v>458</v>
      </c>
      <c r="AV29" t="s">
        <v>48</v>
      </c>
      <c r="AW29">
        <v>10</v>
      </c>
      <c r="BB29">
        <v>0.69242833055164565</v>
      </c>
      <c r="BC29" t="s">
        <v>69</v>
      </c>
      <c r="BF29" t="s">
        <v>115</v>
      </c>
      <c r="BG29" t="s">
        <v>117</v>
      </c>
      <c r="BH29" t="s">
        <v>458</v>
      </c>
      <c r="BI29">
        <v>848</v>
      </c>
      <c r="BJ29">
        <v>10</v>
      </c>
      <c r="BK29" t="s">
        <v>194</v>
      </c>
      <c r="BL29" t="s">
        <v>208</v>
      </c>
      <c r="BM29">
        <v>0.69242833055164565</v>
      </c>
      <c r="BN29" t="s">
        <v>69</v>
      </c>
      <c r="BO29" t="s">
        <v>181</v>
      </c>
      <c r="BP29">
        <v>1735.731</v>
      </c>
    </row>
    <row r="30" spans="1:68" ht="16.5" x14ac:dyDescent="0.25">
      <c r="A30" s="49" t="str">
        <f t="shared" si="18"/>
        <v>원진운수</v>
      </c>
      <c r="B30" s="50" t="str">
        <f t="shared" si="1"/>
        <v>박경훈</v>
      </c>
      <c r="C30" s="51" t="str">
        <f t="shared" si="19"/>
        <v>F</v>
      </c>
      <c r="D30" s="52">
        <f t="shared" si="20"/>
        <v>0.76164590856843861</v>
      </c>
      <c r="E30" s="53">
        <f t="shared" si="21"/>
        <v>8479</v>
      </c>
      <c r="F30" s="54" t="str">
        <f t="shared" si="22"/>
        <v>22</v>
      </c>
      <c r="G30" s="55" t="str">
        <f t="shared" si="23"/>
        <v>70바4327</v>
      </c>
      <c r="H30" s="56">
        <f t="shared" si="24"/>
        <v>11</v>
      </c>
      <c r="I30" s="57">
        <f t="shared" si="25"/>
        <v>2256.922</v>
      </c>
      <c r="J30" s="58">
        <f t="shared" si="26"/>
        <v>9.7437007927149624E-3</v>
      </c>
      <c r="K30" s="58">
        <f t="shared" si="27"/>
        <v>0.35350967094877311</v>
      </c>
      <c r="L30" s="58">
        <f t="shared" si="28"/>
        <v>0.16881398648247481</v>
      </c>
      <c r="M30" s="59">
        <f t="shared" si="29"/>
        <v>11.473000000000001</v>
      </c>
      <c r="N30" s="60">
        <f t="shared" si="30"/>
        <v>8.8616265870065519E-2</v>
      </c>
      <c r="O30" s="60">
        <f t="shared" si="31"/>
        <v>1.9495578491414414</v>
      </c>
      <c r="P30" s="118">
        <f t="shared" si="32"/>
        <v>0</v>
      </c>
      <c r="Q30" s="119">
        <f t="shared" si="33"/>
        <v>2</v>
      </c>
      <c r="R30" s="119">
        <f t="shared" si="34"/>
        <v>44</v>
      </c>
      <c r="T30">
        <v>527</v>
      </c>
      <c r="U30">
        <v>8479</v>
      </c>
      <c r="V30" t="s">
        <v>273</v>
      </c>
      <c r="W30">
        <v>2256.922</v>
      </c>
      <c r="X30">
        <v>1211.4269999999999</v>
      </c>
      <c r="Y30">
        <v>1.863</v>
      </c>
      <c r="Z30">
        <v>11.473000000000001</v>
      </c>
      <c r="AA30">
        <v>155.82385300000001</v>
      </c>
      <c r="AB30">
        <v>1.5183009999999999</v>
      </c>
      <c r="AC30">
        <v>55.085239000000001</v>
      </c>
      <c r="AD30" s="1">
        <v>381</v>
      </c>
      <c r="AE30">
        <v>2</v>
      </c>
      <c r="AF30">
        <v>44</v>
      </c>
      <c r="AG30">
        <v>71</v>
      </c>
      <c r="AH30">
        <v>14.483803</v>
      </c>
      <c r="AI30">
        <v>12</v>
      </c>
      <c r="AJ30">
        <v>0</v>
      </c>
      <c r="AK30">
        <v>0</v>
      </c>
      <c r="AL30">
        <v>0</v>
      </c>
      <c r="AM30" t="s">
        <v>274</v>
      </c>
      <c r="AN30" t="s">
        <v>461</v>
      </c>
      <c r="AO30">
        <v>341.964</v>
      </c>
      <c r="AR30" t="s">
        <v>115</v>
      </c>
      <c r="AS30" t="s">
        <v>117</v>
      </c>
      <c r="AT30" t="s">
        <v>201</v>
      </c>
      <c r="AU30" t="s">
        <v>273</v>
      </c>
      <c r="AV30" t="s">
        <v>48</v>
      </c>
      <c r="AW30">
        <v>11</v>
      </c>
      <c r="BB30">
        <v>0.76164590856843861</v>
      </c>
      <c r="BC30" t="s">
        <v>69</v>
      </c>
      <c r="BF30" t="s">
        <v>115</v>
      </c>
      <c r="BG30" t="s">
        <v>117</v>
      </c>
      <c r="BH30" t="s">
        <v>273</v>
      </c>
      <c r="BI30">
        <v>8479</v>
      </c>
      <c r="BJ30">
        <v>11</v>
      </c>
      <c r="BK30" t="s">
        <v>201</v>
      </c>
      <c r="BL30" t="s">
        <v>208</v>
      </c>
      <c r="BM30">
        <v>0.76164590856843861</v>
      </c>
      <c r="BN30" t="s">
        <v>69</v>
      </c>
      <c r="BO30" t="s">
        <v>181</v>
      </c>
      <c r="BP30">
        <v>2256.922</v>
      </c>
    </row>
    <row r="31" spans="1:68" ht="16.5" x14ac:dyDescent="0.25">
      <c r="A31" s="66" t="str">
        <f t="shared" si="18"/>
        <v>원진운수</v>
      </c>
      <c r="B31" s="67" t="str">
        <f t="shared" si="1"/>
        <v>박동남</v>
      </c>
      <c r="C31" s="68" t="str">
        <f t="shared" si="19"/>
        <v>D</v>
      </c>
      <c r="D31" s="69">
        <f t="shared" si="20"/>
        <v>0.80542953265556705</v>
      </c>
      <c r="E31" s="70">
        <f t="shared" si="21"/>
        <v>6100</v>
      </c>
      <c r="F31" s="71" t="str">
        <f t="shared" si="22"/>
        <v>6</v>
      </c>
      <c r="G31" s="72" t="str">
        <f t="shared" si="23"/>
        <v>70바4309</v>
      </c>
      <c r="H31" s="73">
        <f t="shared" si="24"/>
        <v>2</v>
      </c>
      <c r="I31" s="74">
        <f t="shared" si="25"/>
        <v>2149.1019999999999</v>
      </c>
      <c r="J31" s="75">
        <f t="shared" si="26"/>
        <v>2.9441182852152142E-3</v>
      </c>
      <c r="K31" s="75">
        <f t="shared" si="27"/>
        <v>0.33111947887144583</v>
      </c>
      <c r="L31" s="75">
        <f t="shared" si="28"/>
        <v>6.1421002818851787E-2</v>
      </c>
      <c r="M31" s="76">
        <f t="shared" si="29"/>
        <v>10.525</v>
      </c>
      <c r="N31" s="77">
        <f t="shared" si="30"/>
        <v>0</v>
      </c>
      <c r="O31" s="77">
        <f t="shared" si="31"/>
        <v>1.7216493214375121</v>
      </c>
      <c r="P31" s="116">
        <f t="shared" si="32"/>
        <v>0</v>
      </c>
      <c r="Q31" s="117">
        <f t="shared" si="33"/>
        <v>0</v>
      </c>
      <c r="R31" s="117">
        <f t="shared" si="34"/>
        <v>37</v>
      </c>
      <c r="T31">
        <v>527</v>
      </c>
      <c r="U31">
        <v>6100</v>
      </c>
      <c r="V31" t="s">
        <v>275</v>
      </c>
      <c r="W31">
        <v>2149.1019999999999</v>
      </c>
      <c r="X31">
        <v>968.44600000000003</v>
      </c>
      <c r="Y31">
        <v>2.2189999999999999</v>
      </c>
      <c r="Z31">
        <v>10.525</v>
      </c>
      <c r="AA31">
        <v>136.61135899999999</v>
      </c>
      <c r="AB31">
        <v>0.4022</v>
      </c>
      <c r="AC31">
        <v>45.234681999999999</v>
      </c>
      <c r="AD31" s="1">
        <v>132</v>
      </c>
      <c r="AE31">
        <v>0</v>
      </c>
      <c r="AF31">
        <v>37</v>
      </c>
      <c r="AG31">
        <v>58</v>
      </c>
      <c r="AH31">
        <v>15.731502000000001</v>
      </c>
      <c r="AI31">
        <v>0</v>
      </c>
      <c r="AJ31">
        <v>0</v>
      </c>
      <c r="AK31">
        <v>0</v>
      </c>
      <c r="AL31">
        <v>0</v>
      </c>
      <c r="AM31" t="s">
        <v>276</v>
      </c>
      <c r="AN31" t="s">
        <v>462</v>
      </c>
      <c r="AO31">
        <v>1534.598</v>
      </c>
      <c r="AR31" t="s">
        <v>115</v>
      </c>
      <c r="AS31" t="s">
        <v>118</v>
      </c>
      <c r="AT31" t="s">
        <v>224</v>
      </c>
      <c r="AU31" t="s">
        <v>275</v>
      </c>
      <c r="AV31" t="s">
        <v>48</v>
      </c>
      <c r="AW31">
        <v>2</v>
      </c>
      <c r="BB31">
        <v>0.80542953265556705</v>
      </c>
      <c r="BC31" t="s">
        <v>67</v>
      </c>
      <c r="BF31" t="s">
        <v>115</v>
      </c>
      <c r="BG31" t="s">
        <v>118</v>
      </c>
      <c r="BH31" t="s">
        <v>275</v>
      </c>
      <c r="BI31">
        <v>6100</v>
      </c>
      <c r="BJ31">
        <v>2</v>
      </c>
      <c r="BK31" t="s">
        <v>224</v>
      </c>
      <c r="BL31" t="s">
        <v>219</v>
      </c>
      <c r="BM31">
        <v>0.80542953265556705</v>
      </c>
      <c r="BN31" t="s">
        <v>67</v>
      </c>
      <c r="BO31" t="s">
        <v>172</v>
      </c>
      <c r="BP31">
        <v>2149.1019999999999</v>
      </c>
    </row>
    <row r="32" spans="1:68" ht="16.5" x14ac:dyDescent="0.25">
      <c r="A32" s="49" t="str">
        <f t="shared" si="18"/>
        <v>원진운수</v>
      </c>
      <c r="B32" s="50" t="str">
        <f t="shared" si="1"/>
        <v>박봉수</v>
      </c>
      <c r="C32" s="51" t="str">
        <f t="shared" si="19"/>
        <v>F</v>
      </c>
      <c r="D32" s="52">
        <f t="shared" si="20"/>
        <v>0.74347509906790166</v>
      </c>
      <c r="E32" s="53">
        <f t="shared" si="21"/>
        <v>9007</v>
      </c>
      <c r="F32" s="54" t="str">
        <f t="shared" si="22"/>
        <v>6</v>
      </c>
      <c r="G32" s="55" t="str">
        <f t="shared" si="23"/>
        <v>70바3612</v>
      </c>
      <c r="H32" s="56">
        <f t="shared" si="24"/>
        <v>3</v>
      </c>
      <c r="I32" s="57">
        <f t="shared" si="25"/>
        <v>1462.9399999999998</v>
      </c>
      <c r="J32" s="58">
        <f t="shared" si="26"/>
        <v>1.76670731338226E-3</v>
      </c>
      <c r="K32" s="58">
        <f t="shared" si="27"/>
        <v>0.36809161427233633</v>
      </c>
      <c r="L32" s="58">
        <f t="shared" si="28"/>
        <v>8.8862154292042056E-2</v>
      </c>
      <c r="M32" s="59">
        <f t="shared" si="29"/>
        <v>10.866</v>
      </c>
      <c r="N32" s="60">
        <f t="shared" si="30"/>
        <v>0</v>
      </c>
      <c r="O32" s="60">
        <f t="shared" si="31"/>
        <v>0.20506650990471242</v>
      </c>
      <c r="P32" s="118">
        <f t="shared" si="32"/>
        <v>0</v>
      </c>
      <c r="Q32" s="119">
        <f t="shared" si="33"/>
        <v>0</v>
      </c>
      <c r="R32" s="119">
        <f t="shared" si="34"/>
        <v>3</v>
      </c>
      <c r="T32">
        <v>527</v>
      </c>
      <c r="U32">
        <v>9007</v>
      </c>
      <c r="V32" t="s">
        <v>277</v>
      </c>
      <c r="W32">
        <v>1462.94</v>
      </c>
      <c r="X32">
        <v>683.64200000000005</v>
      </c>
      <c r="Y32">
        <v>2.14</v>
      </c>
      <c r="Z32">
        <v>10.866</v>
      </c>
      <c r="AA32">
        <v>94.959701999999993</v>
      </c>
      <c r="AB32">
        <v>0.167766</v>
      </c>
      <c r="AC32">
        <v>34.953870000000002</v>
      </c>
      <c r="AD32" s="1">
        <v>130</v>
      </c>
      <c r="AE32">
        <v>0</v>
      </c>
      <c r="AF32">
        <v>3</v>
      </c>
      <c r="AG32">
        <v>59</v>
      </c>
      <c r="AH32">
        <v>15.405903</v>
      </c>
      <c r="AI32">
        <v>0</v>
      </c>
      <c r="AJ32">
        <v>0</v>
      </c>
      <c r="AK32">
        <v>0</v>
      </c>
      <c r="AL32">
        <v>0</v>
      </c>
      <c r="AM32" t="s">
        <v>278</v>
      </c>
      <c r="AN32" t="s">
        <v>463</v>
      </c>
      <c r="AO32">
        <v>1074.3889999999999</v>
      </c>
      <c r="AR32" t="s">
        <v>115</v>
      </c>
      <c r="AS32" t="s">
        <v>118</v>
      </c>
      <c r="AT32" t="s">
        <v>219</v>
      </c>
      <c r="AU32" t="s">
        <v>277</v>
      </c>
      <c r="AV32" t="s">
        <v>48</v>
      </c>
      <c r="AW32">
        <v>3</v>
      </c>
      <c r="BB32">
        <v>0.74347509906790166</v>
      </c>
      <c r="BC32" t="s">
        <v>69</v>
      </c>
      <c r="BF32" t="s">
        <v>115</v>
      </c>
      <c r="BG32" t="s">
        <v>118</v>
      </c>
      <c r="BH32" t="s">
        <v>277</v>
      </c>
      <c r="BI32">
        <v>9007</v>
      </c>
      <c r="BJ32">
        <v>3</v>
      </c>
      <c r="BK32" t="s">
        <v>219</v>
      </c>
      <c r="BL32" t="s">
        <v>222</v>
      </c>
      <c r="BM32">
        <v>0.74347509906790166</v>
      </c>
      <c r="BN32" t="s">
        <v>69</v>
      </c>
      <c r="BO32" t="s">
        <v>181</v>
      </c>
      <c r="BP32">
        <v>1462.9399999999998</v>
      </c>
    </row>
    <row r="33" spans="1:68" ht="16.5" x14ac:dyDescent="0.25">
      <c r="A33" s="66" t="str">
        <f t="shared" si="18"/>
        <v>원진운수</v>
      </c>
      <c r="B33" s="67" t="str">
        <f t="shared" si="1"/>
        <v>박성홍</v>
      </c>
      <c r="C33" s="68" t="str">
        <f t="shared" si="19"/>
        <v>F</v>
      </c>
      <c r="D33" s="69">
        <f t="shared" si="20"/>
        <v>0.79800000000000004</v>
      </c>
      <c r="E33" s="70">
        <f t="shared" si="21"/>
        <v>9567</v>
      </c>
      <c r="F33" s="71" t="str">
        <f t="shared" si="22"/>
        <v>22</v>
      </c>
      <c r="G33" s="72" t="str">
        <f t="shared" si="23"/>
        <v>70바4325</v>
      </c>
      <c r="H33" s="73">
        <f t="shared" si="24"/>
        <v>1</v>
      </c>
      <c r="I33" s="74">
        <f t="shared" si="25"/>
        <v>2398.3409999999999</v>
      </c>
      <c r="J33" s="75">
        <f t="shared" si="26"/>
        <v>4.3610836445477684E-3</v>
      </c>
      <c r="K33" s="75">
        <f t="shared" si="27"/>
        <v>0.34357408653718136</v>
      </c>
      <c r="L33" s="75">
        <f t="shared" si="28"/>
        <v>0.10757436077688703</v>
      </c>
      <c r="M33" s="76">
        <f t="shared" si="29"/>
        <v>10.577999999999999</v>
      </c>
      <c r="N33" s="77">
        <f t="shared" si="30"/>
        <v>0.25017293203927216</v>
      </c>
      <c r="O33" s="77">
        <f t="shared" si="31"/>
        <v>2.3349473656998736</v>
      </c>
      <c r="P33" s="116">
        <f t="shared" si="32"/>
        <v>0</v>
      </c>
      <c r="Q33" s="117">
        <f t="shared" si="33"/>
        <v>6</v>
      </c>
      <c r="R33" s="117">
        <f t="shared" si="34"/>
        <v>56</v>
      </c>
      <c r="T33">
        <v>527</v>
      </c>
      <c r="U33">
        <v>9567</v>
      </c>
      <c r="V33" t="s">
        <v>279</v>
      </c>
      <c r="W33">
        <v>2398.3409999999999</v>
      </c>
      <c r="X33">
        <v>1202.0260000000001</v>
      </c>
      <c r="Y33">
        <v>1.9950000000000001</v>
      </c>
      <c r="Z33">
        <v>10.577999999999999</v>
      </c>
      <c r="AA33">
        <v>163.62217699999999</v>
      </c>
      <c r="AB33">
        <v>0.71357000000000004</v>
      </c>
      <c r="AC33">
        <v>56.216340000000002</v>
      </c>
      <c r="AD33" s="1">
        <v>258</v>
      </c>
      <c r="AE33">
        <v>6</v>
      </c>
      <c r="AF33">
        <v>56</v>
      </c>
      <c r="AG33">
        <v>59</v>
      </c>
      <c r="AH33">
        <v>14.657799000000001</v>
      </c>
      <c r="AI33">
        <v>0</v>
      </c>
      <c r="AJ33">
        <v>0</v>
      </c>
      <c r="AK33">
        <v>0</v>
      </c>
      <c r="AL33">
        <v>0</v>
      </c>
      <c r="AM33" t="s">
        <v>280</v>
      </c>
      <c r="AN33" t="s">
        <v>464</v>
      </c>
      <c r="AO33">
        <v>2398.3409999999999</v>
      </c>
      <c r="AR33" t="s">
        <v>115</v>
      </c>
      <c r="AS33" t="s">
        <v>117</v>
      </c>
      <c r="AT33" t="s">
        <v>199</v>
      </c>
      <c r="AU33" t="s">
        <v>279</v>
      </c>
      <c r="AV33" t="s">
        <v>48</v>
      </c>
      <c r="AW33">
        <v>1</v>
      </c>
      <c r="BB33">
        <v>0.79800000000000004</v>
      </c>
      <c r="BC33" t="s">
        <v>69</v>
      </c>
      <c r="BF33" t="s">
        <v>115</v>
      </c>
      <c r="BG33" t="s">
        <v>117</v>
      </c>
      <c r="BH33" t="s">
        <v>279</v>
      </c>
      <c r="BI33">
        <v>9567</v>
      </c>
      <c r="BJ33">
        <v>1</v>
      </c>
      <c r="BK33" t="s">
        <v>199</v>
      </c>
      <c r="BL33" t="s">
        <v>170</v>
      </c>
      <c r="BM33">
        <v>0.79800000000000004</v>
      </c>
      <c r="BN33" t="s">
        <v>69</v>
      </c>
      <c r="BO33" t="s">
        <v>181</v>
      </c>
      <c r="BP33">
        <v>2398.3409999999999</v>
      </c>
    </row>
    <row r="34" spans="1:68" ht="16.5" x14ac:dyDescent="0.25">
      <c r="A34" s="49" t="str">
        <f t="shared" si="18"/>
        <v>원진운수</v>
      </c>
      <c r="B34" s="50" t="str">
        <f t="shared" si="1"/>
        <v>박영국</v>
      </c>
      <c r="C34" s="51" t="str">
        <f t="shared" si="19"/>
        <v>C</v>
      </c>
      <c r="D34" s="52">
        <f t="shared" si="20"/>
        <v>0.88931034482758631</v>
      </c>
      <c r="E34" s="53">
        <f t="shared" si="21"/>
        <v>9178</v>
      </c>
      <c r="F34" s="54" t="str">
        <f t="shared" si="22"/>
        <v>320</v>
      </c>
      <c r="G34" s="55" t="str">
        <f t="shared" si="23"/>
        <v>70바4344</v>
      </c>
      <c r="H34" s="56">
        <f t="shared" si="24"/>
        <v>1</v>
      </c>
      <c r="I34" s="57">
        <f t="shared" si="25"/>
        <v>3445.6350000000002</v>
      </c>
      <c r="J34" s="58">
        <f t="shared" si="26"/>
        <v>5.4148665659465934E-3</v>
      </c>
      <c r="K34" s="58">
        <f t="shared" si="27"/>
        <v>0.23769394067102634</v>
      </c>
      <c r="L34" s="58">
        <f t="shared" si="28"/>
        <v>5.8044453344593953E-2</v>
      </c>
      <c r="M34" s="59">
        <f t="shared" si="29"/>
        <v>17.013999999999999</v>
      </c>
      <c r="N34" s="60">
        <f t="shared" si="30"/>
        <v>2.8944992646524618E-2</v>
      </c>
      <c r="O34" s="60">
        <f t="shared" si="31"/>
        <v>4.052298970513446</v>
      </c>
      <c r="P34" s="118">
        <f t="shared" si="32"/>
        <v>0</v>
      </c>
      <c r="Q34" s="119">
        <f t="shared" si="33"/>
        <v>1</v>
      </c>
      <c r="R34" s="119">
        <f t="shared" si="34"/>
        <v>140</v>
      </c>
      <c r="T34">
        <v>527</v>
      </c>
      <c r="U34">
        <v>9178</v>
      </c>
      <c r="V34" t="s">
        <v>281</v>
      </c>
      <c r="W34">
        <v>3454.8290000000002</v>
      </c>
      <c r="X34">
        <v>1339.86</v>
      </c>
      <c r="Y34">
        <v>2.5779999999999998</v>
      </c>
      <c r="Z34">
        <v>17.013999999999999</v>
      </c>
      <c r="AA34">
        <v>110.59496900000001</v>
      </c>
      <c r="AB34">
        <v>0.59885699999999997</v>
      </c>
      <c r="AC34">
        <v>26.287754</v>
      </c>
      <c r="AD34" s="1">
        <v>200</v>
      </c>
      <c r="AE34">
        <v>1</v>
      </c>
      <c r="AF34">
        <v>140</v>
      </c>
      <c r="AG34">
        <v>105</v>
      </c>
      <c r="AH34">
        <v>31.238572000000001</v>
      </c>
      <c r="AI34">
        <v>23515.599999999999</v>
      </c>
      <c r="AJ34">
        <v>11635</v>
      </c>
      <c r="AK34">
        <v>0</v>
      </c>
      <c r="AL34">
        <v>0</v>
      </c>
      <c r="AM34" t="s">
        <v>282</v>
      </c>
      <c r="AN34" t="s">
        <v>465</v>
      </c>
      <c r="AO34">
        <v>3445.6350000000002</v>
      </c>
      <c r="AR34" t="s">
        <v>115</v>
      </c>
      <c r="AS34" t="s">
        <v>116</v>
      </c>
      <c r="AT34" t="s">
        <v>215</v>
      </c>
      <c r="AU34" t="s">
        <v>281</v>
      </c>
      <c r="AV34" t="s">
        <v>48</v>
      </c>
      <c r="AW34">
        <v>1</v>
      </c>
      <c r="BB34">
        <v>0.88931034482758631</v>
      </c>
      <c r="BC34" t="s">
        <v>68</v>
      </c>
      <c r="BF34" t="s">
        <v>115</v>
      </c>
      <c r="BG34" t="s">
        <v>116</v>
      </c>
      <c r="BH34" t="s">
        <v>281</v>
      </c>
      <c r="BI34">
        <v>9178</v>
      </c>
      <c r="BJ34">
        <v>1</v>
      </c>
      <c r="BK34" t="s">
        <v>215</v>
      </c>
      <c r="BL34" t="s">
        <v>170</v>
      </c>
      <c r="BM34">
        <v>0.88931034482758631</v>
      </c>
      <c r="BN34" t="s">
        <v>68</v>
      </c>
      <c r="BO34" t="s">
        <v>171</v>
      </c>
      <c r="BP34">
        <v>3445.6350000000002</v>
      </c>
    </row>
    <row r="35" spans="1:68" ht="16.5" x14ac:dyDescent="0.25">
      <c r="A35" s="66" t="str">
        <f t="shared" si="18"/>
        <v>원진운수</v>
      </c>
      <c r="B35" s="67" t="str">
        <f t="shared" si="1"/>
        <v>박용덕</v>
      </c>
      <c r="C35" s="68" t="str">
        <f t="shared" si="19"/>
        <v>F</v>
      </c>
      <c r="D35" s="69">
        <f t="shared" si="20"/>
        <v>0.78629629629629627</v>
      </c>
      <c r="E35" s="70">
        <f t="shared" si="21"/>
        <v>3761</v>
      </c>
      <c r="F35" s="71" t="str">
        <f t="shared" si="22"/>
        <v>6</v>
      </c>
      <c r="G35" s="72" t="str">
        <f t="shared" si="23"/>
        <v>70바4310</v>
      </c>
      <c r="H35" s="73">
        <f t="shared" si="24"/>
        <v>1</v>
      </c>
      <c r="I35" s="74">
        <f t="shared" si="25"/>
        <v>1532.981</v>
      </c>
      <c r="J35" s="75">
        <f t="shared" si="26"/>
        <v>5.2238726918054298E-3</v>
      </c>
      <c r="K35" s="75">
        <f t="shared" si="27"/>
        <v>0.34921638624205964</v>
      </c>
      <c r="L35" s="75">
        <f t="shared" si="28"/>
        <v>0.11872293263908686</v>
      </c>
      <c r="M35" s="76">
        <f t="shared" si="29"/>
        <v>12.045999999999999</v>
      </c>
      <c r="N35" s="77">
        <f t="shared" si="30"/>
        <v>0</v>
      </c>
      <c r="O35" s="77">
        <f t="shared" si="31"/>
        <v>1.3046476114185368</v>
      </c>
      <c r="P35" s="116">
        <f t="shared" si="32"/>
        <v>0</v>
      </c>
      <c r="Q35" s="117">
        <f t="shared" si="33"/>
        <v>0</v>
      </c>
      <c r="R35" s="117">
        <f t="shared" si="34"/>
        <v>20</v>
      </c>
      <c r="T35">
        <v>527</v>
      </c>
      <c r="U35">
        <v>3761</v>
      </c>
      <c r="V35" t="s">
        <v>283</v>
      </c>
      <c r="W35">
        <v>1532.981</v>
      </c>
      <c r="X35">
        <v>722.23500000000001</v>
      </c>
      <c r="Y35">
        <v>2.1230000000000002</v>
      </c>
      <c r="Z35">
        <v>12.045999999999999</v>
      </c>
      <c r="AA35">
        <v>100.443872</v>
      </c>
      <c r="AB35">
        <v>0.52470600000000001</v>
      </c>
      <c r="AC35">
        <v>35.076645999999997</v>
      </c>
      <c r="AD35" s="1">
        <v>182</v>
      </c>
      <c r="AE35">
        <v>0</v>
      </c>
      <c r="AF35">
        <v>20</v>
      </c>
      <c r="AG35">
        <v>58</v>
      </c>
      <c r="AH35">
        <v>15.262065</v>
      </c>
      <c r="AI35">
        <v>0</v>
      </c>
      <c r="AJ35">
        <v>0</v>
      </c>
      <c r="AK35">
        <v>0</v>
      </c>
      <c r="AL35">
        <v>0</v>
      </c>
      <c r="AM35" t="s">
        <v>284</v>
      </c>
      <c r="AN35" t="s">
        <v>466</v>
      </c>
      <c r="AO35">
        <v>1532.981</v>
      </c>
      <c r="AR35" t="s">
        <v>115</v>
      </c>
      <c r="AS35" t="s">
        <v>118</v>
      </c>
      <c r="AT35" t="s">
        <v>225</v>
      </c>
      <c r="AU35" t="s">
        <v>283</v>
      </c>
      <c r="AV35" t="s">
        <v>48</v>
      </c>
      <c r="AW35">
        <v>1</v>
      </c>
      <c r="BB35">
        <v>0.78629629629629627</v>
      </c>
      <c r="BC35" t="s">
        <v>69</v>
      </c>
      <c r="BF35" t="s">
        <v>115</v>
      </c>
      <c r="BG35" t="s">
        <v>118</v>
      </c>
      <c r="BH35" t="s">
        <v>283</v>
      </c>
      <c r="BI35">
        <v>3761</v>
      </c>
      <c r="BJ35">
        <v>1</v>
      </c>
      <c r="BK35" t="s">
        <v>225</v>
      </c>
      <c r="BL35" t="s">
        <v>170</v>
      </c>
      <c r="BM35">
        <v>0.78629629629629627</v>
      </c>
      <c r="BN35" t="s">
        <v>69</v>
      </c>
      <c r="BO35" t="s">
        <v>181</v>
      </c>
      <c r="BP35">
        <v>1532.981</v>
      </c>
    </row>
    <row r="36" spans="1:68" ht="16.5" x14ac:dyDescent="0.25">
      <c r="A36" s="49" t="str">
        <f t="shared" si="18"/>
        <v>원진운수</v>
      </c>
      <c r="B36" s="50" t="str">
        <f t="shared" si="1"/>
        <v>박지수</v>
      </c>
      <c r="C36" s="51" t="str">
        <f t="shared" si="19"/>
        <v>F</v>
      </c>
      <c r="D36" s="52">
        <f t="shared" si="20"/>
        <v>0.77334802786855472</v>
      </c>
      <c r="E36" s="53">
        <f t="shared" si="21"/>
        <v>2605</v>
      </c>
      <c r="F36" s="54" t="str">
        <f t="shared" si="22"/>
        <v>6</v>
      </c>
      <c r="G36" s="55" t="str">
        <f t="shared" si="23"/>
        <v>70바3610</v>
      </c>
      <c r="H36" s="56">
        <f t="shared" si="24"/>
        <v>2</v>
      </c>
      <c r="I36" s="57">
        <f t="shared" si="25"/>
        <v>1742.9760000000001</v>
      </c>
      <c r="J36" s="58">
        <f t="shared" si="26"/>
        <v>5.6566382044871922E-3</v>
      </c>
      <c r="K36" s="58">
        <f t="shared" si="27"/>
        <v>0.32361933381810998</v>
      </c>
      <c r="L36" s="58">
        <f t="shared" si="28"/>
        <v>0.14630149812734081</v>
      </c>
      <c r="M36" s="59">
        <f t="shared" si="29"/>
        <v>11.01</v>
      </c>
      <c r="N36" s="60">
        <f t="shared" si="30"/>
        <v>0</v>
      </c>
      <c r="O36" s="60">
        <f t="shared" si="31"/>
        <v>0.57373136520525814</v>
      </c>
      <c r="P36" s="118">
        <f t="shared" si="32"/>
        <v>0</v>
      </c>
      <c r="Q36" s="119">
        <f t="shared" si="33"/>
        <v>0</v>
      </c>
      <c r="R36" s="119">
        <f t="shared" si="34"/>
        <v>10</v>
      </c>
      <c r="T36">
        <v>527</v>
      </c>
      <c r="U36">
        <v>2605</v>
      </c>
      <c r="V36" t="s">
        <v>285</v>
      </c>
      <c r="W36">
        <v>1742.9760000000001</v>
      </c>
      <c r="X36">
        <v>803.84799999999996</v>
      </c>
      <c r="Y36">
        <v>2.1680000000000001</v>
      </c>
      <c r="Z36">
        <v>11.01</v>
      </c>
      <c r="AA36">
        <v>112.744704</v>
      </c>
      <c r="AB36">
        <v>0.63775599999999999</v>
      </c>
      <c r="AC36">
        <v>36.486365999999997</v>
      </c>
      <c r="AD36" s="1">
        <v>255</v>
      </c>
      <c r="AE36">
        <v>0</v>
      </c>
      <c r="AF36">
        <v>10</v>
      </c>
      <c r="AG36">
        <v>55</v>
      </c>
      <c r="AH36">
        <v>15.459493</v>
      </c>
      <c r="AI36">
        <v>0</v>
      </c>
      <c r="AJ36">
        <v>0</v>
      </c>
      <c r="AK36">
        <v>0</v>
      </c>
      <c r="AL36">
        <v>0</v>
      </c>
      <c r="AM36" t="s">
        <v>286</v>
      </c>
      <c r="AN36" t="s">
        <v>467</v>
      </c>
      <c r="AO36">
        <v>926.57899999999995</v>
      </c>
      <c r="AR36" t="s">
        <v>115</v>
      </c>
      <c r="AS36" t="s">
        <v>118</v>
      </c>
      <c r="AT36" t="s">
        <v>218</v>
      </c>
      <c r="AU36" t="s">
        <v>285</v>
      </c>
      <c r="AV36" t="s">
        <v>48</v>
      </c>
      <c r="AW36">
        <v>2</v>
      </c>
      <c r="BB36">
        <v>0.77334802786855472</v>
      </c>
      <c r="BC36" t="s">
        <v>69</v>
      </c>
      <c r="BF36" t="s">
        <v>115</v>
      </c>
      <c r="BG36" t="s">
        <v>118</v>
      </c>
      <c r="BH36" t="s">
        <v>285</v>
      </c>
      <c r="BI36">
        <v>2605</v>
      </c>
      <c r="BJ36">
        <v>2</v>
      </c>
      <c r="BK36" t="s">
        <v>218</v>
      </c>
      <c r="BL36" t="s">
        <v>223</v>
      </c>
      <c r="BM36">
        <v>0.77334802786855472</v>
      </c>
      <c r="BN36" t="s">
        <v>69</v>
      </c>
      <c r="BO36" t="s">
        <v>181</v>
      </c>
      <c r="BP36">
        <v>1742.9760000000001</v>
      </c>
    </row>
    <row r="37" spans="1:68" ht="16.5" x14ac:dyDescent="0.25">
      <c r="A37" s="66" t="str">
        <f t="shared" si="18"/>
        <v>원진운수</v>
      </c>
      <c r="B37" s="67" t="str">
        <f t="shared" si="1"/>
        <v>박훈</v>
      </c>
      <c r="C37" s="68" t="str">
        <f t="shared" si="19"/>
        <v>F</v>
      </c>
      <c r="D37" s="69">
        <f t="shared" si="20"/>
        <v>0.76881739625799528</v>
      </c>
      <c r="E37" s="70">
        <f t="shared" si="21"/>
        <v>2822</v>
      </c>
      <c r="F37" s="71" t="str">
        <f t="shared" si="22"/>
        <v>6</v>
      </c>
      <c r="G37" s="72" t="str">
        <f t="shared" si="23"/>
        <v>70바4312</v>
      </c>
      <c r="H37" s="73">
        <f t="shared" si="24"/>
        <v>3</v>
      </c>
      <c r="I37" s="74">
        <f t="shared" si="25"/>
        <v>930.51200000000006</v>
      </c>
      <c r="J37" s="75">
        <f t="shared" si="26"/>
        <v>2.8794957751539811E-3</v>
      </c>
      <c r="K37" s="75">
        <f t="shared" si="27"/>
        <v>0.33687350065786958</v>
      </c>
      <c r="L37" s="75">
        <f t="shared" si="28"/>
        <v>0.22460752789861924</v>
      </c>
      <c r="M37" s="76">
        <f t="shared" si="29"/>
        <v>12.218999999999999</v>
      </c>
      <c r="N37" s="77">
        <f t="shared" si="30"/>
        <v>0</v>
      </c>
      <c r="O37" s="77">
        <f t="shared" si="31"/>
        <v>0.31416013998975839</v>
      </c>
      <c r="P37" s="116">
        <f t="shared" si="32"/>
        <v>1</v>
      </c>
      <c r="Q37" s="117">
        <f t="shared" si="33"/>
        <v>0</v>
      </c>
      <c r="R37" s="117">
        <f t="shared" si="34"/>
        <v>3</v>
      </c>
      <c r="T37">
        <v>527</v>
      </c>
      <c r="U37">
        <v>2822</v>
      </c>
      <c r="V37" t="s">
        <v>287</v>
      </c>
      <c r="W37">
        <v>954.92700000000002</v>
      </c>
      <c r="X37">
        <v>453.18400000000003</v>
      </c>
      <c r="Y37">
        <v>2.1070000000000002</v>
      </c>
      <c r="Z37">
        <v>12.218999999999999</v>
      </c>
      <c r="AA37">
        <v>55.080824</v>
      </c>
      <c r="AB37">
        <v>0.158605</v>
      </c>
      <c r="AC37">
        <v>18.55527</v>
      </c>
      <c r="AD37" s="1">
        <v>209</v>
      </c>
      <c r="AE37">
        <v>0</v>
      </c>
      <c r="AF37">
        <v>3</v>
      </c>
      <c r="AG37">
        <v>99</v>
      </c>
      <c r="AH37">
        <v>17.336832000000001</v>
      </c>
      <c r="AI37">
        <v>1104.9000000000001</v>
      </c>
      <c r="AJ37">
        <v>864</v>
      </c>
      <c r="AK37">
        <v>1</v>
      </c>
      <c r="AL37">
        <v>220</v>
      </c>
      <c r="AM37" t="s">
        <v>288</v>
      </c>
      <c r="AN37" t="s">
        <v>468</v>
      </c>
      <c r="AO37">
        <v>566.73</v>
      </c>
      <c r="AR37" t="s">
        <v>115</v>
      </c>
      <c r="AS37" t="s">
        <v>118</v>
      </c>
      <c r="AT37" t="s">
        <v>226</v>
      </c>
      <c r="AU37" t="s">
        <v>287</v>
      </c>
      <c r="AV37" t="s">
        <v>48</v>
      </c>
      <c r="AW37">
        <v>3</v>
      </c>
      <c r="BB37">
        <v>0.76881739625799528</v>
      </c>
      <c r="BC37" t="s">
        <v>69</v>
      </c>
      <c r="BF37" t="s">
        <v>115</v>
      </c>
      <c r="BG37" t="s">
        <v>118</v>
      </c>
      <c r="BH37" t="s">
        <v>287</v>
      </c>
      <c r="BI37">
        <v>2822</v>
      </c>
      <c r="BJ37">
        <v>3</v>
      </c>
      <c r="BK37" t="s">
        <v>226</v>
      </c>
      <c r="BL37" t="s">
        <v>213</v>
      </c>
      <c r="BM37">
        <v>0.76881739625799528</v>
      </c>
      <c r="BN37" t="s">
        <v>69</v>
      </c>
      <c r="BO37" t="s">
        <v>181</v>
      </c>
      <c r="BP37">
        <v>930.51200000000006</v>
      </c>
    </row>
    <row r="38" spans="1:68" ht="16.5" x14ac:dyDescent="0.25">
      <c r="A38" s="49" t="str">
        <f t="shared" si="18"/>
        <v>원진운수</v>
      </c>
      <c r="B38" s="50" t="str">
        <f t="shared" si="1"/>
        <v>방경훈</v>
      </c>
      <c r="C38" s="51" t="str">
        <f t="shared" si="19"/>
        <v>F</v>
      </c>
      <c r="D38" s="52">
        <f t="shared" si="20"/>
        <v>0.78888945839824798</v>
      </c>
      <c r="E38" s="53">
        <f t="shared" si="21"/>
        <v>9554</v>
      </c>
      <c r="F38" s="54" t="str">
        <f t="shared" si="22"/>
        <v>22</v>
      </c>
      <c r="G38" s="55" t="str">
        <f t="shared" si="23"/>
        <v>70바4345</v>
      </c>
      <c r="H38" s="56">
        <f t="shared" si="24"/>
        <v>5</v>
      </c>
      <c r="I38" s="57">
        <f t="shared" si="25"/>
        <v>2080.7510000000002</v>
      </c>
      <c r="J38" s="58">
        <f t="shared" si="26"/>
        <v>5.2773619116793643E-3</v>
      </c>
      <c r="K38" s="58">
        <f t="shared" si="27"/>
        <v>0.34949403526424716</v>
      </c>
      <c r="L38" s="58">
        <f t="shared" si="28"/>
        <v>0.18214577332895668</v>
      </c>
      <c r="M38" s="59">
        <f t="shared" si="29"/>
        <v>11.866</v>
      </c>
      <c r="N38" s="60">
        <f t="shared" si="30"/>
        <v>4.8059570799197017E-2</v>
      </c>
      <c r="O38" s="60">
        <f t="shared" si="31"/>
        <v>1.4417871239759106</v>
      </c>
      <c r="P38" s="118">
        <f t="shared" si="32"/>
        <v>0</v>
      </c>
      <c r="Q38" s="119">
        <f t="shared" si="33"/>
        <v>1</v>
      </c>
      <c r="R38" s="119">
        <f t="shared" si="34"/>
        <v>30</v>
      </c>
      <c r="T38">
        <v>527</v>
      </c>
      <c r="U38">
        <v>9554</v>
      </c>
      <c r="V38" t="s">
        <v>289</v>
      </c>
      <c r="W38">
        <v>2080.7510000000002</v>
      </c>
      <c r="X38">
        <v>1047.5840000000001</v>
      </c>
      <c r="Y38">
        <v>1.986</v>
      </c>
      <c r="Z38">
        <v>11.866</v>
      </c>
      <c r="AA38">
        <v>133.74163300000001</v>
      </c>
      <c r="AB38">
        <v>0.70580299999999996</v>
      </c>
      <c r="AC38">
        <v>46.741903000000001</v>
      </c>
      <c r="AD38" s="1">
        <v>379</v>
      </c>
      <c r="AE38">
        <v>1</v>
      </c>
      <c r="AF38">
        <v>30</v>
      </c>
      <c r="AG38">
        <v>60</v>
      </c>
      <c r="AH38">
        <v>15.55799</v>
      </c>
      <c r="AI38">
        <v>0</v>
      </c>
      <c r="AJ38">
        <v>0</v>
      </c>
      <c r="AK38">
        <v>0</v>
      </c>
      <c r="AL38">
        <v>0</v>
      </c>
      <c r="AM38" t="s">
        <v>290</v>
      </c>
      <c r="AN38" t="s">
        <v>469</v>
      </c>
      <c r="AO38">
        <v>1456.345</v>
      </c>
      <c r="AR38" t="s">
        <v>115</v>
      </c>
      <c r="AS38" t="s">
        <v>117</v>
      </c>
      <c r="AT38" t="s">
        <v>207</v>
      </c>
      <c r="AU38" t="s">
        <v>289</v>
      </c>
      <c r="AV38" t="s">
        <v>48</v>
      </c>
      <c r="AW38">
        <v>5</v>
      </c>
      <c r="BB38">
        <v>0.78888945839824798</v>
      </c>
      <c r="BC38" t="s">
        <v>69</v>
      </c>
      <c r="BF38" t="s">
        <v>115</v>
      </c>
      <c r="BG38" t="s">
        <v>117</v>
      </c>
      <c r="BH38" t="s">
        <v>289</v>
      </c>
      <c r="BI38">
        <v>9554</v>
      </c>
      <c r="BJ38">
        <v>5</v>
      </c>
      <c r="BK38" t="s">
        <v>207</v>
      </c>
      <c r="BL38" t="s">
        <v>190</v>
      </c>
      <c r="BM38">
        <v>0.78888945839824798</v>
      </c>
      <c r="BN38" t="s">
        <v>69</v>
      </c>
      <c r="BO38" t="s">
        <v>181</v>
      </c>
      <c r="BP38">
        <v>2080.7510000000002</v>
      </c>
    </row>
    <row r="39" spans="1:68" ht="16.5" x14ac:dyDescent="0.25">
      <c r="A39" s="66" t="str">
        <f t="shared" si="18"/>
        <v>원진운수</v>
      </c>
      <c r="B39" s="67" t="str">
        <f t="shared" si="1"/>
        <v>백훈현</v>
      </c>
      <c r="C39" s="68" t="str">
        <f t="shared" si="19"/>
        <v>F</v>
      </c>
      <c r="D39" s="69">
        <f t="shared" si="20"/>
        <v>0.71987401293426267</v>
      </c>
      <c r="E39" s="70">
        <f t="shared" si="21"/>
        <v>9991</v>
      </c>
      <c r="F39" s="71" t="str">
        <f t="shared" si="22"/>
        <v>22</v>
      </c>
      <c r="G39" s="72" t="str">
        <f t="shared" si="23"/>
        <v>70바3611</v>
      </c>
      <c r="H39" s="73">
        <f t="shared" si="24"/>
        <v>3</v>
      </c>
      <c r="I39" s="74">
        <f t="shared" si="25"/>
        <v>636.9129999999999</v>
      </c>
      <c r="J39" s="75">
        <f t="shared" si="26"/>
        <v>4.3757822423271097E-3</v>
      </c>
      <c r="K39" s="75">
        <f t="shared" si="27"/>
        <v>0.37580115091695121</v>
      </c>
      <c r="L39" s="75">
        <f t="shared" si="28"/>
        <v>0.18212848536613324</v>
      </c>
      <c r="M39" s="76">
        <f t="shared" si="29"/>
        <v>11.711</v>
      </c>
      <c r="N39" s="77">
        <f t="shared" si="30"/>
        <v>0.60014643573031823</v>
      </c>
      <c r="O39" s="77">
        <f t="shared" si="31"/>
        <v>3.4508420054493296</v>
      </c>
      <c r="P39" s="116">
        <f t="shared" si="32"/>
        <v>0</v>
      </c>
      <c r="Q39" s="117">
        <f t="shared" si="33"/>
        <v>4</v>
      </c>
      <c r="R39" s="117">
        <f t="shared" si="34"/>
        <v>23</v>
      </c>
      <c r="T39">
        <v>527</v>
      </c>
      <c r="U39">
        <v>9991</v>
      </c>
      <c r="V39" t="s">
        <v>291</v>
      </c>
      <c r="W39">
        <v>666.50400000000002</v>
      </c>
      <c r="X39">
        <v>371.22</v>
      </c>
      <c r="Y39">
        <v>1.7949999999999999</v>
      </c>
      <c r="Z39">
        <v>11.711</v>
      </c>
      <c r="AA39">
        <v>47.227212999999999</v>
      </c>
      <c r="AB39">
        <v>0.20665600000000001</v>
      </c>
      <c r="AC39">
        <v>17.748041000000001</v>
      </c>
      <c r="AD39" s="1">
        <v>116</v>
      </c>
      <c r="AE39">
        <v>4</v>
      </c>
      <c r="AF39">
        <v>23</v>
      </c>
      <c r="AG39">
        <v>57</v>
      </c>
      <c r="AH39">
        <v>14.11271</v>
      </c>
      <c r="AI39">
        <v>0</v>
      </c>
      <c r="AJ39">
        <v>0</v>
      </c>
      <c r="AK39">
        <v>0</v>
      </c>
      <c r="AL39">
        <v>0</v>
      </c>
      <c r="AM39" t="s">
        <v>292</v>
      </c>
      <c r="AN39" t="s">
        <v>470</v>
      </c>
      <c r="AO39">
        <v>401.065</v>
      </c>
      <c r="AR39" t="s">
        <v>115</v>
      </c>
      <c r="AS39" t="s">
        <v>117</v>
      </c>
      <c r="AT39" t="s">
        <v>392</v>
      </c>
      <c r="AU39" t="s">
        <v>291</v>
      </c>
      <c r="AV39" t="s">
        <v>48</v>
      </c>
      <c r="AW39">
        <v>3</v>
      </c>
      <c r="BB39">
        <v>0.71987401293426267</v>
      </c>
      <c r="BC39" t="s">
        <v>69</v>
      </c>
      <c r="BF39" t="s">
        <v>115</v>
      </c>
      <c r="BG39" t="s">
        <v>117</v>
      </c>
      <c r="BH39" t="s">
        <v>291</v>
      </c>
      <c r="BI39">
        <v>9991</v>
      </c>
      <c r="BJ39">
        <v>3</v>
      </c>
      <c r="BK39" t="s">
        <v>392</v>
      </c>
      <c r="BL39" t="s">
        <v>189</v>
      </c>
      <c r="BM39">
        <v>0.71987401293426267</v>
      </c>
      <c r="BN39" t="s">
        <v>69</v>
      </c>
      <c r="BO39" t="s">
        <v>181</v>
      </c>
      <c r="BP39">
        <v>636.9129999999999</v>
      </c>
    </row>
    <row r="40" spans="1:68" ht="16.5" x14ac:dyDescent="0.25">
      <c r="A40" s="49" t="str">
        <f t="shared" si="18"/>
        <v>원진운수</v>
      </c>
      <c r="B40" s="50" t="str">
        <f t="shared" si="1"/>
        <v>서동철</v>
      </c>
      <c r="C40" s="51" t="str">
        <f t="shared" si="19"/>
        <v>F</v>
      </c>
      <c r="D40" s="52">
        <f t="shared" si="20"/>
        <v>0.72764632065790935</v>
      </c>
      <c r="E40" s="53">
        <f t="shared" si="21"/>
        <v>8836</v>
      </c>
      <c r="F40" s="54" t="str">
        <f t="shared" si="22"/>
        <v>6</v>
      </c>
      <c r="G40" s="55" t="str">
        <f t="shared" si="23"/>
        <v>70바4307</v>
      </c>
      <c r="H40" s="56">
        <f t="shared" si="24"/>
        <v>10</v>
      </c>
      <c r="I40" s="57">
        <f t="shared" si="25"/>
        <v>2347.8129999999996</v>
      </c>
      <c r="J40" s="58">
        <f t="shared" si="26"/>
        <v>6.1977083578930968E-3</v>
      </c>
      <c r="K40" s="58">
        <f t="shared" si="27"/>
        <v>0.35628274492354034</v>
      </c>
      <c r="L40" s="58">
        <f t="shared" si="28"/>
        <v>0.15333418802945553</v>
      </c>
      <c r="M40" s="59">
        <f t="shared" si="29"/>
        <v>12.462999999999999</v>
      </c>
      <c r="N40" s="60">
        <f t="shared" si="30"/>
        <v>0</v>
      </c>
      <c r="O40" s="60">
        <f t="shared" si="31"/>
        <v>1.8740845203600116</v>
      </c>
      <c r="P40" s="118">
        <f t="shared" si="32"/>
        <v>0</v>
      </c>
      <c r="Q40" s="119">
        <f t="shared" si="33"/>
        <v>0</v>
      </c>
      <c r="R40" s="119">
        <f t="shared" si="34"/>
        <v>44</v>
      </c>
      <c r="T40">
        <v>527</v>
      </c>
      <c r="U40">
        <v>8836</v>
      </c>
      <c r="V40" t="s">
        <v>293</v>
      </c>
      <c r="W40">
        <v>2347.8130000000001</v>
      </c>
      <c r="X40">
        <v>1195.5640000000001</v>
      </c>
      <c r="Y40">
        <v>1.964</v>
      </c>
      <c r="Z40">
        <v>12.462999999999999</v>
      </c>
      <c r="AA40">
        <v>151.30608699999999</v>
      </c>
      <c r="AB40">
        <v>0.937751</v>
      </c>
      <c r="AC40">
        <v>53.907747999999998</v>
      </c>
      <c r="AD40" s="1">
        <v>360</v>
      </c>
      <c r="AE40">
        <v>0</v>
      </c>
      <c r="AF40">
        <v>44</v>
      </c>
      <c r="AG40">
        <v>59</v>
      </c>
      <c r="AH40">
        <v>15.516976</v>
      </c>
      <c r="AI40">
        <v>0</v>
      </c>
      <c r="AJ40">
        <v>0</v>
      </c>
      <c r="AK40">
        <v>0</v>
      </c>
      <c r="AL40">
        <v>0</v>
      </c>
      <c r="AM40" t="s">
        <v>294</v>
      </c>
      <c r="AN40" t="s">
        <v>471</v>
      </c>
      <c r="AO40">
        <v>529.16</v>
      </c>
      <c r="AR40" t="s">
        <v>115</v>
      </c>
      <c r="AS40" t="s">
        <v>118</v>
      </c>
      <c r="AT40" t="s">
        <v>223</v>
      </c>
      <c r="AU40" t="s">
        <v>293</v>
      </c>
      <c r="AV40" t="s">
        <v>48</v>
      </c>
      <c r="AW40">
        <v>10</v>
      </c>
      <c r="BB40">
        <v>0.72764632065790935</v>
      </c>
      <c r="BC40" t="s">
        <v>69</v>
      </c>
      <c r="BF40" t="s">
        <v>115</v>
      </c>
      <c r="BG40" t="s">
        <v>118</v>
      </c>
      <c r="BH40" t="s">
        <v>293</v>
      </c>
      <c r="BI40">
        <v>8836</v>
      </c>
      <c r="BJ40">
        <v>10</v>
      </c>
      <c r="BK40" t="s">
        <v>223</v>
      </c>
      <c r="BL40" t="s">
        <v>230</v>
      </c>
      <c r="BM40">
        <v>0.72764632065790935</v>
      </c>
      <c r="BN40" t="s">
        <v>69</v>
      </c>
      <c r="BO40" t="s">
        <v>181</v>
      </c>
      <c r="BP40">
        <v>2347.8129999999996</v>
      </c>
    </row>
    <row r="41" spans="1:68" ht="16.5" x14ac:dyDescent="0.25">
      <c r="A41" s="66" t="str">
        <f t="shared" si="18"/>
        <v>원진운수</v>
      </c>
      <c r="B41" s="67" t="str">
        <f t="shared" si="1"/>
        <v>서승필</v>
      </c>
      <c r="C41" s="68" t="str">
        <f t="shared" si="19"/>
        <v>F</v>
      </c>
      <c r="D41" s="69">
        <f t="shared" si="20"/>
        <v>0.77375000000000005</v>
      </c>
      <c r="E41" s="70">
        <f t="shared" si="21"/>
        <v>963</v>
      </c>
      <c r="F41" s="71" t="str">
        <f t="shared" si="22"/>
        <v>22</v>
      </c>
      <c r="G41" s="72" t="str">
        <f t="shared" si="23"/>
        <v>70바4323</v>
      </c>
      <c r="H41" s="73">
        <f t="shared" si="24"/>
        <v>1</v>
      </c>
      <c r="I41" s="74">
        <f t="shared" si="25"/>
        <v>1538.268</v>
      </c>
      <c r="J41" s="75">
        <f t="shared" si="26"/>
        <v>4.4259002044778582E-3</v>
      </c>
      <c r="K41" s="75">
        <f t="shared" si="27"/>
        <v>0.38099214793296604</v>
      </c>
      <c r="L41" s="75">
        <f t="shared" si="28"/>
        <v>0.19047396162437233</v>
      </c>
      <c r="M41" s="76">
        <f t="shared" si="29"/>
        <v>11.637</v>
      </c>
      <c r="N41" s="77">
        <f t="shared" si="30"/>
        <v>0</v>
      </c>
      <c r="O41" s="77">
        <f t="shared" si="31"/>
        <v>1.6252044507199006</v>
      </c>
      <c r="P41" s="116">
        <f t="shared" si="32"/>
        <v>1</v>
      </c>
      <c r="Q41" s="117">
        <f t="shared" si="33"/>
        <v>0</v>
      </c>
      <c r="R41" s="117">
        <f t="shared" si="34"/>
        <v>25</v>
      </c>
      <c r="T41">
        <v>527</v>
      </c>
      <c r="U41">
        <v>963</v>
      </c>
      <c r="V41" t="s">
        <v>295</v>
      </c>
      <c r="W41">
        <v>1538.268</v>
      </c>
      <c r="X41">
        <v>828.42100000000005</v>
      </c>
      <c r="Y41">
        <v>1.857</v>
      </c>
      <c r="Z41">
        <v>11.637</v>
      </c>
      <c r="AA41">
        <v>101.982191</v>
      </c>
      <c r="AB41">
        <v>0.45136300000000001</v>
      </c>
      <c r="AC41">
        <v>38.854413999999998</v>
      </c>
      <c r="AD41" s="1">
        <v>293</v>
      </c>
      <c r="AE41">
        <v>0</v>
      </c>
      <c r="AF41">
        <v>25</v>
      </c>
      <c r="AG41">
        <v>55</v>
      </c>
      <c r="AH41">
        <v>15.083691999999999</v>
      </c>
      <c r="AI41">
        <v>0</v>
      </c>
      <c r="AJ41">
        <v>0</v>
      </c>
      <c r="AK41">
        <v>1</v>
      </c>
      <c r="AL41">
        <v>95</v>
      </c>
      <c r="AM41" t="s">
        <v>296</v>
      </c>
      <c r="AN41" t="s">
        <v>472</v>
      </c>
      <c r="AO41">
        <v>1538.268</v>
      </c>
      <c r="AR41" t="s">
        <v>115</v>
      </c>
      <c r="AS41" t="s">
        <v>117</v>
      </c>
      <c r="AT41" t="s">
        <v>196</v>
      </c>
      <c r="AU41" t="s">
        <v>295</v>
      </c>
      <c r="AV41" t="s">
        <v>48</v>
      </c>
      <c r="AW41">
        <v>1</v>
      </c>
      <c r="BB41">
        <v>0.77375000000000005</v>
      </c>
      <c r="BC41" t="s">
        <v>69</v>
      </c>
      <c r="BF41" t="s">
        <v>115</v>
      </c>
      <c r="BG41" t="s">
        <v>117</v>
      </c>
      <c r="BH41" t="s">
        <v>295</v>
      </c>
      <c r="BI41">
        <v>963</v>
      </c>
      <c r="BJ41">
        <v>1</v>
      </c>
      <c r="BK41" t="s">
        <v>196</v>
      </c>
      <c r="BL41" t="s">
        <v>170</v>
      </c>
      <c r="BM41">
        <v>0.77375000000000005</v>
      </c>
      <c r="BN41" t="s">
        <v>69</v>
      </c>
      <c r="BO41" t="s">
        <v>181</v>
      </c>
      <c r="BP41">
        <v>1538.268</v>
      </c>
    </row>
    <row r="42" spans="1:68" ht="16.5" x14ac:dyDescent="0.25">
      <c r="A42" s="49" t="str">
        <f t="shared" si="18"/>
        <v>원진운수</v>
      </c>
      <c r="B42" s="50" t="str">
        <f t="shared" si="1"/>
        <v>서준성</v>
      </c>
      <c r="C42" s="51" t="str">
        <f t="shared" si="19"/>
        <v>F</v>
      </c>
      <c r="D42" s="52">
        <f t="shared" si="20"/>
        <v>0.76951127325416346</v>
      </c>
      <c r="E42" s="53">
        <f t="shared" si="21"/>
        <v>1782</v>
      </c>
      <c r="F42" s="54" t="str">
        <f t="shared" si="22"/>
        <v>6</v>
      </c>
      <c r="G42" s="55" t="str">
        <f t="shared" si="23"/>
        <v>70바3610</v>
      </c>
      <c r="H42" s="56">
        <f t="shared" si="24"/>
        <v>2</v>
      </c>
      <c r="I42" s="57">
        <f t="shared" si="25"/>
        <v>1902.5439999999999</v>
      </c>
      <c r="J42" s="58">
        <f t="shared" si="26"/>
        <v>6.933422553813069E-3</v>
      </c>
      <c r="K42" s="58">
        <f t="shared" si="27"/>
        <v>0.33739341315864263</v>
      </c>
      <c r="L42" s="58">
        <f t="shared" si="28"/>
        <v>0.13087739363715112</v>
      </c>
      <c r="M42" s="59">
        <f t="shared" si="29"/>
        <v>10.114000000000001</v>
      </c>
      <c r="N42" s="60">
        <f t="shared" si="30"/>
        <v>0</v>
      </c>
      <c r="O42" s="60">
        <f t="shared" si="31"/>
        <v>0.52561202263916096</v>
      </c>
      <c r="P42" s="118">
        <f t="shared" si="32"/>
        <v>0</v>
      </c>
      <c r="Q42" s="119">
        <f t="shared" si="33"/>
        <v>0</v>
      </c>
      <c r="R42" s="119">
        <f t="shared" si="34"/>
        <v>10</v>
      </c>
      <c r="T42">
        <v>527</v>
      </c>
      <c r="U42">
        <v>1782</v>
      </c>
      <c r="V42" t="s">
        <v>297</v>
      </c>
      <c r="W42">
        <v>1902.5440000000001</v>
      </c>
      <c r="X42">
        <v>852.63199999999995</v>
      </c>
      <c r="Y42">
        <v>2.2309999999999999</v>
      </c>
      <c r="Z42">
        <v>10.114000000000001</v>
      </c>
      <c r="AA42">
        <v>122.87164</v>
      </c>
      <c r="AB42">
        <v>0.85192100000000004</v>
      </c>
      <c r="AC42">
        <v>41.456082000000002</v>
      </c>
      <c r="AD42" s="1">
        <v>249</v>
      </c>
      <c r="AE42">
        <v>0</v>
      </c>
      <c r="AF42">
        <v>10</v>
      </c>
      <c r="AG42">
        <v>57</v>
      </c>
      <c r="AH42">
        <v>15.483995999999999</v>
      </c>
      <c r="AI42">
        <v>0</v>
      </c>
      <c r="AJ42">
        <v>0</v>
      </c>
      <c r="AK42">
        <v>0</v>
      </c>
      <c r="AL42">
        <v>0</v>
      </c>
      <c r="AM42" t="s">
        <v>298</v>
      </c>
      <c r="AN42" t="s">
        <v>473</v>
      </c>
      <c r="AO42">
        <v>1101.077</v>
      </c>
      <c r="AR42" t="s">
        <v>115</v>
      </c>
      <c r="AS42" t="s">
        <v>118</v>
      </c>
      <c r="AT42" t="s">
        <v>218</v>
      </c>
      <c r="AU42" t="s">
        <v>297</v>
      </c>
      <c r="AV42" t="s">
        <v>48</v>
      </c>
      <c r="AW42">
        <v>2</v>
      </c>
      <c r="BB42">
        <v>0.76951127325416346</v>
      </c>
      <c r="BC42" t="s">
        <v>69</v>
      </c>
      <c r="BF42" t="s">
        <v>115</v>
      </c>
      <c r="BG42" t="s">
        <v>118</v>
      </c>
      <c r="BH42" t="s">
        <v>297</v>
      </c>
      <c r="BI42">
        <v>1782</v>
      </c>
      <c r="BJ42">
        <v>2</v>
      </c>
      <c r="BK42" t="s">
        <v>218</v>
      </c>
      <c r="BL42" t="s">
        <v>220</v>
      </c>
      <c r="BM42">
        <v>0.76951127325416346</v>
      </c>
      <c r="BN42" t="s">
        <v>69</v>
      </c>
      <c r="BO42" t="s">
        <v>181</v>
      </c>
      <c r="BP42">
        <v>1902.5439999999999</v>
      </c>
    </row>
    <row r="43" spans="1:68" ht="16.5" x14ac:dyDescent="0.25">
      <c r="A43" s="66" t="str">
        <f t="shared" si="18"/>
        <v>원진운수</v>
      </c>
      <c r="B43" s="67" t="str">
        <f t="shared" si="1"/>
        <v>손성환</v>
      </c>
      <c r="C43" s="68" t="str">
        <f t="shared" si="19"/>
        <v>F</v>
      </c>
      <c r="D43" s="69">
        <f t="shared" si="20"/>
        <v>0.7653967853701924</v>
      </c>
      <c r="E43" s="70">
        <f t="shared" si="21"/>
        <v>132</v>
      </c>
      <c r="F43" s="71" t="str">
        <f t="shared" si="22"/>
        <v>22</v>
      </c>
      <c r="G43" s="72" t="str">
        <f t="shared" si="23"/>
        <v>70바3608</v>
      </c>
      <c r="H43" s="73">
        <f t="shared" si="24"/>
        <v>3</v>
      </c>
      <c r="I43" s="74">
        <f t="shared" si="25"/>
        <v>2261.2919999999999</v>
      </c>
      <c r="J43" s="75">
        <f t="shared" si="26"/>
        <v>7.0600402780777406E-3</v>
      </c>
      <c r="K43" s="75">
        <f t="shared" si="27"/>
        <v>0.39054822046538407</v>
      </c>
      <c r="L43" s="75">
        <f t="shared" si="28"/>
        <v>0.18263895153743967</v>
      </c>
      <c r="M43" s="76">
        <f t="shared" si="29"/>
        <v>11.694000000000001</v>
      </c>
      <c r="N43" s="77">
        <f t="shared" si="30"/>
        <v>4.4222506425530182E-2</v>
      </c>
      <c r="O43" s="77">
        <f t="shared" si="31"/>
        <v>0.39800255782977167</v>
      </c>
      <c r="P43" s="116">
        <f t="shared" si="32"/>
        <v>0</v>
      </c>
      <c r="Q43" s="117">
        <f t="shared" si="33"/>
        <v>1</v>
      </c>
      <c r="R43" s="117">
        <f t="shared" si="34"/>
        <v>9</v>
      </c>
      <c r="T43">
        <v>527</v>
      </c>
      <c r="U43">
        <v>132</v>
      </c>
      <c r="V43" t="s">
        <v>299</v>
      </c>
      <c r="W43">
        <v>2261.2919999999999</v>
      </c>
      <c r="X43">
        <v>1185.3900000000001</v>
      </c>
      <c r="Y43">
        <v>1.9079999999999999</v>
      </c>
      <c r="Z43">
        <v>11.694000000000001</v>
      </c>
      <c r="AA43">
        <v>163.316632</v>
      </c>
      <c r="AB43">
        <v>1.153022</v>
      </c>
      <c r="AC43">
        <v>63.78302</v>
      </c>
      <c r="AD43" s="1">
        <v>413</v>
      </c>
      <c r="AE43">
        <v>1</v>
      </c>
      <c r="AF43">
        <v>9</v>
      </c>
      <c r="AG43">
        <v>60</v>
      </c>
      <c r="AH43">
        <v>13.84606</v>
      </c>
      <c r="AI43">
        <v>0</v>
      </c>
      <c r="AJ43">
        <v>0</v>
      </c>
      <c r="AK43">
        <v>0</v>
      </c>
      <c r="AL43">
        <v>0</v>
      </c>
      <c r="AM43" t="s">
        <v>300</v>
      </c>
      <c r="AN43" t="s">
        <v>474</v>
      </c>
      <c r="AO43">
        <v>2007.0119999999999</v>
      </c>
      <c r="AR43" t="s">
        <v>115</v>
      </c>
      <c r="AS43" t="s">
        <v>117</v>
      </c>
      <c r="AT43" t="s">
        <v>190</v>
      </c>
      <c r="AU43" t="s">
        <v>299</v>
      </c>
      <c r="AV43" t="s">
        <v>48</v>
      </c>
      <c r="AW43">
        <v>3</v>
      </c>
      <c r="BB43">
        <v>0.7653967853701924</v>
      </c>
      <c r="BC43" t="s">
        <v>69</v>
      </c>
      <c r="BF43" t="s">
        <v>115</v>
      </c>
      <c r="BG43" t="s">
        <v>117</v>
      </c>
      <c r="BH43" t="s">
        <v>299</v>
      </c>
      <c r="BI43">
        <v>132</v>
      </c>
      <c r="BJ43">
        <v>3</v>
      </c>
      <c r="BK43" t="s">
        <v>190</v>
      </c>
      <c r="BL43" t="s">
        <v>193</v>
      </c>
      <c r="BM43">
        <v>0.7653967853701924</v>
      </c>
      <c r="BN43" t="s">
        <v>69</v>
      </c>
      <c r="BO43" t="s">
        <v>181</v>
      </c>
      <c r="BP43">
        <v>2261.2919999999999</v>
      </c>
    </row>
    <row r="44" spans="1:68" ht="16.5" x14ac:dyDescent="0.25">
      <c r="A44" s="49" t="str">
        <f t="shared" si="18"/>
        <v>원진운수</v>
      </c>
      <c r="B44" s="50" t="str">
        <f t="shared" si="1"/>
        <v>송연광</v>
      </c>
      <c r="C44" s="51" t="str">
        <f t="shared" si="19"/>
        <v>D</v>
      </c>
      <c r="D44" s="52">
        <f t="shared" si="20"/>
        <v>0.84379310344827596</v>
      </c>
      <c r="E44" s="53">
        <f t="shared" si="21"/>
        <v>297</v>
      </c>
      <c r="F44" s="54" t="str">
        <f t="shared" si="22"/>
        <v>320</v>
      </c>
      <c r="G44" s="55" t="str">
        <f t="shared" si="23"/>
        <v>70바3613</v>
      </c>
      <c r="H44" s="56">
        <f t="shared" si="24"/>
        <v>1</v>
      </c>
      <c r="I44" s="57">
        <f t="shared" si="25"/>
        <v>2797.0949999999998</v>
      </c>
      <c r="J44" s="58">
        <f t="shared" si="26"/>
        <v>6.3419134707481464E-3</v>
      </c>
      <c r="K44" s="58">
        <f t="shared" si="27"/>
        <v>0.27000920683754409</v>
      </c>
      <c r="L44" s="58">
        <f t="shared" si="28"/>
        <v>0.16088119995924344</v>
      </c>
      <c r="M44" s="59">
        <f t="shared" si="29"/>
        <v>18.414999999999999</v>
      </c>
      <c r="N44" s="60">
        <f t="shared" si="30"/>
        <v>3.5751377768720762E-2</v>
      </c>
      <c r="O44" s="60">
        <f t="shared" si="31"/>
        <v>2.1450826661232458</v>
      </c>
      <c r="P44" s="118">
        <f t="shared" si="32"/>
        <v>0</v>
      </c>
      <c r="Q44" s="119">
        <f t="shared" si="33"/>
        <v>1</v>
      </c>
      <c r="R44" s="119">
        <f t="shared" si="34"/>
        <v>60</v>
      </c>
      <c r="T44">
        <v>527</v>
      </c>
      <c r="U44">
        <v>297</v>
      </c>
      <c r="V44" t="s">
        <v>475</v>
      </c>
      <c r="W44">
        <v>2797.0949999999998</v>
      </c>
      <c r="X44">
        <v>1142.867</v>
      </c>
      <c r="Y44">
        <v>2.4470000000000001</v>
      </c>
      <c r="Z44">
        <v>18.414999999999999</v>
      </c>
      <c r="AA44">
        <v>93.202470000000005</v>
      </c>
      <c r="AB44">
        <v>0.591082</v>
      </c>
      <c r="AC44">
        <v>25.165524999999999</v>
      </c>
      <c r="AD44" s="1">
        <v>450</v>
      </c>
      <c r="AE44">
        <v>1</v>
      </c>
      <c r="AF44">
        <v>60</v>
      </c>
      <c r="AG44">
        <v>101</v>
      </c>
      <c r="AH44">
        <v>30.010953000000001</v>
      </c>
      <c r="AI44">
        <v>26254.5</v>
      </c>
      <c r="AJ44">
        <v>17804</v>
      </c>
      <c r="AK44">
        <v>0</v>
      </c>
      <c r="AL44">
        <v>0</v>
      </c>
      <c r="AM44" t="s">
        <v>476</v>
      </c>
      <c r="AN44" t="s">
        <v>477</v>
      </c>
      <c r="AO44">
        <v>2797.0949999999998</v>
      </c>
      <c r="AR44" t="s">
        <v>115</v>
      </c>
      <c r="AS44" t="s">
        <v>116</v>
      </c>
      <c r="AT44" t="s">
        <v>213</v>
      </c>
      <c r="AU44" t="s">
        <v>475</v>
      </c>
      <c r="AV44" t="s">
        <v>48</v>
      </c>
      <c r="AW44">
        <v>1</v>
      </c>
      <c r="BB44">
        <v>0.84379310344827596</v>
      </c>
      <c r="BC44" t="s">
        <v>67</v>
      </c>
      <c r="BF44" t="s">
        <v>115</v>
      </c>
      <c r="BG44" t="s">
        <v>116</v>
      </c>
      <c r="BH44" t="s">
        <v>475</v>
      </c>
      <c r="BI44">
        <v>297</v>
      </c>
      <c r="BJ44">
        <v>1</v>
      </c>
      <c r="BK44" t="s">
        <v>213</v>
      </c>
      <c r="BL44" t="s">
        <v>170</v>
      </c>
      <c r="BM44">
        <v>0.84379310344827596</v>
      </c>
      <c r="BN44" t="s">
        <v>67</v>
      </c>
      <c r="BO44" t="s">
        <v>172</v>
      </c>
      <c r="BP44">
        <v>2797.0949999999998</v>
      </c>
    </row>
    <row r="45" spans="1:68" ht="16.5" x14ac:dyDescent="0.25">
      <c r="A45" s="66" t="str">
        <f t="shared" si="18"/>
        <v>원진운수</v>
      </c>
      <c r="B45" s="67" t="str">
        <f t="shared" si="1"/>
        <v>송영환</v>
      </c>
      <c r="C45" s="68" t="str">
        <f t="shared" si="19"/>
        <v>F</v>
      </c>
      <c r="D45" s="69">
        <f t="shared" si="20"/>
        <v>0.74560000000000004</v>
      </c>
      <c r="E45" s="70">
        <f t="shared" si="21"/>
        <v>7888</v>
      </c>
      <c r="F45" s="71" t="str">
        <f t="shared" si="22"/>
        <v>22</v>
      </c>
      <c r="G45" s="72" t="str">
        <f t="shared" si="23"/>
        <v>70바4325</v>
      </c>
      <c r="H45" s="73">
        <f t="shared" si="24"/>
        <v>1</v>
      </c>
      <c r="I45" s="74">
        <f t="shared" si="25"/>
        <v>2747.4949999999999</v>
      </c>
      <c r="J45" s="75">
        <f t="shared" si="26"/>
        <v>3.9974649590747051E-3</v>
      </c>
      <c r="K45" s="75">
        <f t="shared" si="27"/>
        <v>0.36923232908179515</v>
      </c>
      <c r="L45" s="75">
        <f t="shared" si="28"/>
        <v>8.9536104706287006E-2</v>
      </c>
      <c r="M45" s="76">
        <f t="shared" si="29"/>
        <v>12.226000000000001</v>
      </c>
      <c r="N45" s="77">
        <f t="shared" si="30"/>
        <v>0.18198395265505488</v>
      </c>
      <c r="O45" s="77">
        <f t="shared" si="31"/>
        <v>1.8926331076125709</v>
      </c>
      <c r="P45" s="116">
        <f t="shared" si="32"/>
        <v>0</v>
      </c>
      <c r="Q45" s="117">
        <f t="shared" si="33"/>
        <v>5</v>
      </c>
      <c r="R45" s="117">
        <f t="shared" si="34"/>
        <v>52</v>
      </c>
      <c r="T45">
        <v>527</v>
      </c>
      <c r="U45">
        <v>7888</v>
      </c>
      <c r="V45" t="s">
        <v>393</v>
      </c>
      <c r="W45">
        <v>2747.4949999999999</v>
      </c>
      <c r="X45">
        <v>1473.721</v>
      </c>
      <c r="Y45">
        <v>1.8640000000000001</v>
      </c>
      <c r="Z45">
        <v>12.226000000000001</v>
      </c>
      <c r="AA45">
        <v>190.807176</v>
      </c>
      <c r="AB45">
        <v>0.76274500000000001</v>
      </c>
      <c r="AC45">
        <v>70.452178000000004</v>
      </c>
      <c r="AD45" s="1">
        <v>246</v>
      </c>
      <c r="AE45">
        <v>5</v>
      </c>
      <c r="AF45">
        <v>52</v>
      </c>
      <c r="AG45">
        <v>69</v>
      </c>
      <c r="AH45">
        <v>14.399327</v>
      </c>
      <c r="AI45">
        <v>1.2</v>
      </c>
      <c r="AJ45">
        <v>0</v>
      </c>
      <c r="AK45">
        <v>0</v>
      </c>
      <c r="AL45">
        <v>0</v>
      </c>
      <c r="AM45" t="s">
        <v>394</v>
      </c>
      <c r="AN45" t="s">
        <v>478</v>
      </c>
      <c r="AO45">
        <v>2747.4949999999999</v>
      </c>
      <c r="AR45" t="s">
        <v>115</v>
      </c>
      <c r="AS45" t="s">
        <v>117</v>
      </c>
      <c r="AT45" t="s">
        <v>199</v>
      </c>
      <c r="AU45" t="s">
        <v>393</v>
      </c>
      <c r="AV45" t="s">
        <v>48</v>
      </c>
      <c r="AW45">
        <v>1</v>
      </c>
      <c r="BB45">
        <v>0.74560000000000004</v>
      </c>
      <c r="BC45" t="s">
        <v>69</v>
      </c>
      <c r="BF45" t="s">
        <v>115</v>
      </c>
      <c r="BG45" t="s">
        <v>117</v>
      </c>
      <c r="BH45" t="s">
        <v>393</v>
      </c>
      <c r="BI45">
        <v>7888</v>
      </c>
      <c r="BJ45">
        <v>1</v>
      </c>
      <c r="BK45" t="s">
        <v>199</v>
      </c>
      <c r="BL45" t="s">
        <v>170</v>
      </c>
      <c r="BM45">
        <v>0.74560000000000004</v>
      </c>
      <c r="BN45" t="s">
        <v>69</v>
      </c>
      <c r="BO45" t="s">
        <v>181</v>
      </c>
      <c r="BP45">
        <v>2747.4949999999999</v>
      </c>
    </row>
    <row r="46" spans="1:68" ht="16.5" x14ac:dyDescent="0.25">
      <c r="A46" s="49" t="str">
        <f t="shared" si="18"/>
        <v>원진운수</v>
      </c>
      <c r="B46" s="50" t="str">
        <f t="shared" si="1"/>
        <v>송준영</v>
      </c>
      <c r="C46" s="51" t="str">
        <f t="shared" si="19"/>
        <v>F</v>
      </c>
      <c r="D46" s="52">
        <f t="shared" si="20"/>
        <v>0.75373984807228511</v>
      </c>
      <c r="E46" s="53">
        <f t="shared" si="21"/>
        <v>5810</v>
      </c>
      <c r="F46" s="54" t="str">
        <f t="shared" si="22"/>
        <v>6</v>
      </c>
      <c r="G46" s="55" t="str">
        <f t="shared" si="23"/>
        <v>70바3614</v>
      </c>
      <c r="H46" s="56">
        <f t="shared" si="24"/>
        <v>6</v>
      </c>
      <c r="I46" s="57">
        <f t="shared" si="25"/>
        <v>2204.8110000000001</v>
      </c>
      <c r="J46" s="58">
        <f t="shared" si="26"/>
        <v>8.2442187384450492E-3</v>
      </c>
      <c r="K46" s="58">
        <f t="shared" si="27"/>
        <v>0.36186844784179872</v>
      </c>
      <c r="L46" s="58">
        <f t="shared" si="28"/>
        <v>0.14967269303355252</v>
      </c>
      <c r="M46" s="59">
        <f t="shared" si="29"/>
        <v>11</v>
      </c>
      <c r="N46" s="60">
        <f t="shared" si="30"/>
        <v>4.5355361525318945E-2</v>
      </c>
      <c r="O46" s="60">
        <f t="shared" si="31"/>
        <v>0.54426433830382737</v>
      </c>
      <c r="P46" s="118">
        <f t="shared" si="32"/>
        <v>0</v>
      </c>
      <c r="Q46" s="119">
        <f t="shared" si="33"/>
        <v>1</v>
      </c>
      <c r="R46" s="119">
        <f t="shared" si="34"/>
        <v>12</v>
      </c>
      <c r="T46">
        <v>527</v>
      </c>
      <c r="U46">
        <v>5810</v>
      </c>
      <c r="V46" t="s">
        <v>301</v>
      </c>
      <c r="W46">
        <v>2204.8110000000001</v>
      </c>
      <c r="X46">
        <v>984.17700000000002</v>
      </c>
      <c r="Y46">
        <v>2.2400000000000002</v>
      </c>
      <c r="Z46">
        <v>11</v>
      </c>
      <c r="AA46">
        <v>137.06247200000001</v>
      </c>
      <c r="AB46">
        <v>1.1299729999999999</v>
      </c>
      <c r="AC46">
        <v>49.598584000000002</v>
      </c>
      <c r="AD46" s="1">
        <v>330</v>
      </c>
      <c r="AE46">
        <v>1</v>
      </c>
      <c r="AF46">
        <v>12</v>
      </c>
      <c r="AG46">
        <v>60</v>
      </c>
      <c r="AH46">
        <v>16.086175000000001</v>
      </c>
      <c r="AI46">
        <v>0</v>
      </c>
      <c r="AJ46">
        <v>0</v>
      </c>
      <c r="AK46">
        <v>0</v>
      </c>
      <c r="AL46">
        <v>0</v>
      </c>
      <c r="AM46" t="s">
        <v>302</v>
      </c>
      <c r="AN46" t="s">
        <v>479</v>
      </c>
      <c r="AO46">
        <v>1172.3019999999999</v>
      </c>
      <c r="AR46" t="s">
        <v>115</v>
      </c>
      <c r="AS46" t="s">
        <v>118</v>
      </c>
      <c r="AT46" t="s">
        <v>220</v>
      </c>
      <c r="AU46" t="s">
        <v>301</v>
      </c>
      <c r="AV46" t="s">
        <v>48</v>
      </c>
      <c r="AW46">
        <v>6</v>
      </c>
      <c r="BB46">
        <v>0.75373984807228511</v>
      </c>
      <c r="BC46" t="s">
        <v>69</v>
      </c>
      <c r="BF46" t="s">
        <v>115</v>
      </c>
      <c r="BG46" t="s">
        <v>118</v>
      </c>
      <c r="BH46" t="s">
        <v>301</v>
      </c>
      <c r="BI46">
        <v>5810</v>
      </c>
      <c r="BJ46">
        <v>6</v>
      </c>
      <c r="BK46" t="s">
        <v>220</v>
      </c>
      <c r="BL46" t="s">
        <v>221</v>
      </c>
      <c r="BM46">
        <v>0.75373984807228511</v>
      </c>
      <c r="BN46" t="s">
        <v>69</v>
      </c>
      <c r="BO46" t="s">
        <v>181</v>
      </c>
      <c r="BP46">
        <v>2204.8110000000001</v>
      </c>
    </row>
    <row r="47" spans="1:68" ht="16.5" x14ac:dyDescent="0.25">
      <c r="A47" s="66" t="str">
        <f t="shared" si="18"/>
        <v>원진운수</v>
      </c>
      <c r="B47" s="67" t="str">
        <f t="shared" si="1"/>
        <v>신광수</v>
      </c>
      <c r="C47" s="68" t="str">
        <f t="shared" si="19"/>
        <v>F</v>
      </c>
      <c r="D47" s="69">
        <f t="shared" si="20"/>
        <v>0.71750000000000003</v>
      </c>
      <c r="E47" s="70">
        <f t="shared" si="21"/>
        <v>6341</v>
      </c>
      <c r="F47" s="71" t="str">
        <f t="shared" si="22"/>
        <v>22</v>
      </c>
      <c r="G47" s="72" t="str">
        <f t="shared" si="23"/>
        <v>70바4301</v>
      </c>
      <c r="H47" s="73">
        <f t="shared" si="24"/>
        <v>1</v>
      </c>
      <c r="I47" s="74">
        <f t="shared" si="25"/>
        <v>1901.5060000000001</v>
      </c>
      <c r="J47" s="75">
        <f t="shared" si="26"/>
        <v>1.133541227874312E-2</v>
      </c>
      <c r="K47" s="75">
        <f t="shared" si="27"/>
        <v>0.36781458434591252</v>
      </c>
      <c r="L47" s="75">
        <f t="shared" si="28"/>
        <v>0.22613654650576961</v>
      </c>
      <c r="M47" s="76">
        <f t="shared" si="29"/>
        <v>14.164999999999999</v>
      </c>
      <c r="N47" s="77">
        <f t="shared" si="30"/>
        <v>0.10517978907245099</v>
      </c>
      <c r="O47" s="77">
        <f t="shared" si="31"/>
        <v>8.5721528094047557</v>
      </c>
      <c r="P47" s="116">
        <f t="shared" si="32"/>
        <v>1</v>
      </c>
      <c r="Q47" s="117">
        <f t="shared" si="33"/>
        <v>2</v>
      </c>
      <c r="R47" s="117">
        <f t="shared" si="34"/>
        <v>163</v>
      </c>
      <c r="T47">
        <v>527</v>
      </c>
      <c r="U47">
        <v>6341</v>
      </c>
      <c r="V47" t="s">
        <v>303</v>
      </c>
      <c r="W47">
        <v>1901.5060000000001</v>
      </c>
      <c r="X47">
        <v>1104.07</v>
      </c>
      <c r="Y47">
        <v>1.722</v>
      </c>
      <c r="Z47">
        <v>14.164999999999999</v>
      </c>
      <c r="AA47">
        <v>120.980249</v>
      </c>
      <c r="AB47">
        <v>1.3713610000000001</v>
      </c>
      <c r="AC47">
        <v>44.4983</v>
      </c>
      <c r="AD47" s="1">
        <v>430</v>
      </c>
      <c r="AE47">
        <v>2</v>
      </c>
      <c r="AF47">
        <v>163</v>
      </c>
      <c r="AG47">
        <v>59</v>
      </c>
      <c r="AH47">
        <v>15.717491000000001</v>
      </c>
      <c r="AI47">
        <v>0</v>
      </c>
      <c r="AJ47">
        <v>0</v>
      </c>
      <c r="AK47">
        <v>1</v>
      </c>
      <c r="AL47">
        <v>1018</v>
      </c>
      <c r="AM47" t="s">
        <v>304</v>
      </c>
      <c r="AN47" t="s">
        <v>480</v>
      </c>
      <c r="AO47">
        <v>1901.5060000000001</v>
      </c>
      <c r="AR47" t="s">
        <v>115</v>
      </c>
      <c r="AS47" t="s">
        <v>117</v>
      </c>
      <c r="AT47" t="s">
        <v>193</v>
      </c>
      <c r="AU47" t="s">
        <v>303</v>
      </c>
      <c r="AV47" t="s">
        <v>48</v>
      </c>
      <c r="AW47">
        <v>1</v>
      </c>
      <c r="BB47">
        <v>0.71750000000000003</v>
      </c>
      <c r="BC47" t="s">
        <v>69</v>
      </c>
      <c r="BF47" t="s">
        <v>115</v>
      </c>
      <c r="BG47" t="s">
        <v>117</v>
      </c>
      <c r="BH47" t="s">
        <v>303</v>
      </c>
      <c r="BI47">
        <v>6341</v>
      </c>
      <c r="BJ47">
        <v>1</v>
      </c>
      <c r="BK47" t="s">
        <v>193</v>
      </c>
      <c r="BL47" t="s">
        <v>170</v>
      </c>
      <c r="BM47">
        <v>0.71750000000000003</v>
      </c>
      <c r="BN47" t="s">
        <v>69</v>
      </c>
      <c r="BO47" t="s">
        <v>181</v>
      </c>
      <c r="BP47">
        <v>1901.5060000000001</v>
      </c>
    </row>
    <row r="48" spans="1:68" ht="16.5" x14ac:dyDescent="0.25">
      <c r="A48" s="49" t="str">
        <f t="shared" si="18"/>
        <v>원진운수</v>
      </c>
      <c r="B48" s="50" t="str">
        <f t="shared" si="1"/>
        <v>안승진</v>
      </c>
      <c r="C48" s="51" t="str">
        <f t="shared" si="19"/>
        <v>F</v>
      </c>
      <c r="D48" s="52">
        <f t="shared" si="20"/>
        <v>0.72031659260973591</v>
      </c>
      <c r="E48" s="53">
        <f t="shared" si="21"/>
        <v>3983</v>
      </c>
      <c r="F48" s="54" t="str">
        <f t="shared" si="22"/>
        <v>22</v>
      </c>
      <c r="G48" s="55" t="str">
        <f t="shared" si="23"/>
        <v>70바3606</v>
      </c>
      <c r="H48" s="56">
        <f t="shared" si="24"/>
        <v>11</v>
      </c>
      <c r="I48" s="57">
        <f t="shared" si="25"/>
        <v>2251.1959999999999</v>
      </c>
      <c r="J48" s="58">
        <f t="shared" si="26"/>
        <v>6.3121001424091402E-3</v>
      </c>
      <c r="K48" s="58">
        <f t="shared" si="27"/>
        <v>0.38851423660158541</v>
      </c>
      <c r="L48" s="58">
        <f t="shared" si="28"/>
        <v>0.20300320363042579</v>
      </c>
      <c r="M48" s="59">
        <f t="shared" si="29"/>
        <v>13.323</v>
      </c>
      <c r="N48" s="60">
        <f t="shared" si="30"/>
        <v>0.1768448230888601</v>
      </c>
      <c r="O48" s="60">
        <f t="shared" si="31"/>
        <v>3.4042628444605572</v>
      </c>
      <c r="P48" s="118">
        <f t="shared" si="32"/>
        <v>0</v>
      </c>
      <c r="Q48" s="119">
        <f t="shared" si="33"/>
        <v>4</v>
      </c>
      <c r="R48" s="119">
        <f t="shared" si="34"/>
        <v>77</v>
      </c>
      <c r="T48">
        <v>527</v>
      </c>
      <c r="U48">
        <v>3983</v>
      </c>
      <c r="V48" t="s">
        <v>481</v>
      </c>
      <c r="W48">
        <v>2261.87</v>
      </c>
      <c r="X48">
        <v>1271.5150000000001</v>
      </c>
      <c r="Y48">
        <v>1.7789999999999999</v>
      </c>
      <c r="Z48">
        <v>13.323</v>
      </c>
      <c r="AA48">
        <v>156.17607100000001</v>
      </c>
      <c r="AB48">
        <v>0.98579899999999998</v>
      </c>
      <c r="AC48">
        <v>60.676627000000003</v>
      </c>
      <c r="AD48" s="1">
        <v>457</v>
      </c>
      <c r="AE48">
        <v>4</v>
      </c>
      <c r="AF48">
        <v>77</v>
      </c>
      <c r="AG48">
        <v>60</v>
      </c>
      <c r="AH48">
        <v>14.48282</v>
      </c>
      <c r="AI48">
        <v>0</v>
      </c>
      <c r="AJ48">
        <v>0</v>
      </c>
      <c r="AK48">
        <v>0</v>
      </c>
      <c r="AL48">
        <v>0</v>
      </c>
      <c r="AM48" t="s">
        <v>482</v>
      </c>
      <c r="AN48" t="s">
        <v>483</v>
      </c>
      <c r="AO48">
        <v>497.59500000000003</v>
      </c>
      <c r="AR48" t="s">
        <v>115</v>
      </c>
      <c r="AS48" t="s">
        <v>117</v>
      </c>
      <c r="AT48" t="s">
        <v>189</v>
      </c>
      <c r="AU48" t="s">
        <v>481</v>
      </c>
      <c r="AV48" t="s">
        <v>48</v>
      </c>
      <c r="AW48">
        <v>11</v>
      </c>
      <c r="BB48">
        <v>0.72031659260973591</v>
      </c>
      <c r="BC48" t="s">
        <v>69</v>
      </c>
      <c r="BF48" t="s">
        <v>115</v>
      </c>
      <c r="BG48" t="s">
        <v>117</v>
      </c>
      <c r="BH48" t="s">
        <v>481</v>
      </c>
      <c r="BI48">
        <v>3983</v>
      </c>
      <c r="BJ48">
        <v>11</v>
      </c>
      <c r="BK48" t="s">
        <v>189</v>
      </c>
      <c r="BL48" t="s">
        <v>199</v>
      </c>
      <c r="BM48">
        <v>0.72031659260973591</v>
      </c>
      <c r="BN48" t="s">
        <v>69</v>
      </c>
      <c r="BO48" t="s">
        <v>181</v>
      </c>
      <c r="BP48">
        <v>2251.1959999999999</v>
      </c>
    </row>
    <row r="49" spans="1:68" ht="16.5" x14ac:dyDescent="0.25">
      <c r="A49" s="66" t="str">
        <f t="shared" si="18"/>
        <v>원진운수</v>
      </c>
      <c r="B49" s="67" t="str">
        <f t="shared" si="1"/>
        <v>안현국</v>
      </c>
      <c r="C49" s="68" t="str">
        <f t="shared" si="19"/>
        <v>F</v>
      </c>
      <c r="D49" s="69">
        <f t="shared" si="20"/>
        <v>0.78083333333333338</v>
      </c>
      <c r="E49" s="70">
        <f t="shared" si="21"/>
        <v>8310</v>
      </c>
      <c r="F49" s="71" t="str">
        <f t="shared" si="22"/>
        <v>22</v>
      </c>
      <c r="G49" s="72" t="str">
        <f t="shared" si="23"/>
        <v>70바4301</v>
      </c>
      <c r="H49" s="73">
        <f t="shared" si="24"/>
        <v>1</v>
      </c>
      <c r="I49" s="74">
        <f t="shared" si="25"/>
        <v>2019.54</v>
      </c>
      <c r="J49" s="75">
        <f t="shared" si="26"/>
        <v>6.5462053285503313E-3</v>
      </c>
      <c r="K49" s="75">
        <f t="shared" si="27"/>
        <v>0.36430740080472429</v>
      </c>
      <c r="L49" s="75">
        <f t="shared" si="28"/>
        <v>9.2595343494063009E-2</v>
      </c>
      <c r="M49" s="76">
        <f t="shared" si="29"/>
        <v>11.670999999999999</v>
      </c>
      <c r="N49" s="77">
        <f t="shared" si="30"/>
        <v>9.9032452934826751E-2</v>
      </c>
      <c r="O49" s="77">
        <f t="shared" si="31"/>
        <v>0.99032452934826742</v>
      </c>
      <c r="P49" s="116">
        <f t="shared" si="32"/>
        <v>0</v>
      </c>
      <c r="Q49" s="117">
        <f t="shared" si="33"/>
        <v>2</v>
      </c>
      <c r="R49" s="117">
        <f t="shared" si="34"/>
        <v>20</v>
      </c>
      <c r="T49">
        <v>527</v>
      </c>
      <c r="U49">
        <v>8310</v>
      </c>
      <c r="V49" t="s">
        <v>305</v>
      </c>
      <c r="W49">
        <v>2019.54</v>
      </c>
      <c r="X49">
        <v>1077.538</v>
      </c>
      <c r="Y49">
        <v>1.8740000000000001</v>
      </c>
      <c r="Z49">
        <v>11.670999999999999</v>
      </c>
      <c r="AA49">
        <v>132.08995999999999</v>
      </c>
      <c r="AB49">
        <v>0.86468800000000001</v>
      </c>
      <c r="AC49">
        <v>48.12135</v>
      </c>
      <c r="AD49" s="1">
        <v>187</v>
      </c>
      <c r="AE49">
        <v>2</v>
      </c>
      <c r="AF49">
        <v>20</v>
      </c>
      <c r="AG49">
        <v>59</v>
      </c>
      <c r="AH49">
        <v>15.289125</v>
      </c>
      <c r="AI49">
        <v>0</v>
      </c>
      <c r="AJ49">
        <v>0</v>
      </c>
      <c r="AK49">
        <v>0</v>
      </c>
      <c r="AL49">
        <v>0</v>
      </c>
      <c r="AM49" t="s">
        <v>306</v>
      </c>
      <c r="AN49" t="s">
        <v>484</v>
      </c>
      <c r="AO49">
        <v>2019.54</v>
      </c>
      <c r="AR49" t="s">
        <v>115</v>
      </c>
      <c r="AS49" t="s">
        <v>117</v>
      </c>
      <c r="AT49" t="s">
        <v>193</v>
      </c>
      <c r="AU49" t="s">
        <v>305</v>
      </c>
      <c r="AV49" t="s">
        <v>48</v>
      </c>
      <c r="AW49">
        <v>1</v>
      </c>
      <c r="BB49">
        <v>0.78083333333333338</v>
      </c>
      <c r="BC49" t="s">
        <v>69</v>
      </c>
      <c r="BF49" t="s">
        <v>115</v>
      </c>
      <c r="BG49" t="s">
        <v>117</v>
      </c>
      <c r="BH49" t="s">
        <v>305</v>
      </c>
      <c r="BI49">
        <v>8310</v>
      </c>
      <c r="BJ49">
        <v>1</v>
      </c>
      <c r="BK49" t="s">
        <v>193</v>
      </c>
      <c r="BL49" t="s">
        <v>170</v>
      </c>
      <c r="BM49">
        <v>0.78083333333333338</v>
      </c>
      <c r="BN49" t="s">
        <v>69</v>
      </c>
      <c r="BO49" t="s">
        <v>181</v>
      </c>
      <c r="BP49">
        <v>2019.54</v>
      </c>
    </row>
    <row r="50" spans="1:68" ht="16.5" x14ac:dyDescent="0.25">
      <c r="A50" s="49" t="str">
        <f t="shared" si="18"/>
        <v>원진운수</v>
      </c>
      <c r="B50" s="50" t="str">
        <f t="shared" si="1"/>
        <v>양은석</v>
      </c>
      <c r="C50" s="51" t="str">
        <f t="shared" si="19"/>
        <v>F</v>
      </c>
      <c r="D50" s="52">
        <f t="shared" si="20"/>
        <v>0.67958101211113431</v>
      </c>
      <c r="E50" s="53">
        <f t="shared" si="21"/>
        <v>7677</v>
      </c>
      <c r="F50" s="54" t="str">
        <f t="shared" si="22"/>
        <v>6</v>
      </c>
      <c r="G50" s="55" t="str">
        <f t="shared" si="23"/>
        <v>70바4310</v>
      </c>
      <c r="H50" s="56">
        <f t="shared" si="24"/>
        <v>12</v>
      </c>
      <c r="I50" s="57">
        <f t="shared" si="25"/>
        <v>2457.6089999999999</v>
      </c>
      <c r="J50" s="58">
        <f t="shared" si="26"/>
        <v>8.1079243218632815E-3</v>
      </c>
      <c r="K50" s="58">
        <f t="shared" si="27"/>
        <v>0.37125128932632895</v>
      </c>
      <c r="L50" s="58">
        <f t="shared" si="28"/>
        <v>0.10864218026545314</v>
      </c>
      <c r="M50" s="59">
        <f t="shared" si="29"/>
        <v>13.238</v>
      </c>
      <c r="N50" s="60">
        <f t="shared" si="30"/>
        <v>0</v>
      </c>
      <c r="O50" s="60">
        <f t="shared" si="31"/>
        <v>4.7200347980496495</v>
      </c>
      <c r="P50" s="118">
        <f t="shared" si="32"/>
        <v>1</v>
      </c>
      <c r="Q50" s="119">
        <f t="shared" si="33"/>
        <v>0</v>
      </c>
      <c r="R50" s="119">
        <f t="shared" si="34"/>
        <v>116</v>
      </c>
      <c r="T50">
        <v>527</v>
      </c>
      <c r="U50">
        <v>7677</v>
      </c>
      <c r="V50" t="s">
        <v>485</v>
      </c>
      <c r="W50">
        <v>2457.6089999999999</v>
      </c>
      <c r="X50">
        <v>1315.4739999999999</v>
      </c>
      <c r="Y50">
        <v>1.8680000000000001</v>
      </c>
      <c r="Z50">
        <v>13.238</v>
      </c>
      <c r="AA50">
        <v>168.247747</v>
      </c>
      <c r="AB50">
        <v>1.3641399999999999</v>
      </c>
      <c r="AC50">
        <v>62.462192999999999</v>
      </c>
      <c r="AD50" s="1">
        <v>267</v>
      </c>
      <c r="AE50">
        <v>0</v>
      </c>
      <c r="AF50">
        <v>116</v>
      </c>
      <c r="AG50">
        <v>68</v>
      </c>
      <c r="AH50">
        <v>14.607084</v>
      </c>
      <c r="AI50">
        <v>12.3</v>
      </c>
      <c r="AJ50">
        <v>0</v>
      </c>
      <c r="AK50">
        <v>1</v>
      </c>
      <c r="AL50">
        <v>44</v>
      </c>
      <c r="AM50" t="s">
        <v>486</v>
      </c>
      <c r="AN50" t="s">
        <v>487</v>
      </c>
      <c r="AO50">
        <v>421.05200000000002</v>
      </c>
      <c r="AR50" t="s">
        <v>115</v>
      </c>
      <c r="AS50" t="s">
        <v>118</v>
      </c>
      <c r="AT50" t="s">
        <v>225</v>
      </c>
      <c r="AU50" t="s">
        <v>485</v>
      </c>
      <c r="AV50" t="s">
        <v>48</v>
      </c>
      <c r="AW50">
        <v>12</v>
      </c>
      <c r="BB50">
        <v>0.67958101211113431</v>
      </c>
      <c r="BC50" t="s">
        <v>69</v>
      </c>
      <c r="BF50" t="s">
        <v>115</v>
      </c>
      <c r="BG50" t="s">
        <v>118</v>
      </c>
      <c r="BH50" t="s">
        <v>485</v>
      </c>
      <c r="BI50">
        <v>7677</v>
      </c>
      <c r="BJ50">
        <v>12</v>
      </c>
      <c r="BK50" t="s">
        <v>225</v>
      </c>
      <c r="BL50" t="s">
        <v>223</v>
      </c>
      <c r="BM50">
        <v>0.67958101211113431</v>
      </c>
      <c r="BN50" t="s">
        <v>69</v>
      </c>
      <c r="BO50" t="s">
        <v>181</v>
      </c>
      <c r="BP50">
        <v>2457.6089999999999</v>
      </c>
    </row>
    <row r="51" spans="1:68" ht="16.5" x14ac:dyDescent="0.25">
      <c r="A51" s="66" t="str">
        <f t="shared" si="18"/>
        <v>원진운수</v>
      </c>
      <c r="B51" s="67" t="str">
        <f t="shared" si="1"/>
        <v>여양구</v>
      </c>
      <c r="C51" s="68" t="str">
        <f t="shared" si="19"/>
        <v>F</v>
      </c>
      <c r="D51" s="69">
        <f t="shared" si="20"/>
        <v>0.74691892487480027</v>
      </c>
      <c r="E51" s="70">
        <f t="shared" si="21"/>
        <v>4992</v>
      </c>
      <c r="F51" s="71" t="str">
        <f t="shared" si="22"/>
        <v>6</v>
      </c>
      <c r="G51" s="72" t="str">
        <f t="shared" si="23"/>
        <v>72바1379</v>
      </c>
      <c r="H51" s="73">
        <f t="shared" si="24"/>
        <v>11</v>
      </c>
      <c r="I51" s="74">
        <f t="shared" si="25"/>
        <v>2569.473</v>
      </c>
      <c r="J51" s="75">
        <f t="shared" si="26"/>
        <v>5.4301964006800039E-3</v>
      </c>
      <c r="K51" s="75">
        <f t="shared" si="27"/>
        <v>0.37818189915858968</v>
      </c>
      <c r="L51" s="75">
        <f t="shared" si="28"/>
        <v>0.16890623096642776</v>
      </c>
      <c r="M51" s="76">
        <f t="shared" si="29"/>
        <v>12.234</v>
      </c>
      <c r="N51" s="77">
        <f t="shared" si="30"/>
        <v>0</v>
      </c>
      <c r="O51" s="77">
        <f t="shared" si="31"/>
        <v>0.61083040484693918</v>
      </c>
      <c r="P51" s="116">
        <f t="shared" si="32"/>
        <v>0</v>
      </c>
      <c r="Q51" s="117">
        <f t="shared" si="33"/>
        <v>0</v>
      </c>
      <c r="R51" s="117">
        <f t="shared" si="34"/>
        <v>16</v>
      </c>
      <c r="T51">
        <v>527</v>
      </c>
      <c r="U51">
        <v>4992</v>
      </c>
      <c r="V51" t="s">
        <v>307</v>
      </c>
      <c r="W51">
        <v>2619.3850000000002</v>
      </c>
      <c r="X51">
        <v>1306.068</v>
      </c>
      <c r="Y51">
        <v>2.0059999999999998</v>
      </c>
      <c r="Z51">
        <v>12.234</v>
      </c>
      <c r="AA51">
        <v>171.00302300000001</v>
      </c>
      <c r="AB51">
        <v>0.92857999999999996</v>
      </c>
      <c r="AC51">
        <v>64.670248000000001</v>
      </c>
      <c r="AD51" s="1">
        <v>434</v>
      </c>
      <c r="AE51">
        <v>0</v>
      </c>
      <c r="AF51">
        <v>16</v>
      </c>
      <c r="AG51">
        <v>58</v>
      </c>
      <c r="AH51">
        <v>15.317769999999999</v>
      </c>
      <c r="AI51">
        <v>0</v>
      </c>
      <c r="AJ51">
        <v>0</v>
      </c>
      <c r="AK51">
        <v>0</v>
      </c>
      <c r="AL51">
        <v>0</v>
      </c>
      <c r="AM51" t="s">
        <v>308</v>
      </c>
      <c r="AN51" t="s">
        <v>488</v>
      </c>
      <c r="AO51">
        <v>520.67700000000002</v>
      </c>
      <c r="AR51" t="s">
        <v>115</v>
      </c>
      <c r="AS51" t="s">
        <v>118</v>
      </c>
      <c r="AT51" t="s">
        <v>230</v>
      </c>
      <c r="AU51" t="s">
        <v>307</v>
      </c>
      <c r="AV51" t="s">
        <v>48</v>
      </c>
      <c r="AW51">
        <v>11</v>
      </c>
      <c r="BB51">
        <v>0.74691892487480027</v>
      </c>
      <c r="BC51" t="s">
        <v>69</v>
      </c>
      <c r="BF51" t="s">
        <v>115</v>
      </c>
      <c r="BG51" t="s">
        <v>118</v>
      </c>
      <c r="BH51" t="s">
        <v>307</v>
      </c>
      <c r="BI51">
        <v>4992</v>
      </c>
      <c r="BJ51">
        <v>11</v>
      </c>
      <c r="BK51" t="s">
        <v>230</v>
      </c>
      <c r="BL51" t="s">
        <v>228</v>
      </c>
      <c r="BM51">
        <v>0.74691892487480027</v>
      </c>
      <c r="BN51" t="s">
        <v>69</v>
      </c>
      <c r="BO51" t="s">
        <v>181</v>
      </c>
      <c r="BP51">
        <v>2569.473</v>
      </c>
    </row>
    <row r="52" spans="1:68" ht="16.5" x14ac:dyDescent="0.25">
      <c r="A52" s="49" t="str">
        <f t="shared" si="18"/>
        <v>원진운수</v>
      </c>
      <c r="B52" s="50" t="str">
        <f t="shared" si="1"/>
        <v>우종욱</v>
      </c>
      <c r="C52" s="51" t="str">
        <f t="shared" si="19"/>
        <v>F</v>
      </c>
      <c r="D52" s="52">
        <f t="shared" si="20"/>
        <v>0.73171618309760633</v>
      </c>
      <c r="E52" s="53">
        <f t="shared" si="21"/>
        <v>2956</v>
      </c>
      <c r="F52" s="54" t="str">
        <f t="shared" si="22"/>
        <v>6</v>
      </c>
      <c r="G52" s="55" t="str">
        <f t="shared" si="23"/>
        <v>70바4312</v>
      </c>
      <c r="H52" s="56">
        <f t="shared" si="24"/>
        <v>10</v>
      </c>
      <c r="I52" s="57">
        <f t="shared" si="25"/>
        <v>2518.4380000000001</v>
      </c>
      <c r="J52" s="58">
        <f t="shared" si="26"/>
        <v>5.4455351038486368E-3</v>
      </c>
      <c r="K52" s="58">
        <f t="shared" si="27"/>
        <v>0.35496714029884896</v>
      </c>
      <c r="L52" s="58">
        <f t="shared" si="28"/>
        <v>0.16518175154599796</v>
      </c>
      <c r="M52" s="59">
        <f t="shared" si="29"/>
        <v>10.81</v>
      </c>
      <c r="N52" s="60">
        <f t="shared" si="30"/>
        <v>3.9707151813941813E-2</v>
      </c>
      <c r="O52" s="60">
        <f t="shared" si="31"/>
        <v>2.5809648679062178</v>
      </c>
      <c r="P52" s="118">
        <f t="shared" si="32"/>
        <v>0</v>
      </c>
      <c r="Q52" s="119">
        <f t="shared" si="33"/>
        <v>1</v>
      </c>
      <c r="R52" s="119">
        <f t="shared" si="34"/>
        <v>65</v>
      </c>
      <c r="T52">
        <v>527</v>
      </c>
      <c r="U52">
        <v>2956</v>
      </c>
      <c r="V52" t="s">
        <v>489</v>
      </c>
      <c r="W52">
        <v>2518.4380000000001</v>
      </c>
      <c r="X52">
        <v>1240.3</v>
      </c>
      <c r="Y52">
        <v>2.0310000000000001</v>
      </c>
      <c r="Z52">
        <v>10.81</v>
      </c>
      <c r="AA52">
        <v>171.13469699999999</v>
      </c>
      <c r="AB52">
        <v>0.93191999999999997</v>
      </c>
      <c r="AC52">
        <v>60.747194</v>
      </c>
      <c r="AD52" s="1">
        <v>416</v>
      </c>
      <c r="AE52">
        <v>1</v>
      </c>
      <c r="AF52">
        <v>65</v>
      </c>
      <c r="AG52">
        <v>64</v>
      </c>
      <c r="AH52">
        <v>14.716115</v>
      </c>
      <c r="AI52">
        <v>1.8</v>
      </c>
      <c r="AJ52">
        <v>0</v>
      </c>
      <c r="AK52">
        <v>0</v>
      </c>
      <c r="AL52">
        <v>0</v>
      </c>
      <c r="AM52" t="s">
        <v>490</v>
      </c>
      <c r="AN52" t="s">
        <v>491</v>
      </c>
      <c r="AO52">
        <v>919.33699999999999</v>
      </c>
      <c r="AR52" t="s">
        <v>115</v>
      </c>
      <c r="AS52" t="s">
        <v>118</v>
      </c>
      <c r="AT52" t="s">
        <v>226</v>
      </c>
      <c r="AU52" t="s">
        <v>489</v>
      </c>
      <c r="AV52" t="s">
        <v>48</v>
      </c>
      <c r="AW52">
        <v>10</v>
      </c>
      <c r="BB52">
        <v>0.73171618309760633</v>
      </c>
      <c r="BC52" t="s">
        <v>69</v>
      </c>
      <c r="BF52" t="s">
        <v>115</v>
      </c>
      <c r="BG52" t="s">
        <v>118</v>
      </c>
      <c r="BH52" t="s">
        <v>489</v>
      </c>
      <c r="BI52">
        <v>2956</v>
      </c>
      <c r="BJ52">
        <v>10</v>
      </c>
      <c r="BK52" t="s">
        <v>226</v>
      </c>
      <c r="BL52" t="s">
        <v>218</v>
      </c>
      <c r="BM52">
        <v>0.73171618309760633</v>
      </c>
      <c r="BN52" t="s">
        <v>69</v>
      </c>
      <c r="BO52" t="s">
        <v>181</v>
      </c>
      <c r="BP52">
        <v>2518.4380000000001</v>
      </c>
    </row>
    <row r="53" spans="1:68" ht="16.5" x14ac:dyDescent="0.25">
      <c r="A53" s="66" t="str">
        <f t="shared" si="18"/>
        <v>원진운수</v>
      </c>
      <c r="B53" s="67" t="str">
        <f t="shared" si="1"/>
        <v>유성윤</v>
      </c>
      <c r="C53" s="68" t="str">
        <f t="shared" si="19"/>
        <v>F</v>
      </c>
      <c r="D53" s="69">
        <f t="shared" si="20"/>
        <v>0.72517241379310349</v>
      </c>
      <c r="E53" s="70">
        <f t="shared" si="21"/>
        <v>1924</v>
      </c>
      <c r="F53" s="71" t="str">
        <f t="shared" si="22"/>
        <v>320</v>
      </c>
      <c r="G53" s="72" t="str">
        <f t="shared" si="23"/>
        <v>73아1448</v>
      </c>
      <c r="H53" s="73">
        <f t="shared" si="24"/>
        <v>1</v>
      </c>
      <c r="I53" s="74">
        <f t="shared" si="25"/>
        <v>3994.163</v>
      </c>
      <c r="J53" s="75">
        <f t="shared" si="26"/>
        <v>6.0862217476199462E-3</v>
      </c>
      <c r="K53" s="75">
        <f t="shared" si="27"/>
        <v>0.27114384527424379</v>
      </c>
      <c r="L53" s="75">
        <f t="shared" si="28"/>
        <v>0.19603606562876877</v>
      </c>
      <c r="M53" s="76">
        <f t="shared" si="29"/>
        <v>23.59</v>
      </c>
      <c r="N53" s="77">
        <f t="shared" si="30"/>
        <v>2.5036534563061145E-2</v>
      </c>
      <c r="O53" s="77">
        <f t="shared" si="31"/>
        <v>1.1016075207746905</v>
      </c>
      <c r="P53" s="116">
        <f t="shared" si="32"/>
        <v>0</v>
      </c>
      <c r="Q53" s="117">
        <f t="shared" si="33"/>
        <v>1</v>
      </c>
      <c r="R53" s="117">
        <f t="shared" si="34"/>
        <v>44</v>
      </c>
      <c r="T53">
        <v>527</v>
      </c>
      <c r="U53">
        <v>1924</v>
      </c>
      <c r="V53" t="s">
        <v>309</v>
      </c>
      <c r="W53">
        <v>3994.163</v>
      </c>
      <c r="X53">
        <v>1899.376</v>
      </c>
      <c r="Y53">
        <v>2.1030000000000002</v>
      </c>
      <c r="Z53">
        <v>23.59</v>
      </c>
      <c r="AA53">
        <v>128.88077899999999</v>
      </c>
      <c r="AB53">
        <v>0.78439700000000001</v>
      </c>
      <c r="AC53">
        <v>34.945230000000002</v>
      </c>
      <c r="AD53" s="1">
        <v>783</v>
      </c>
      <c r="AE53">
        <v>1</v>
      </c>
      <c r="AF53">
        <v>44</v>
      </c>
      <c r="AG53">
        <v>105</v>
      </c>
      <c r="AH53">
        <v>30.991144999999999</v>
      </c>
      <c r="AI53">
        <v>34230.300000000003</v>
      </c>
      <c r="AJ53">
        <v>27403.9</v>
      </c>
      <c r="AK53">
        <v>0</v>
      </c>
      <c r="AL53">
        <v>0</v>
      </c>
      <c r="AM53" t="s">
        <v>310</v>
      </c>
      <c r="AN53" t="s">
        <v>492</v>
      </c>
      <c r="AO53">
        <v>3994.163</v>
      </c>
      <c r="AR53" t="s">
        <v>115</v>
      </c>
      <c r="AS53" t="s">
        <v>116</v>
      </c>
      <c r="AT53" t="s">
        <v>216</v>
      </c>
      <c r="AU53" t="s">
        <v>309</v>
      </c>
      <c r="AV53" t="s">
        <v>48</v>
      </c>
      <c r="AW53">
        <v>1</v>
      </c>
      <c r="BB53">
        <v>0.72517241379310349</v>
      </c>
      <c r="BC53" t="s">
        <v>69</v>
      </c>
      <c r="BF53" t="s">
        <v>115</v>
      </c>
      <c r="BG53" t="s">
        <v>116</v>
      </c>
      <c r="BH53" t="s">
        <v>309</v>
      </c>
      <c r="BI53">
        <v>1924</v>
      </c>
      <c r="BJ53">
        <v>1</v>
      </c>
      <c r="BK53" t="s">
        <v>216</v>
      </c>
      <c r="BL53" t="s">
        <v>170</v>
      </c>
      <c r="BM53">
        <v>0.72517241379310349</v>
      </c>
      <c r="BN53" t="s">
        <v>69</v>
      </c>
      <c r="BO53" t="s">
        <v>181</v>
      </c>
      <c r="BP53">
        <v>3994.163</v>
      </c>
    </row>
    <row r="54" spans="1:68" ht="16.5" x14ac:dyDescent="0.25">
      <c r="A54" s="49" t="str">
        <f t="shared" si="18"/>
        <v>원진운수</v>
      </c>
      <c r="B54" s="50" t="str">
        <f t="shared" si="1"/>
        <v>유재옥</v>
      </c>
      <c r="C54" s="51" t="str">
        <f t="shared" si="19"/>
        <v>F</v>
      </c>
      <c r="D54" s="52">
        <f t="shared" si="20"/>
        <v>0.76483446944799183</v>
      </c>
      <c r="E54" s="53">
        <f t="shared" si="21"/>
        <v>2639</v>
      </c>
      <c r="F54" s="54" t="str">
        <f t="shared" si="22"/>
        <v>6</v>
      </c>
      <c r="G54" s="55" t="str">
        <f t="shared" si="23"/>
        <v>70바4347</v>
      </c>
      <c r="H54" s="56">
        <f t="shared" si="24"/>
        <v>2</v>
      </c>
      <c r="I54" s="57">
        <f t="shared" si="25"/>
        <v>1979.194</v>
      </c>
      <c r="J54" s="58">
        <f t="shared" si="26"/>
        <v>3.8904841535692346E-3</v>
      </c>
      <c r="K54" s="58">
        <f t="shared" si="27"/>
        <v>0.35881117603839502</v>
      </c>
      <c r="L54" s="58">
        <f t="shared" si="28"/>
        <v>0.19907093493614067</v>
      </c>
      <c r="M54" s="59">
        <f t="shared" si="29"/>
        <v>13.577999999999999</v>
      </c>
      <c r="N54" s="60">
        <f t="shared" si="30"/>
        <v>0</v>
      </c>
      <c r="O54" s="60">
        <f t="shared" si="31"/>
        <v>2.3241784281884446</v>
      </c>
      <c r="P54" s="118">
        <f t="shared" si="32"/>
        <v>0</v>
      </c>
      <c r="Q54" s="119">
        <f t="shared" si="33"/>
        <v>0</v>
      </c>
      <c r="R54" s="119">
        <f t="shared" si="34"/>
        <v>46</v>
      </c>
      <c r="T54">
        <v>527</v>
      </c>
      <c r="U54">
        <v>2639</v>
      </c>
      <c r="V54" t="s">
        <v>311</v>
      </c>
      <c r="W54">
        <v>1979.194</v>
      </c>
      <c r="X54">
        <v>943.50599999999997</v>
      </c>
      <c r="Y54">
        <v>2.0979999999999999</v>
      </c>
      <c r="Z54">
        <v>13.577999999999999</v>
      </c>
      <c r="AA54">
        <v>116.374976</v>
      </c>
      <c r="AB54">
        <v>0.45275500000000002</v>
      </c>
      <c r="AC54">
        <v>41.756641999999999</v>
      </c>
      <c r="AD54" s="1">
        <v>394</v>
      </c>
      <c r="AE54">
        <v>0</v>
      </c>
      <c r="AF54">
        <v>46</v>
      </c>
      <c r="AG54">
        <v>99</v>
      </c>
      <c r="AH54">
        <v>17.007041000000001</v>
      </c>
      <c r="AI54">
        <v>5819.1</v>
      </c>
      <c r="AJ54">
        <v>3781.4</v>
      </c>
      <c r="AK54">
        <v>0</v>
      </c>
      <c r="AL54">
        <v>0</v>
      </c>
      <c r="AM54" t="s">
        <v>312</v>
      </c>
      <c r="AN54" t="s">
        <v>493</v>
      </c>
      <c r="AO54">
        <v>1512.952</v>
      </c>
      <c r="AR54" t="s">
        <v>115</v>
      </c>
      <c r="AS54" t="s">
        <v>118</v>
      </c>
      <c r="AT54" t="s">
        <v>228</v>
      </c>
      <c r="AU54" t="s">
        <v>311</v>
      </c>
      <c r="AV54" t="s">
        <v>48</v>
      </c>
      <c r="AW54">
        <v>2</v>
      </c>
      <c r="BB54">
        <v>0.76483446944799183</v>
      </c>
      <c r="BC54" t="s">
        <v>69</v>
      </c>
      <c r="BF54" t="s">
        <v>115</v>
      </c>
      <c r="BG54" t="s">
        <v>118</v>
      </c>
      <c r="BH54" t="s">
        <v>311</v>
      </c>
      <c r="BI54">
        <v>2639</v>
      </c>
      <c r="BJ54">
        <v>2</v>
      </c>
      <c r="BK54" t="s">
        <v>228</v>
      </c>
      <c r="BL54" t="s">
        <v>215</v>
      </c>
      <c r="BM54">
        <v>0.76483446944799183</v>
      </c>
      <c r="BN54" t="s">
        <v>69</v>
      </c>
      <c r="BO54" t="s">
        <v>181</v>
      </c>
      <c r="BP54">
        <v>1979.194</v>
      </c>
    </row>
    <row r="55" spans="1:68" ht="16.5" x14ac:dyDescent="0.25">
      <c r="A55" s="66" t="str">
        <f t="shared" si="18"/>
        <v>원진운수</v>
      </c>
      <c r="B55" s="67" t="str">
        <f t="shared" si="1"/>
        <v>이경철</v>
      </c>
      <c r="C55" s="68" t="str">
        <f t="shared" si="19"/>
        <v>D</v>
      </c>
      <c r="D55" s="69">
        <f t="shared" si="20"/>
        <v>0.83444444444444443</v>
      </c>
      <c r="E55" s="70">
        <f t="shared" si="21"/>
        <v>6875</v>
      </c>
      <c r="F55" s="71" t="str">
        <f t="shared" si="22"/>
        <v>6</v>
      </c>
      <c r="G55" s="72" t="str">
        <f t="shared" si="23"/>
        <v>70바4347</v>
      </c>
      <c r="H55" s="73">
        <f t="shared" si="24"/>
        <v>1</v>
      </c>
      <c r="I55" s="74">
        <f t="shared" si="25"/>
        <v>1986.6610000000001</v>
      </c>
      <c r="J55" s="75">
        <f t="shared" si="26"/>
        <v>7.6148714793383568E-3</v>
      </c>
      <c r="K55" s="75">
        <f t="shared" si="27"/>
        <v>0.31898035060514468</v>
      </c>
      <c r="L55" s="75">
        <f t="shared" si="28"/>
        <v>9.8154642387402777E-2</v>
      </c>
      <c r="M55" s="76">
        <f t="shared" si="29"/>
        <v>10.031000000000001</v>
      </c>
      <c r="N55" s="77">
        <f t="shared" si="30"/>
        <v>0</v>
      </c>
      <c r="O55" s="77">
        <f t="shared" si="31"/>
        <v>0.10067142808964388</v>
      </c>
      <c r="P55" s="116">
        <f t="shared" si="32"/>
        <v>0</v>
      </c>
      <c r="Q55" s="117">
        <f t="shared" si="33"/>
        <v>0</v>
      </c>
      <c r="R55" s="117">
        <f t="shared" si="34"/>
        <v>2</v>
      </c>
      <c r="T55">
        <v>527</v>
      </c>
      <c r="U55">
        <v>6875</v>
      </c>
      <c r="V55" t="s">
        <v>313</v>
      </c>
      <c r="W55">
        <v>1986.6610000000001</v>
      </c>
      <c r="X55">
        <v>881.75800000000004</v>
      </c>
      <c r="Y55">
        <v>2.2530000000000001</v>
      </c>
      <c r="Z55">
        <v>10.031000000000001</v>
      </c>
      <c r="AA55">
        <v>126.868589</v>
      </c>
      <c r="AB55">
        <v>0.96608799999999995</v>
      </c>
      <c r="AC55">
        <v>40.468586999999999</v>
      </c>
      <c r="AD55" s="1">
        <v>195</v>
      </c>
      <c r="AE55">
        <v>0</v>
      </c>
      <c r="AF55">
        <v>2</v>
      </c>
      <c r="AG55">
        <v>57</v>
      </c>
      <c r="AH55">
        <v>15.659203</v>
      </c>
      <c r="AI55">
        <v>0</v>
      </c>
      <c r="AJ55">
        <v>0</v>
      </c>
      <c r="AK55">
        <v>0</v>
      </c>
      <c r="AL55">
        <v>0</v>
      </c>
      <c r="AM55" t="s">
        <v>314</v>
      </c>
      <c r="AN55" t="s">
        <v>494</v>
      </c>
      <c r="AO55">
        <v>1986.6610000000001</v>
      </c>
      <c r="AR55" t="s">
        <v>115</v>
      </c>
      <c r="AS55" t="s">
        <v>118</v>
      </c>
      <c r="AT55" t="s">
        <v>228</v>
      </c>
      <c r="AU55" t="s">
        <v>313</v>
      </c>
      <c r="AV55" t="s">
        <v>48</v>
      </c>
      <c r="AW55">
        <v>1</v>
      </c>
      <c r="BB55">
        <v>0.83444444444444443</v>
      </c>
      <c r="BC55" t="s">
        <v>67</v>
      </c>
      <c r="BF55" t="s">
        <v>115</v>
      </c>
      <c r="BG55" t="s">
        <v>118</v>
      </c>
      <c r="BH55" t="s">
        <v>313</v>
      </c>
      <c r="BI55">
        <v>6875</v>
      </c>
      <c r="BJ55">
        <v>1</v>
      </c>
      <c r="BK55" t="s">
        <v>228</v>
      </c>
      <c r="BL55" t="s">
        <v>170</v>
      </c>
      <c r="BM55">
        <v>0.83444444444444443</v>
      </c>
      <c r="BN55" t="s">
        <v>67</v>
      </c>
      <c r="BO55" t="s">
        <v>172</v>
      </c>
      <c r="BP55">
        <v>1986.6610000000001</v>
      </c>
    </row>
    <row r="56" spans="1:68" ht="16.5" x14ac:dyDescent="0.25">
      <c r="A56" s="49" t="str">
        <f t="shared" si="18"/>
        <v>원진운수</v>
      </c>
      <c r="B56" s="50" t="str">
        <f t="shared" si="1"/>
        <v>이동소</v>
      </c>
      <c r="C56" s="51" t="str">
        <f t="shared" si="19"/>
        <v>F</v>
      </c>
      <c r="D56" s="52">
        <f t="shared" si="20"/>
        <v>0.76519999999999999</v>
      </c>
      <c r="E56" s="53">
        <f t="shared" si="21"/>
        <v>1245</v>
      </c>
      <c r="F56" s="54" t="str">
        <f t="shared" si="22"/>
        <v>22</v>
      </c>
      <c r="G56" s="55" t="str">
        <f t="shared" si="23"/>
        <v>70바3606</v>
      </c>
      <c r="H56" s="56">
        <f t="shared" si="24"/>
        <v>2</v>
      </c>
      <c r="I56" s="57">
        <f t="shared" si="25"/>
        <v>1864.325</v>
      </c>
      <c r="J56" s="58">
        <f t="shared" si="26"/>
        <v>5.6669782270252541E-3</v>
      </c>
      <c r="K56" s="58">
        <f t="shared" si="27"/>
        <v>0.36929369300788306</v>
      </c>
      <c r="L56" s="58">
        <f t="shared" si="28"/>
        <v>8.9040269266356456E-2</v>
      </c>
      <c r="M56" s="59">
        <f t="shared" si="29"/>
        <v>11.23</v>
      </c>
      <c r="N56" s="60">
        <f t="shared" si="30"/>
        <v>0.26819358212757965</v>
      </c>
      <c r="O56" s="60">
        <f t="shared" si="31"/>
        <v>1.5555227763399622</v>
      </c>
      <c r="P56" s="118">
        <f t="shared" si="32"/>
        <v>1</v>
      </c>
      <c r="Q56" s="119">
        <f t="shared" si="33"/>
        <v>5</v>
      </c>
      <c r="R56" s="119">
        <f t="shared" si="34"/>
        <v>29</v>
      </c>
      <c r="T56">
        <v>527</v>
      </c>
      <c r="U56">
        <v>1245</v>
      </c>
      <c r="V56" t="s">
        <v>315</v>
      </c>
      <c r="W56">
        <v>1864.325</v>
      </c>
      <c r="X56">
        <v>974.41499999999996</v>
      </c>
      <c r="Y56">
        <v>1.913</v>
      </c>
      <c r="Z56">
        <v>11.23</v>
      </c>
      <c r="AA56">
        <v>130.086083</v>
      </c>
      <c r="AB56">
        <v>0.73719500000000004</v>
      </c>
      <c r="AC56">
        <v>48.039969999999997</v>
      </c>
      <c r="AD56" s="1">
        <v>166</v>
      </c>
      <c r="AE56">
        <v>5</v>
      </c>
      <c r="AF56">
        <v>29</v>
      </c>
      <c r="AG56">
        <v>59</v>
      </c>
      <c r="AH56">
        <v>14.331471000000001</v>
      </c>
      <c r="AI56">
        <v>0</v>
      </c>
      <c r="AJ56">
        <v>0</v>
      </c>
      <c r="AK56">
        <v>1</v>
      </c>
      <c r="AL56">
        <v>1148</v>
      </c>
      <c r="AM56" t="s">
        <v>316</v>
      </c>
      <c r="AN56" t="s">
        <v>495</v>
      </c>
      <c r="AO56">
        <v>1746.05</v>
      </c>
      <c r="AR56" t="s">
        <v>115</v>
      </c>
      <c r="AS56" t="s">
        <v>117</v>
      </c>
      <c r="AT56" t="s">
        <v>189</v>
      </c>
      <c r="AU56" t="s">
        <v>315</v>
      </c>
      <c r="AV56" t="s">
        <v>48</v>
      </c>
      <c r="AW56">
        <v>2</v>
      </c>
      <c r="BB56">
        <v>0.76519999999999999</v>
      </c>
      <c r="BC56" t="s">
        <v>69</v>
      </c>
      <c r="BF56" t="s">
        <v>115</v>
      </c>
      <c r="BG56" t="s">
        <v>117</v>
      </c>
      <c r="BH56" t="s">
        <v>315</v>
      </c>
      <c r="BI56">
        <v>1245</v>
      </c>
      <c r="BJ56">
        <v>2</v>
      </c>
      <c r="BK56" t="s">
        <v>189</v>
      </c>
      <c r="BL56" t="s">
        <v>202</v>
      </c>
      <c r="BM56">
        <v>0.76519999999999999</v>
      </c>
      <c r="BN56" t="s">
        <v>69</v>
      </c>
      <c r="BO56" t="s">
        <v>181</v>
      </c>
      <c r="BP56">
        <v>1864.325</v>
      </c>
    </row>
    <row r="57" spans="1:68" ht="16.5" x14ac:dyDescent="0.25">
      <c r="A57" s="66" t="str">
        <f t="shared" si="18"/>
        <v>원진운수</v>
      </c>
      <c r="B57" s="67" t="str">
        <f t="shared" si="1"/>
        <v>이성진</v>
      </c>
      <c r="C57" s="68" t="str">
        <f t="shared" si="19"/>
        <v>F</v>
      </c>
      <c r="D57" s="69">
        <f t="shared" si="20"/>
        <v>0.66880284198947182</v>
      </c>
      <c r="E57" s="70">
        <f t="shared" si="21"/>
        <v>7391</v>
      </c>
      <c r="F57" s="71" t="str">
        <f t="shared" si="22"/>
        <v>6</v>
      </c>
      <c r="G57" s="72" t="str">
        <f t="shared" si="23"/>
        <v>72바1379</v>
      </c>
      <c r="H57" s="73">
        <f t="shared" si="24"/>
        <v>2</v>
      </c>
      <c r="I57" s="74">
        <f t="shared" si="25"/>
        <v>626.44799999999998</v>
      </c>
      <c r="J57" s="75">
        <f t="shared" si="26"/>
        <v>6.3137447505404853E-3</v>
      </c>
      <c r="K57" s="75">
        <f t="shared" si="27"/>
        <v>0.36118179319354715</v>
      </c>
      <c r="L57" s="75">
        <f t="shared" si="28"/>
        <v>8.9392894541925269E-2</v>
      </c>
      <c r="M57" s="76">
        <f t="shared" si="29"/>
        <v>10.534000000000001</v>
      </c>
      <c r="N57" s="77">
        <f t="shared" si="30"/>
        <v>0</v>
      </c>
      <c r="O57" s="77">
        <f t="shared" si="31"/>
        <v>1.5963016882486656</v>
      </c>
      <c r="P57" s="116">
        <f t="shared" si="32"/>
        <v>0</v>
      </c>
      <c r="Q57" s="117">
        <f t="shared" si="33"/>
        <v>0</v>
      </c>
      <c r="R57" s="117">
        <f t="shared" si="34"/>
        <v>10</v>
      </c>
      <c r="T57">
        <v>527</v>
      </c>
      <c r="U57">
        <v>7391</v>
      </c>
      <c r="V57" t="s">
        <v>496</v>
      </c>
      <c r="W57">
        <v>626.44799999999998</v>
      </c>
      <c r="X57">
        <v>323.173</v>
      </c>
      <c r="Y57">
        <v>1.9379999999999999</v>
      </c>
      <c r="Z57">
        <v>10.534000000000001</v>
      </c>
      <c r="AA57">
        <v>40.782769999999999</v>
      </c>
      <c r="AB57">
        <v>0.257492</v>
      </c>
      <c r="AC57">
        <v>14.729994</v>
      </c>
      <c r="AD57" s="1">
        <v>56</v>
      </c>
      <c r="AE57">
        <v>0</v>
      </c>
      <c r="AF57">
        <v>10</v>
      </c>
      <c r="AG57">
        <v>61</v>
      </c>
      <c r="AH57">
        <v>15.360604</v>
      </c>
      <c r="AI57">
        <v>0</v>
      </c>
      <c r="AJ57">
        <v>0</v>
      </c>
      <c r="AK57">
        <v>0</v>
      </c>
      <c r="AL57">
        <v>0</v>
      </c>
      <c r="AM57" t="s">
        <v>497</v>
      </c>
      <c r="AN57" t="s">
        <v>498</v>
      </c>
      <c r="AO57">
        <v>526.17399999999998</v>
      </c>
      <c r="AR57" t="s">
        <v>115</v>
      </c>
      <c r="AS57" t="s">
        <v>118</v>
      </c>
      <c r="AT57" t="s">
        <v>230</v>
      </c>
      <c r="AU57" t="s">
        <v>496</v>
      </c>
      <c r="AV57" t="s">
        <v>48</v>
      </c>
      <c r="AW57">
        <v>2</v>
      </c>
      <c r="BB57">
        <v>0.66880284198947182</v>
      </c>
      <c r="BC57" t="s">
        <v>69</v>
      </c>
      <c r="BF57" t="s">
        <v>115</v>
      </c>
      <c r="BG57" t="s">
        <v>118</v>
      </c>
      <c r="BH57" t="s">
        <v>496</v>
      </c>
      <c r="BI57">
        <v>7391</v>
      </c>
      <c r="BJ57">
        <v>2</v>
      </c>
      <c r="BK57" t="s">
        <v>230</v>
      </c>
      <c r="BL57" t="s">
        <v>218</v>
      </c>
      <c r="BM57">
        <v>0.66880284198947182</v>
      </c>
      <c r="BN57" t="s">
        <v>69</v>
      </c>
      <c r="BO57" t="s">
        <v>181</v>
      </c>
      <c r="BP57">
        <v>626.44799999999998</v>
      </c>
    </row>
    <row r="58" spans="1:68" ht="16.5" x14ac:dyDescent="0.25">
      <c r="A58" s="49" t="str">
        <f t="shared" si="18"/>
        <v>원진운수</v>
      </c>
      <c r="B58" s="50" t="str">
        <f t="shared" si="1"/>
        <v>이성희</v>
      </c>
      <c r="C58" s="51" t="str">
        <f t="shared" si="19"/>
        <v>F</v>
      </c>
      <c r="D58" s="52">
        <f t="shared" si="20"/>
        <v>0.73739605998520474</v>
      </c>
      <c r="E58" s="53">
        <f t="shared" si="21"/>
        <v>6751</v>
      </c>
      <c r="F58" s="54" t="str">
        <f t="shared" si="22"/>
        <v>320</v>
      </c>
      <c r="G58" s="55" t="str">
        <f t="shared" si="23"/>
        <v>73아1448</v>
      </c>
      <c r="H58" s="56">
        <f t="shared" si="24"/>
        <v>4</v>
      </c>
      <c r="I58" s="57">
        <f t="shared" si="25"/>
        <v>918.73300000000006</v>
      </c>
      <c r="J58" s="58">
        <f t="shared" si="26"/>
        <v>4.3716464993130335E-3</v>
      </c>
      <c r="K58" s="58">
        <f t="shared" si="27"/>
        <v>0.29697391047640964</v>
      </c>
      <c r="L58" s="58">
        <f t="shared" si="28"/>
        <v>0.13714539479914184</v>
      </c>
      <c r="M58" s="59">
        <f t="shared" si="29"/>
        <v>19.812000000000001</v>
      </c>
      <c r="N58" s="60">
        <f t="shared" si="30"/>
        <v>0</v>
      </c>
      <c r="O58" s="60">
        <f t="shared" si="31"/>
        <v>4.8980498142550664</v>
      </c>
      <c r="P58" s="118">
        <f t="shared" si="32"/>
        <v>0</v>
      </c>
      <c r="Q58" s="119">
        <f t="shared" si="33"/>
        <v>0</v>
      </c>
      <c r="R58" s="119">
        <f t="shared" si="34"/>
        <v>45</v>
      </c>
      <c r="T58">
        <v>527</v>
      </c>
      <c r="U58">
        <v>6751</v>
      </c>
      <c r="V58" t="s">
        <v>499</v>
      </c>
      <c r="W58">
        <v>918.73299999999995</v>
      </c>
      <c r="X58">
        <v>438.52199999999999</v>
      </c>
      <c r="Y58">
        <v>2.0950000000000002</v>
      </c>
      <c r="Z58">
        <v>19.812000000000001</v>
      </c>
      <c r="AA58">
        <v>35.581102000000001</v>
      </c>
      <c r="AB58">
        <v>0.15554799999999999</v>
      </c>
      <c r="AC58">
        <v>10.566659</v>
      </c>
      <c r="AD58" s="1">
        <v>126</v>
      </c>
      <c r="AE58">
        <v>0</v>
      </c>
      <c r="AF58">
        <v>45</v>
      </c>
      <c r="AG58">
        <v>99</v>
      </c>
      <c r="AH58">
        <v>25.820813000000001</v>
      </c>
      <c r="AI58">
        <v>4358.7</v>
      </c>
      <c r="AJ58">
        <v>3464.5</v>
      </c>
      <c r="AK58">
        <v>0</v>
      </c>
      <c r="AL58">
        <v>0</v>
      </c>
      <c r="AM58" t="s">
        <v>500</v>
      </c>
      <c r="AN58" t="s">
        <v>501</v>
      </c>
      <c r="AO58">
        <v>467.024</v>
      </c>
      <c r="AR58" t="s">
        <v>115</v>
      </c>
      <c r="AS58" t="s">
        <v>116</v>
      </c>
      <c r="AT58" t="s">
        <v>216</v>
      </c>
      <c r="AU58" t="s">
        <v>499</v>
      </c>
      <c r="AV58" t="s">
        <v>48</v>
      </c>
      <c r="AW58">
        <v>4</v>
      </c>
      <c r="BB58">
        <v>0.73739605998520474</v>
      </c>
      <c r="BC58" t="s">
        <v>69</v>
      </c>
      <c r="BF58" t="s">
        <v>115</v>
      </c>
      <c r="BG58" t="s">
        <v>116</v>
      </c>
      <c r="BH58" t="s">
        <v>499</v>
      </c>
      <c r="BI58">
        <v>6751</v>
      </c>
      <c r="BJ58">
        <v>4</v>
      </c>
      <c r="BK58" t="s">
        <v>216</v>
      </c>
      <c r="BL58" t="s">
        <v>213</v>
      </c>
      <c r="BM58">
        <v>0.73739605998520474</v>
      </c>
      <c r="BN58" t="s">
        <v>69</v>
      </c>
      <c r="BO58" t="s">
        <v>181</v>
      </c>
      <c r="BP58">
        <v>918.73300000000006</v>
      </c>
    </row>
    <row r="59" spans="1:68" ht="16.5" x14ac:dyDescent="0.25">
      <c r="A59" s="66" t="str">
        <f t="shared" si="18"/>
        <v>원진운수</v>
      </c>
      <c r="B59" s="67" t="str">
        <f t="shared" si="1"/>
        <v>이수웅</v>
      </c>
      <c r="C59" s="68" t="str">
        <f t="shared" si="19"/>
        <v>D</v>
      </c>
      <c r="D59" s="69">
        <f t="shared" si="20"/>
        <v>0.81958333333333344</v>
      </c>
      <c r="E59" s="70">
        <f t="shared" si="21"/>
        <v>1688</v>
      </c>
      <c r="F59" s="71" t="str">
        <f t="shared" si="22"/>
        <v>22</v>
      </c>
      <c r="G59" s="72" t="str">
        <f t="shared" si="23"/>
        <v>70바4311</v>
      </c>
      <c r="H59" s="73">
        <f t="shared" si="24"/>
        <v>1</v>
      </c>
      <c r="I59" s="74">
        <f t="shared" si="25"/>
        <v>2240.2280000000001</v>
      </c>
      <c r="J59" s="75">
        <f t="shared" si="26"/>
        <v>2.8941977334393369E-3</v>
      </c>
      <c r="K59" s="75">
        <f t="shared" si="27"/>
        <v>0.33269097623507926</v>
      </c>
      <c r="L59" s="75">
        <f t="shared" si="28"/>
        <v>0.12498727808062393</v>
      </c>
      <c r="M59" s="76">
        <f t="shared" si="29"/>
        <v>9.4149999999999991</v>
      </c>
      <c r="N59" s="77">
        <f t="shared" si="30"/>
        <v>8.9276627200445671E-2</v>
      </c>
      <c r="O59" s="77">
        <f t="shared" si="31"/>
        <v>0.26782988160133697</v>
      </c>
      <c r="P59" s="116">
        <f t="shared" si="32"/>
        <v>0</v>
      </c>
      <c r="Q59" s="117">
        <f t="shared" si="33"/>
        <v>2</v>
      </c>
      <c r="R59" s="117">
        <f t="shared" si="34"/>
        <v>6</v>
      </c>
      <c r="T59">
        <v>527</v>
      </c>
      <c r="U59">
        <v>1688</v>
      </c>
      <c r="V59" t="s">
        <v>317</v>
      </c>
      <c r="W59">
        <v>2240.2280000000001</v>
      </c>
      <c r="X59">
        <v>1138.9290000000001</v>
      </c>
      <c r="Y59">
        <v>1.9670000000000001</v>
      </c>
      <c r="Z59">
        <v>9.4149999999999991</v>
      </c>
      <c r="AA59">
        <v>150.38468</v>
      </c>
      <c r="AB59">
        <v>0.43524299999999999</v>
      </c>
      <c r="AC59">
        <v>50.031626000000003</v>
      </c>
      <c r="AD59" s="1">
        <v>280</v>
      </c>
      <c r="AE59">
        <v>2</v>
      </c>
      <c r="AF59">
        <v>6</v>
      </c>
      <c r="AG59">
        <v>58</v>
      </c>
      <c r="AH59">
        <v>14.896649999999999</v>
      </c>
      <c r="AI59">
        <v>0</v>
      </c>
      <c r="AJ59">
        <v>0</v>
      </c>
      <c r="AK59">
        <v>0</v>
      </c>
      <c r="AL59">
        <v>0</v>
      </c>
      <c r="AM59" t="s">
        <v>318</v>
      </c>
      <c r="AN59" t="s">
        <v>502</v>
      </c>
      <c r="AO59">
        <v>2240.2280000000001</v>
      </c>
      <c r="AR59" t="s">
        <v>115</v>
      </c>
      <c r="AS59" t="s">
        <v>117</v>
      </c>
      <c r="AT59" t="s">
        <v>194</v>
      </c>
      <c r="AU59" t="s">
        <v>317</v>
      </c>
      <c r="AV59" t="s">
        <v>48</v>
      </c>
      <c r="AW59">
        <v>1</v>
      </c>
      <c r="BB59">
        <v>0.81958333333333344</v>
      </c>
      <c r="BC59" t="s">
        <v>67</v>
      </c>
      <c r="BF59" t="s">
        <v>115</v>
      </c>
      <c r="BG59" t="s">
        <v>117</v>
      </c>
      <c r="BH59" t="s">
        <v>317</v>
      </c>
      <c r="BI59">
        <v>1688</v>
      </c>
      <c r="BJ59">
        <v>1</v>
      </c>
      <c r="BK59" t="s">
        <v>194</v>
      </c>
      <c r="BL59" t="s">
        <v>170</v>
      </c>
      <c r="BM59">
        <v>0.81958333333333344</v>
      </c>
      <c r="BN59" t="s">
        <v>67</v>
      </c>
      <c r="BO59" t="s">
        <v>172</v>
      </c>
      <c r="BP59">
        <v>2240.2280000000001</v>
      </c>
    </row>
    <row r="60" spans="1:68" ht="16.5" x14ac:dyDescent="0.25">
      <c r="A60" s="49" t="str">
        <f t="shared" si="18"/>
        <v>원진운수</v>
      </c>
      <c r="B60" s="50" t="str">
        <f t="shared" si="1"/>
        <v>이예진</v>
      </c>
      <c r="C60" s="51" t="str">
        <f t="shared" si="19"/>
        <v>F</v>
      </c>
      <c r="D60" s="52">
        <f t="shared" si="20"/>
        <v>0.73034430355489899</v>
      </c>
      <c r="E60" s="53">
        <f t="shared" si="21"/>
        <v>3234</v>
      </c>
      <c r="F60" s="54" t="str">
        <f t="shared" si="22"/>
        <v>6</v>
      </c>
      <c r="G60" s="55" t="str">
        <f t="shared" si="23"/>
        <v>70바4347</v>
      </c>
      <c r="H60" s="56">
        <f t="shared" si="24"/>
        <v>12</v>
      </c>
      <c r="I60" s="57">
        <f t="shared" si="25"/>
        <v>2344.4740000000002</v>
      </c>
      <c r="J60" s="58">
        <f t="shared" si="26"/>
        <v>2.9417450608052154E-3</v>
      </c>
      <c r="K60" s="58">
        <f t="shared" si="27"/>
        <v>0.37179661445582118</v>
      </c>
      <c r="L60" s="58">
        <f t="shared" si="28"/>
        <v>0.15014028733097487</v>
      </c>
      <c r="M60" s="59">
        <f t="shared" si="29"/>
        <v>12.776</v>
      </c>
      <c r="N60" s="60">
        <f t="shared" si="30"/>
        <v>8.5306981438053903E-2</v>
      </c>
      <c r="O60" s="60">
        <f t="shared" si="31"/>
        <v>3.1990118039270214</v>
      </c>
      <c r="P60" s="118">
        <f t="shared" si="32"/>
        <v>0</v>
      </c>
      <c r="Q60" s="119">
        <f t="shared" si="33"/>
        <v>2</v>
      </c>
      <c r="R60" s="119">
        <f t="shared" si="34"/>
        <v>75</v>
      </c>
      <c r="T60">
        <v>527</v>
      </c>
      <c r="U60">
        <v>3234</v>
      </c>
      <c r="V60" t="s">
        <v>319</v>
      </c>
      <c r="W60">
        <v>2344.4740000000002</v>
      </c>
      <c r="X60">
        <v>1184.1780000000001</v>
      </c>
      <c r="Y60">
        <v>1.98</v>
      </c>
      <c r="Z60">
        <v>12.776</v>
      </c>
      <c r="AA60">
        <v>149.564966</v>
      </c>
      <c r="AB60">
        <v>0.43998199999999998</v>
      </c>
      <c r="AC60">
        <v>55.607748000000001</v>
      </c>
      <c r="AD60" s="1">
        <v>352</v>
      </c>
      <c r="AE60">
        <v>2</v>
      </c>
      <c r="AF60">
        <v>75</v>
      </c>
      <c r="AG60">
        <v>60</v>
      </c>
      <c r="AH60">
        <v>15.675288</v>
      </c>
      <c r="AI60">
        <v>0</v>
      </c>
      <c r="AJ60">
        <v>0</v>
      </c>
      <c r="AK60">
        <v>0</v>
      </c>
      <c r="AL60">
        <v>0</v>
      </c>
      <c r="AM60" t="s">
        <v>320</v>
      </c>
      <c r="AN60" t="s">
        <v>503</v>
      </c>
      <c r="AO60">
        <v>385.61799999999999</v>
      </c>
      <c r="AR60" t="s">
        <v>115</v>
      </c>
      <c r="AS60" t="s">
        <v>118</v>
      </c>
      <c r="AT60" t="s">
        <v>228</v>
      </c>
      <c r="AU60" t="s">
        <v>319</v>
      </c>
      <c r="AV60" t="s">
        <v>48</v>
      </c>
      <c r="AW60">
        <v>12</v>
      </c>
      <c r="BB60">
        <v>0.73034430355489899</v>
      </c>
      <c r="BC60" t="s">
        <v>69</v>
      </c>
      <c r="BF60" t="s">
        <v>115</v>
      </c>
      <c r="BG60" t="s">
        <v>118</v>
      </c>
      <c r="BH60" t="s">
        <v>319</v>
      </c>
      <c r="BI60">
        <v>3234</v>
      </c>
      <c r="BJ60">
        <v>12</v>
      </c>
      <c r="BK60" t="s">
        <v>228</v>
      </c>
      <c r="BL60" t="s">
        <v>230</v>
      </c>
      <c r="BM60">
        <v>0.73034430355489899</v>
      </c>
      <c r="BN60" t="s">
        <v>69</v>
      </c>
      <c r="BO60" t="s">
        <v>181</v>
      </c>
      <c r="BP60">
        <v>2344.4740000000002</v>
      </c>
    </row>
    <row r="61" spans="1:68" ht="16.5" x14ac:dyDescent="0.25">
      <c r="A61" s="66" t="str">
        <f t="shared" si="18"/>
        <v>원진운수</v>
      </c>
      <c r="B61" s="67" t="str">
        <f t="shared" si="1"/>
        <v>이예찬</v>
      </c>
      <c r="C61" s="68" t="str">
        <f t="shared" si="19"/>
        <v>F</v>
      </c>
      <c r="D61" s="69">
        <f t="shared" si="20"/>
        <v>0.6951628854902181</v>
      </c>
      <c r="E61" s="70">
        <f t="shared" si="21"/>
        <v>3742</v>
      </c>
      <c r="F61" s="71" t="str">
        <f t="shared" si="22"/>
        <v>6</v>
      </c>
      <c r="G61" s="72" t="str">
        <f t="shared" si="23"/>
        <v>70바4310</v>
      </c>
      <c r="H61" s="73">
        <f t="shared" si="24"/>
        <v>9</v>
      </c>
      <c r="I61" s="74">
        <f t="shared" si="25"/>
        <v>2379.9790000000003</v>
      </c>
      <c r="J61" s="75">
        <f t="shared" si="26"/>
        <v>7.5900219551523398E-3</v>
      </c>
      <c r="K61" s="75">
        <f t="shared" si="27"/>
        <v>0.37111117286264772</v>
      </c>
      <c r="L61" s="75">
        <f t="shared" si="28"/>
        <v>0.17689231711708378</v>
      </c>
      <c r="M61" s="76">
        <f t="shared" si="29"/>
        <v>14.092000000000001</v>
      </c>
      <c r="N61" s="77">
        <f t="shared" si="30"/>
        <v>0</v>
      </c>
      <c r="O61" s="77">
        <f t="shared" si="31"/>
        <v>1.6386699210371185</v>
      </c>
      <c r="P61" s="116">
        <f t="shared" si="32"/>
        <v>0</v>
      </c>
      <c r="Q61" s="117">
        <f t="shared" si="33"/>
        <v>0</v>
      </c>
      <c r="R61" s="117">
        <f t="shared" si="34"/>
        <v>39</v>
      </c>
      <c r="T61">
        <v>527</v>
      </c>
      <c r="U61">
        <v>3742</v>
      </c>
      <c r="V61" t="s">
        <v>504</v>
      </c>
      <c r="W61">
        <v>2379.9789999999998</v>
      </c>
      <c r="X61">
        <v>1246.924</v>
      </c>
      <c r="Y61">
        <v>1.909</v>
      </c>
      <c r="Z61">
        <v>14.092000000000001</v>
      </c>
      <c r="AA61">
        <v>153.158582</v>
      </c>
      <c r="AB61">
        <v>1.162477</v>
      </c>
      <c r="AC61">
        <v>56.838861000000001</v>
      </c>
      <c r="AD61" s="1">
        <v>421</v>
      </c>
      <c r="AE61">
        <v>0</v>
      </c>
      <c r="AF61">
        <v>39</v>
      </c>
      <c r="AG61">
        <v>64</v>
      </c>
      <c r="AH61">
        <v>15.539312000000001</v>
      </c>
      <c r="AI61">
        <v>0</v>
      </c>
      <c r="AJ61">
        <v>0</v>
      </c>
      <c r="AK61">
        <v>0</v>
      </c>
      <c r="AL61">
        <v>0</v>
      </c>
      <c r="AM61" t="s">
        <v>505</v>
      </c>
      <c r="AN61" t="s">
        <v>506</v>
      </c>
      <c r="AO61">
        <v>659.67499999999995</v>
      </c>
      <c r="AR61" t="s">
        <v>115</v>
      </c>
      <c r="AS61" t="s">
        <v>118</v>
      </c>
      <c r="AT61" t="s">
        <v>225</v>
      </c>
      <c r="AU61" t="s">
        <v>504</v>
      </c>
      <c r="AV61" t="s">
        <v>48</v>
      </c>
      <c r="AW61">
        <v>9</v>
      </c>
      <c r="BB61">
        <v>0.6951628854902181</v>
      </c>
      <c r="BC61" t="s">
        <v>69</v>
      </c>
      <c r="BF61" t="s">
        <v>115</v>
      </c>
      <c r="BG61" t="s">
        <v>118</v>
      </c>
      <c r="BH61" t="s">
        <v>504</v>
      </c>
      <c r="BI61">
        <v>3742</v>
      </c>
      <c r="BJ61">
        <v>9</v>
      </c>
      <c r="BK61" t="s">
        <v>225</v>
      </c>
      <c r="BL61" t="s">
        <v>223</v>
      </c>
      <c r="BM61">
        <v>0.6951628854902181</v>
      </c>
      <c r="BN61" t="s">
        <v>69</v>
      </c>
      <c r="BO61" t="s">
        <v>181</v>
      </c>
      <c r="BP61">
        <v>2379.9790000000003</v>
      </c>
    </row>
    <row r="62" spans="1:68" ht="16.5" x14ac:dyDescent="0.25">
      <c r="A62" s="49" t="str">
        <f t="shared" si="18"/>
        <v>원진운수</v>
      </c>
      <c r="B62" s="50" t="str">
        <f t="shared" si="1"/>
        <v>이용철</v>
      </c>
      <c r="C62" s="51" t="str">
        <f t="shared" si="19"/>
        <v>F</v>
      </c>
      <c r="D62" s="52">
        <f t="shared" si="20"/>
        <v>0.73703703703703694</v>
      </c>
      <c r="E62" s="53">
        <f t="shared" si="21"/>
        <v>1354</v>
      </c>
      <c r="F62" s="54" t="str">
        <f t="shared" si="22"/>
        <v>6</v>
      </c>
      <c r="G62" s="55" t="str">
        <f t="shared" si="23"/>
        <v>70바4313</v>
      </c>
      <c r="H62" s="56">
        <f t="shared" si="24"/>
        <v>1</v>
      </c>
      <c r="I62" s="57">
        <f t="shared" si="25"/>
        <v>1814.066</v>
      </c>
      <c r="J62" s="58">
        <f t="shared" si="26"/>
        <v>1.6547437268883008E-3</v>
      </c>
      <c r="K62" s="58">
        <f t="shared" si="27"/>
        <v>0.36171912889211638</v>
      </c>
      <c r="L62" s="58">
        <f t="shared" si="28"/>
        <v>3.1972375867250692E-2</v>
      </c>
      <c r="M62" s="59">
        <f t="shared" si="29"/>
        <v>11.356999999999999</v>
      </c>
      <c r="N62" s="60">
        <f t="shared" si="30"/>
        <v>0</v>
      </c>
      <c r="O62" s="60">
        <f t="shared" si="31"/>
        <v>3.4177367306371433</v>
      </c>
      <c r="P62" s="118">
        <f t="shared" si="32"/>
        <v>0</v>
      </c>
      <c r="Q62" s="119">
        <f t="shared" si="33"/>
        <v>0</v>
      </c>
      <c r="R62" s="119">
        <f t="shared" si="34"/>
        <v>62</v>
      </c>
      <c r="T62">
        <v>527</v>
      </c>
      <c r="U62">
        <v>1354</v>
      </c>
      <c r="V62" t="s">
        <v>321</v>
      </c>
      <c r="W62">
        <v>1814.066</v>
      </c>
      <c r="X62">
        <v>911.46500000000003</v>
      </c>
      <c r="Y62">
        <v>1.99</v>
      </c>
      <c r="Z62">
        <v>11.356999999999999</v>
      </c>
      <c r="AA62">
        <v>119.34053400000001</v>
      </c>
      <c r="AB62">
        <v>0.19747799999999999</v>
      </c>
      <c r="AC62">
        <v>43.167754000000002</v>
      </c>
      <c r="AD62" s="1">
        <v>58</v>
      </c>
      <c r="AE62">
        <v>0</v>
      </c>
      <c r="AF62">
        <v>62</v>
      </c>
      <c r="AG62">
        <v>58</v>
      </c>
      <c r="AH62">
        <v>15.200753000000001</v>
      </c>
      <c r="AI62">
        <v>0</v>
      </c>
      <c r="AJ62">
        <v>0</v>
      </c>
      <c r="AK62">
        <v>0</v>
      </c>
      <c r="AL62">
        <v>0</v>
      </c>
      <c r="AM62" t="s">
        <v>322</v>
      </c>
      <c r="AN62" t="s">
        <v>507</v>
      </c>
      <c r="AO62">
        <v>1814.066</v>
      </c>
      <c r="AR62" t="s">
        <v>115</v>
      </c>
      <c r="AS62" t="s">
        <v>118</v>
      </c>
      <c r="AT62" t="s">
        <v>227</v>
      </c>
      <c r="AU62" t="s">
        <v>321</v>
      </c>
      <c r="AV62" t="s">
        <v>48</v>
      </c>
      <c r="AW62">
        <v>1</v>
      </c>
      <c r="BB62">
        <v>0.73703703703703694</v>
      </c>
      <c r="BC62" t="s">
        <v>69</v>
      </c>
      <c r="BF62" t="s">
        <v>115</v>
      </c>
      <c r="BG62" t="s">
        <v>118</v>
      </c>
      <c r="BH62" t="s">
        <v>321</v>
      </c>
      <c r="BI62">
        <v>1354</v>
      </c>
      <c r="BJ62">
        <v>1</v>
      </c>
      <c r="BK62" t="s">
        <v>227</v>
      </c>
      <c r="BL62" t="s">
        <v>170</v>
      </c>
      <c r="BM62">
        <v>0.73703703703703694</v>
      </c>
      <c r="BN62" t="s">
        <v>69</v>
      </c>
      <c r="BO62" t="s">
        <v>181</v>
      </c>
      <c r="BP62">
        <v>1814.066</v>
      </c>
    </row>
    <row r="63" spans="1:68" ht="16.5" x14ac:dyDescent="0.25">
      <c r="A63" s="66" t="str">
        <f t="shared" si="18"/>
        <v>원진운수</v>
      </c>
      <c r="B63" s="67" t="str">
        <f t="shared" si="1"/>
        <v>이웅</v>
      </c>
      <c r="C63" s="68" t="str">
        <f t="shared" si="19"/>
        <v>F</v>
      </c>
      <c r="D63" s="69">
        <f t="shared" si="20"/>
        <v>0.79482758620689664</v>
      </c>
      <c r="E63" s="70">
        <f t="shared" si="21"/>
        <v>8758</v>
      </c>
      <c r="F63" s="71" t="str">
        <f t="shared" si="22"/>
        <v>320</v>
      </c>
      <c r="G63" s="72" t="str">
        <f t="shared" si="23"/>
        <v>70바4344</v>
      </c>
      <c r="H63" s="73">
        <f t="shared" si="24"/>
        <v>1</v>
      </c>
      <c r="I63" s="74">
        <f t="shared" si="25"/>
        <v>3919.48</v>
      </c>
      <c r="J63" s="75">
        <f t="shared" si="26"/>
        <v>9.800410076333128E-3</v>
      </c>
      <c r="K63" s="75">
        <f t="shared" si="27"/>
        <v>0.25316714473898605</v>
      </c>
      <c r="L63" s="75">
        <f t="shared" si="28"/>
        <v>0.11021870248094134</v>
      </c>
      <c r="M63" s="76">
        <f t="shared" si="29"/>
        <v>21.655999999999999</v>
      </c>
      <c r="N63" s="77">
        <f t="shared" si="30"/>
        <v>2.5513588537254942E-2</v>
      </c>
      <c r="O63" s="77">
        <f t="shared" si="31"/>
        <v>2.9340626817843183</v>
      </c>
      <c r="P63" s="116">
        <f t="shared" si="32"/>
        <v>0</v>
      </c>
      <c r="Q63" s="117">
        <f t="shared" si="33"/>
        <v>1</v>
      </c>
      <c r="R63" s="117">
        <f t="shared" si="34"/>
        <v>115</v>
      </c>
      <c r="T63">
        <v>527</v>
      </c>
      <c r="U63">
        <v>8758</v>
      </c>
      <c r="V63" t="s">
        <v>323</v>
      </c>
      <c r="W63">
        <v>3919.48</v>
      </c>
      <c r="X63">
        <v>1700.1110000000001</v>
      </c>
      <c r="Y63">
        <v>2.3050000000000002</v>
      </c>
      <c r="Z63">
        <v>21.655999999999999</v>
      </c>
      <c r="AA63">
        <v>120.73800900000001</v>
      </c>
      <c r="AB63">
        <v>1.1832819999999999</v>
      </c>
      <c r="AC63">
        <v>30.566897000000001</v>
      </c>
      <c r="AD63" s="1">
        <v>432</v>
      </c>
      <c r="AE63">
        <v>1</v>
      </c>
      <c r="AF63">
        <v>115</v>
      </c>
      <c r="AG63">
        <v>105</v>
      </c>
      <c r="AH63">
        <v>32.462685</v>
      </c>
      <c r="AI63">
        <v>21430.799999999999</v>
      </c>
      <c r="AJ63">
        <v>14973.3</v>
      </c>
      <c r="AK63">
        <v>0</v>
      </c>
      <c r="AL63">
        <v>0</v>
      </c>
      <c r="AM63" t="s">
        <v>324</v>
      </c>
      <c r="AN63" t="s">
        <v>508</v>
      </c>
      <c r="AO63">
        <v>3919.48</v>
      </c>
      <c r="AR63" t="s">
        <v>115</v>
      </c>
      <c r="AS63" t="s">
        <v>116</v>
      </c>
      <c r="AT63" t="s">
        <v>215</v>
      </c>
      <c r="AU63" t="s">
        <v>323</v>
      </c>
      <c r="AV63" t="s">
        <v>48</v>
      </c>
      <c r="AW63">
        <v>1</v>
      </c>
      <c r="BB63">
        <v>0.79482758620689664</v>
      </c>
      <c r="BC63" t="s">
        <v>69</v>
      </c>
      <c r="BF63" t="s">
        <v>115</v>
      </c>
      <c r="BG63" t="s">
        <v>116</v>
      </c>
      <c r="BH63" t="s">
        <v>323</v>
      </c>
      <c r="BI63">
        <v>8758</v>
      </c>
      <c r="BJ63">
        <v>1</v>
      </c>
      <c r="BK63" t="s">
        <v>215</v>
      </c>
      <c r="BL63" t="s">
        <v>170</v>
      </c>
      <c r="BM63">
        <v>0.79482758620689664</v>
      </c>
      <c r="BN63" t="s">
        <v>69</v>
      </c>
      <c r="BO63" t="s">
        <v>181</v>
      </c>
      <c r="BP63">
        <v>3919.48</v>
      </c>
    </row>
    <row r="64" spans="1:68" ht="16.5" x14ac:dyDescent="0.25">
      <c r="A64" s="49" t="str">
        <f t="shared" si="18"/>
        <v>원진운수</v>
      </c>
      <c r="B64" s="50" t="str">
        <f t="shared" si="1"/>
        <v>이재영</v>
      </c>
      <c r="C64" s="51" t="str">
        <f t="shared" si="19"/>
        <v>F</v>
      </c>
      <c r="D64" s="52">
        <f t="shared" si="20"/>
        <v>0.74523876354527963</v>
      </c>
      <c r="E64" s="53">
        <f t="shared" si="21"/>
        <v>5973</v>
      </c>
      <c r="F64" s="54" t="str">
        <f t="shared" si="22"/>
        <v>22</v>
      </c>
      <c r="G64" s="55" t="str">
        <f t="shared" si="23"/>
        <v>70바4323</v>
      </c>
      <c r="H64" s="56">
        <f t="shared" si="24"/>
        <v>9</v>
      </c>
      <c r="I64" s="57">
        <f t="shared" si="25"/>
        <v>2264.442</v>
      </c>
      <c r="J64" s="58">
        <f t="shared" si="26"/>
        <v>1.0825344633922984E-2</v>
      </c>
      <c r="K64" s="58">
        <f t="shared" si="27"/>
        <v>0.37139575868694952</v>
      </c>
      <c r="L64" s="58">
        <f t="shared" si="28"/>
        <v>0.24553510312915941</v>
      </c>
      <c r="M64" s="59">
        <f t="shared" si="29"/>
        <v>12.222</v>
      </c>
      <c r="N64" s="60">
        <f t="shared" si="30"/>
        <v>0.17664395908572619</v>
      </c>
      <c r="O64" s="60">
        <f t="shared" si="31"/>
        <v>3.930328089657408</v>
      </c>
      <c r="P64" s="118">
        <f t="shared" si="32"/>
        <v>1</v>
      </c>
      <c r="Q64" s="119">
        <f t="shared" si="33"/>
        <v>4</v>
      </c>
      <c r="R64" s="119">
        <f t="shared" si="34"/>
        <v>89</v>
      </c>
      <c r="T64">
        <v>527</v>
      </c>
      <c r="U64">
        <v>5973</v>
      </c>
      <c r="V64" t="s">
        <v>509</v>
      </c>
      <c r="W64">
        <v>2264.442</v>
      </c>
      <c r="X64">
        <v>1239.761</v>
      </c>
      <c r="Y64">
        <v>1.827</v>
      </c>
      <c r="Z64">
        <v>12.222</v>
      </c>
      <c r="AA64">
        <v>154.29023799999999</v>
      </c>
      <c r="AB64">
        <v>1.670245</v>
      </c>
      <c r="AC64">
        <v>57.30274</v>
      </c>
      <c r="AD64" s="1">
        <v>556</v>
      </c>
      <c r="AE64">
        <v>4</v>
      </c>
      <c r="AF64">
        <v>89</v>
      </c>
      <c r="AG64">
        <v>61</v>
      </c>
      <c r="AH64">
        <v>14.676508</v>
      </c>
      <c r="AI64">
        <v>7.3</v>
      </c>
      <c r="AJ64">
        <v>0</v>
      </c>
      <c r="AK64">
        <v>1</v>
      </c>
      <c r="AL64">
        <v>69</v>
      </c>
      <c r="AM64" t="s">
        <v>510</v>
      </c>
      <c r="AN64" t="s">
        <v>511</v>
      </c>
      <c r="AO64">
        <v>558.29100000000005</v>
      </c>
      <c r="AR64" t="s">
        <v>115</v>
      </c>
      <c r="AS64" t="s">
        <v>117</v>
      </c>
      <c r="AT64" t="s">
        <v>196</v>
      </c>
      <c r="AU64" t="s">
        <v>509</v>
      </c>
      <c r="AV64" t="s">
        <v>48</v>
      </c>
      <c r="AW64">
        <v>9</v>
      </c>
      <c r="BB64">
        <v>0.74523876354527963</v>
      </c>
      <c r="BC64" t="s">
        <v>69</v>
      </c>
      <c r="BF64" t="s">
        <v>115</v>
      </c>
      <c r="BG64" t="s">
        <v>117</v>
      </c>
      <c r="BH64" t="s">
        <v>509</v>
      </c>
      <c r="BI64">
        <v>5973</v>
      </c>
      <c r="BJ64">
        <v>9</v>
      </c>
      <c r="BK64" t="s">
        <v>196</v>
      </c>
      <c r="BL64" t="s">
        <v>212</v>
      </c>
      <c r="BM64">
        <v>0.74523876354527963</v>
      </c>
      <c r="BN64" t="s">
        <v>69</v>
      </c>
      <c r="BO64" t="s">
        <v>181</v>
      </c>
      <c r="BP64">
        <v>2264.442</v>
      </c>
    </row>
    <row r="65" spans="1:68" ht="16.5" x14ac:dyDescent="0.25">
      <c r="A65" s="66" t="str">
        <f t="shared" si="18"/>
        <v>원진운수</v>
      </c>
      <c r="B65" s="67" t="str">
        <f t="shared" si="1"/>
        <v>이재현</v>
      </c>
      <c r="C65" s="68" t="str">
        <f t="shared" si="19"/>
        <v>F</v>
      </c>
      <c r="D65" s="69">
        <f t="shared" si="20"/>
        <v>0.77138711557337325</v>
      </c>
      <c r="E65" s="70">
        <f t="shared" si="21"/>
        <v>7377</v>
      </c>
      <c r="F65" s="71" t="str">
        <f t="shared" si="22"/>
        <v>6</v>
      </c>
      <c r="G65" s="72" t="str">
        <f t="shared" si="23"/>
        <v>70바4312</v>
      </c>
      <c r="H65" s="73">
        <f t="shared" si="24"/>
        <v>13</v>
      </c>
      <c r="I65" s="74">
        <f t="shared" si="25"/>
        <v>2231.672</v>
      </c>
      <c r="J65" s="75">
        <f t="shared" si="26"/>
        <v>4.3853703866011586E-3</v>
      </c>
      <c r="K65" s="75">
        <f t="shared" si="27"/>
        <v>0.34975253326209521</v>
      </c>
      <c r="L65" s="75">
        <f t="shared" si="28"/>
        <v>0.17206829677479485</v>
      </c>
      <c r="M65" s="76">
        <f t="shared" si="29"/>
        <v>10.673</v>
      </c>
      <c r="N65" s="77">
        <f t="shared" si="30"/>
        <v>4.480945228510283E-2</v>
      </c>
      <c r="O65" s="77">
        <f t="shared" si="31"/>
        <v>0.4929039751361311</v>
      </c>
      <c r="P65" s="116">
        <f t="shared" si="32"/>
        <v>0</v>
      </c>
      <c r="Q65" s="117">
        <f t="shared" si="33"/>
        <v>1</v>
      </c>
      <c r="R65" s="117">
        <f t="shared" si="34"/>
        <v>11</v>
      </c>
      <c r="T65">
        <v>527</v>
      </c>
      <c r="U65">
        <v>7377</v>
      </c>
      <c r="V65" t="s">
        <v>325</v>
      </c>
      <c r="W65">
        <v>2231.672</v>
      </c>
      <c r="X65">
        <v>1048.5360000000001</v>
      </c>
      <c r="Y65">
        <v>2.1280000000000001</v>
      </c>
      <c r="Z65">
        <v>10.673</v>
      </c>
      <c r="AA65">
        <v>143.908027</v>
      </c>
      <c r="AB65">
        <v>0.63109000000000004</v>
      </c>
      <c r="AC65">
        <v>50.332197000000001</v>
      </c>
      <c r="AD65" s="1">
        <v>384</v>
      </c>
      <c r="AE65">
        <v>1</v>
      </c>
      <c r="AF65">
        <v>11</v>
      </c>
      <c r="AG65">
        <v>59</v>
      </c>
      <c r="AH65">
        <v>15.507626</v>
      </c>
      <c r="AI65">
        <v>0</v>
      </c>
      <c r="AJ65">
        <v>0</v>
      </c>
      <c r="AK65">
        <v>0</v>
      </c>
      <c r="AL65">
        <v>0</v>
      </c>
      <c r="AM65" t="s">
        <v>326</v>
      </c>
      <c r="AN65" t="s">
        <v>512</v>
      </c>
      <c r="AO65">
        <v>430.089</v>
      </c>
      <c r="AR65" t="s">
        <v>115</v>
      </c>
      <c r="AS65" t="s">
        <v>118</v>
      </c>
      <c r="AT65" t="s">
        <v>226</v>
      </c>
      <c r="AU65" t="s">
        <v>325</v>
      </c>
      <c r="AV65" t="s">
        <v>48</v>
      </c>
      <c r="AW65">
        <v>13</v>
      </c>
      <c r="BB65">
        <v>0.77138711557337325</v>
      </c>
      <c r="BC65" t="s">
        <v>69</v>
      </c>
      <c r="BF65" t="s">
        <v>115</v>
      </c>
      <c r="BG65" t="s">
        <v>118</v>
      </c>
      <c r="BH65" t="s">
        <v>325</v>
      </c>
      <c r="BI65">
        <v>7377</v>
      </c>
      <c r="BJ65">
        <v>13</v>
      </c>
      <c r="BK65" t="s">
        <v>226</v>
      </c>
      <c r="BL65" t="s">
        <v>230</v>
      </c>
      <c r="BM65">
        <v>0.77138711557337325</v>
      </c>
      <c r="BN65" t="s">
        <v>69</v>
      </c>
      <c r="BO65" t="s">
        <v>181</v>
      </c>
      <c r="BP65">
        <v>2231.672</v>
      </c>
    </row>
    <row r="66" spans="1:68" ht="16.5" x14ac:dyDescent="0.25">
      <c r="A66" s="49" t="str">
        <f t="shared" si="18"/>
        <v>원진운수</v>
      </c>
      <c r="B66" s="50" t="str">
        <f t="shared" si="1"/>
        <v>이재훈</v>
      </c>
      <c r="C66" s="51" t="str">
        <f t="shared" si="19"/>
        <v>F</v>
      </c>
      <c r="D66" s="52">
        <f t="shared" si="20"/>
        <v>0.74549707639752993</v>
      </c>
      <c r="E66" s="53">
        <f t="shared" si="21"/>
        <v>3685</v>
      </c>
      <c r="F66" s="54" t="str">
        <f t="shared" si="22"/>
        <v>22</v>
      </c>
      <c r="G66" s="55" t="str">
        <f t="shared" si="23"/>
        <v>70바3606</v>
      </c>
      <c r="H66" s="56">
        <f t="shared" si="24"/>
        <v>8</v>
      </c>
      <c r="I66" s="57">
        <f t="shared" si="25"/>
        <v>2043.9749999999997</v>
      </c>
      <c r="J66" s="58">
        <f t="shared" si="26"/>
        <v>7.0493576106027264E-3</v>
      </c>
      <c r="K66" s="58">
        <f t="shared" si="27"/>
        <v>0.38748761704091172</v>
      </c>
      <c r="L66" s="58">
        <f t="shared" si="28"/>
        <v>0.15411147396616889</v>
      </c>
      <c r="M66" s="59">
        <f t="shared" si="29"/>
        <v>11.821</v>
      </c>
      <c r="N66" s="60">
        <f t="shared" si="30"/>
        <v>0.29354566469746451</v>
      </c>
      <c r="O66" s="60">
        <f t="shared" si="31"/>
        <v>4.3053364155628131</v>
      </c>
      <c r="P66" s="118">
        <f t="shared" si="32"/>
        <v>1</v>
      </c>
      <c r="Q66" s="119">
        <f t="shared" si="33"/>
        <v>6</v>
      </c>
      <c r="R66" s="119">
        <f t="shared" si="34"/>
        <v>88</v>
      </c>
      <c r="T66">
        <v>527</v>
      </c>
      <c r="U66">
        <v>3685</v>
      </c>
      <c r="V66" t="s">
        <v>513</v>
      </c>
      <c r="W66">
        <v>2043.9749999999999</v>
      </c>
      <c r="X66">
        <v>1121.6610000000001</v>
      </c>
      <c r="Y66">
        <v>1.8220000000000001</v>
      </c>
      <c r="Z66">
        <v>11.821</v>
      </c>
      <c r="AA66">
        <v>146.9358</v>
      </c>
      <c r="AB66">
        <v>1.035803</v>
      </c>
      <c r="AC66">
        <v>56.935803</v>
      </c>
      <c r="AD66" s="1">
        <v>315</v>
      </c>
      <c r="AE66">
        <v>6</v>
      </c>
      <c r="AF66">
        <v>88</v>
      </c>
      <c r="AG66">
        <v>67</v>
      </c>
      <c r="AH66">
        <v>13.910667</v>
      </c>
      <c r="AI66">
        <v>7</v>
      </c>
      <c r="AJ66">
        <v>0</v>
      </c>
      <c r="AK66">
        <v>1</v>
      </c>
      <c r="AL66">
        <v>234</v>
      </c>
      <c r="AM66" t="s">
        <v>514</v>
      </c>
      <c r="AN66" t="s">
        <v>515</v>
      </c>
      <c r="AO66">
        <v>808.43899999999996</v>
      </c>
      <c r="AR66" t="s">
        <v>115</v>
      </c>
      <c r="AS66" t="s">
        <v>117</v>
      </c>
      <c r="AT66" t="s">
        <v>189</v>
      </c>
      <c r="AU66" t="s">
        <v>513</v>
      </c>
      <c r="AV66" t="s">
        <v>48</v>
      </c>
      <c r="AW66">
        <v>8</v>
      </c>
      <c r="BB66">
        <v>0.74549707639752993</v>
      </c>
      <c r="BC66" t="s">
        <v>69</v>
      </c>
      <c r="BF66" t="s">
        <v>115</v>
      </c>
      <c r="BG66" t="s">
        <v>117</v>
      </c>
      <c r="BH66" t="s">
        <v>513</v>
      </c>
      <c r="BI66">
        <v>3685</v>
      </c>
      <c r="BJ66">
        <v>8</v>
      </c>
      <c r="BK66" t="s">
        <v>189</v>
      </c>
      <c r="BL66" t="s">
        <v>196</v>
      </c>
      <c r="BM66">
        <v>0.74549707639752993</v>
      </c>
      <c r="BN66" t="s">
        <v>69</v>
      </c>
      <c r="BO66" t="s">
        <v>181</v>
      </c>
      <c r="BP66">
        <v>2043.9749999999997</v>
      </c>
    </row>
    <row r="67" spans="1:68" ht="16.5" x14ac:dyDescent="0.25">
      <c r="A67" s="66" t="str">
        <f t="shared" si="18"/>
        <v>원진운수</v>
      </c>
      <c r="B67" s="67" t="str">
        <f t="shared" si="1"/>
        <v>이정철</v>
      </c>
      <c r="C67" s="68" t="str">
        <f t="shared" si="19"/>
        <v>F</v>
      </c>
      <c r="D67" s="69">
        <f t="shared" si="20"/>
        <v>0.78360000000000007</v>
      </c>
      <c r="E67" s="70">
        <f t="shared" si="21"/>
        <v>2181</v>
      </c>
      <c r="F67" s="71" t="str">
        <f t="shared" si="22"/>
        <v>22</v>
      </c>
      <c r="G67" s="72" t="str">
        <f t="shared" si="23"/>
        <v>70바4327</v>
      </c>
      <c r="H67" s="73">
        <f t="shared" si="24"/>
        <v>1</v>
      </c>
      <c r="I67" s="74">
        <f t="shared" si="25"/>
        <v>2126.9450000000002</v>
      </c>
      <c r="J67" s="75">
        <f t="shared" si="26"/>
        <v>6.5902672494156985E-3</v>
      </c>
      <c r="K67" s="75">
        <f t="shared" si="27"/>
        <v>0.37259739897577754</v>
      </c>
      <c r="L67" s="75">
        <f t="shared" si="28"/>
        <v>0.20498884550376242</v>
      </c>
      <c r="M67" s="76">
        <f t="shared" si="29"/>
        <v>12.164</v>
      </c>
      <c r="N67" s="77">
        <f t="shared" si="30"/>
        <v>4.5983502039138396E-2</v>
      </c>
      <c r="O67" s="77">
        <f t="shared" si="31"/>
        <v>0.55180202446966076</v>
      </c>
      <c r="P67" s="116">
        <f t="shared" si="32"/>
        <v>0</v>
      </c>
      <c r="Q67" s="117">
        <f t="shared" si="33"/>
        <v>1</v>
      </c>
      <c r="R67" s="117">
        <f t="shared" si="34"/>
        <v>12</v>
      </c>
      <c r="T67">
        <v>527</v>
      </c>
      <c r="U67">
        <v>2181</v>
      </c>
      <c r="V67" t="s">
        <v>327</v>
      </c>
      <c r="W67">
        <v>2174.6930000000002</v>
      </c>
      <c r="X67">
        <v>1105.4970000000001</v>
      </c>
      <c r="Y67">
        <v>1.9670000000000001</v>
      </c>
      <c r="Z67">
        <v>12.164</v>
      </c>
      <c r="AA67">
        <v>145.41079500000001</v>
      </c>
      <c r="AB67">
        <v>0.95829600000000004</v>
      </c>
      <c r="AC67">
        <v>54.179684000000002</v>
      </c>
      <c r="AD67" s="1">
        <v>436</v>
      </c>
      <c r="AE67">
        <v>1</v>
      </c>
      <c r="AF67">
        <v>12</v>
      </c>
      <c r="AG67">
        <v>57</v>
      </c>
      <c r="AH67">
        <v>14.955512000000001</v>
      </c>
      <c r="AI67">
        <v>0</v>
      </c>
      <c r="AJ67">
        <v>0</v>
      </c>
      <c r="AK67">
        <v>0</v>
      </c>
      <c r="AL67">
        <v>0</v>
      </c>
      <c r="AM67" t="s">
        <v>328</v>
      </c>
      <c r="AN67" t="s">
        <v>516</v>
      </c>
      <c r="AO67">
        <v>2126.9450000000002</v>
      </c>
      <c r="AR67" t="s">
        <v>115</v>
      </c>
      <c r="AS67" t="s">
        <v>117</v>
      </c>
      <c r="AT67" t="s">
        <v>201</v>
      </c>
      <c r="AU67" t="s">
        <v>327</v>
      </c>
      <c r="AV67" t="s">
        <v>48</v>
      </c>
      <c r="AW67">
        <v>1</v>
      </c>
      <c r="BB67">
        <v>0.78360000000000007</v>
      </c>
      <c r="BC67" t="s">
        <v>69</v>
      </c>
      <c r="BF67" t="s">
        <v>115</v>
      </c>
      <c r="BG67" t="s">
        <v>117</v>
      </c>
      <c r="BH67" t="s">
        <v>327</v>
      </c>
      <c r="BI67">
        <v>2181</v>
      </c>
      <c r="BJ67">
        <v>1</v>
      </c>
      <c r="BK67" t="s">
        <v>201</v>
      </c>
      <c r="BL67" t="s">
        <v>170</v>
      </c>
      <c r="BM67">
        <v>0.78360000000000007</v>
      </c>
      <c r="BN67" t="s">
        <v>69</v>
      </c>
      <c r="BO67" t="s">
        <v>181</v>
      </c>
      <c r="BP67">
        <v>2126.9450000000002</v>
      </c>
    </row>
    <row r="68" spans="1:68" ht="16.5" x14ac:dyDescent="0.25">
      <c r="A68" s="49" t="str">
        <f t="shared" si="18"/>
        <v>원진운수</v>
      </c>
      <c r="B68" s="50" t="str">
        <f t="shared" si="1"/>
        <v>이종훈</v>
      </c>
      <c r="C68" s="51" t="str">
        <f t="shared" si="19"/>
        <v>F</v>
      </c>
      <c r="D68" s="52">
        <f t="shared" si="20"/>
        <v>0.75710448940889108</v>
      </c>
      <c r="E68" s="53">
        <f t="shared" si="21"/>
        <v>8311</v>
      </c>
      <c r="F68" s="54" t="str">
        <f t="shared" si="22"/>
        <v>6</v>
      </c>
      <c r="G68" s="55" t="str">
        <f t="shared" si="23"/>
        <v>70바4309</v>
      </c>
      <c r="H68" s="56">
        <f t="shared" si="24"/>
        <v>2</v>
      </c>
      <c r="I68" s="57">
        <f t="shared" si="25"/>
        <v>2302.5729999999999</v>
      </c>
      <c r="J68" s="58">
        <f t="shared" si="26"/>
        <v>2.9635014367518993E-3</v>
      </c>
      <c r="K68" s="58">
        <f t="shared" si="27"/>
        <v>0.37212649364810246</v>
      </c>
      <c r="L68" s="58">
        <f t="shared" si="28"/>
        <v>0.1611240989970785</v>
      </c>
      <c r="M68" s="59">
        <f t="shared" si="29"/>
        <v>12.499000000000001</v>
      </c>
      <c r="N68" s="60">
        <f t="shared" si="30"/>
        <v>4.3429676279535985E-2</v>
      </c>
      <c r="O68" s="60">
        <f t="shared" si="31"/>
        <v>1.1291715832679357</v>
      </c>
      <c r="P68" s="118">
        <f t="shared" si="32"/>
        <v>0</v>
      </c>
      <c r="Q68" s="119">
        <f t="shared" si="33"/>
        <v>1</v>
      </c>
      <c r="R68" s="119">
        <f t="shared" si="34"/>
        <v>26</v>
      </c>
      <c r="T68">
        <v>527</v>
      </c>
      <c r="U68">
        <v>8311</v>
      </c>
      <c r="V68" t="s">
        <v>329</v>
      </c>
      <c r="W68">
        <v>2302.5729999999999</v>
      </c>
      <c r="X68">
        <v>1095.5709999999999</v>
      </c>
      <c r="Y68">
        <v>2.1019999999999999</v>
      </c>
      <c r="Z68">
        <v>12.499000000000001</v>
      </c>
      <c r="AA68">
        <v>146.870521</v>
      </c>
      <c r="AB68">
        <v>0.435251</v>
      </c>
      <c r="AC68">
        <v>54.654412000000001</v>
      </c>
      <c r="AD68" s="1">
        <v>371</v>
      </c>
      <c r="AE68">
        <v>1</v>
      </c>
      <c r="AF68">
        <v>26</v>
      </c>
      <c r="AG68">
        <v>57</v>
      </c>
      <c r="AH68">
        <v>15.677569999999999</v>
      </c>
      <c r="AI68">
        <v>0</v>
      </c>
      <c r="AJ68">
        <v>0</v>
      </c>
      <c r="AK68">
        <v>0</v>
      </c>
      <c r="AL68">
        <v>0</v>
      </c>
      <c r="AM68" t="s">
        <v>330</v>
      </c>
      <c r="AN68" t="s">
        <v>517</v>
      </c>
      <c r="AO68">
        <v>1392.019</v>
      </c>
      <c r="AR68" t="s">
        <v>115</v>
      </c>
      <c r="AS68" t="s">
        <v>118</v>
      </c>
      <c r="AT68" t="s">
        <v>224</v>
      </c>
      <c r="AU68" t="s">
        <v>329</v>
      </c>
      <c r="AV68" t="s">
        <v>48</v>
      </c>
      <c r="AW68">
        <v>2</v>
      </c>
      <c r="BB68">
        <v>0.75710448940889108</v>
      </c>
      <c r="BC68" t="s">
        <v>69</v>
      </c>
      <c r="BF68" t="s">
        <v>115</v>
      </c>
      <c r="BG68" t="s">
        <v>118</v>
      </c>
      <c r="BH68" t="s">
        <v>329</v>
      </c>
      <c r="BI68">
        <v>8311</v>
      </c>
      <c r="BJ68">
        <v>2</v>
      </c>
      <c r="BK68" t="s">
        <v>224</v>
      </c>
      <c r="BL68" t="s">
        <v>219</v>
      </c>
      <c r="BM68">
        <v>0.75710448940889108</v>
      </c>
      <c r="BN68" t="s">
        <v>69</v>
      </c>
      <c r="BO68" t="s">
        <v>181</v>
      </c>
      <c r="BP68">
        <v>2302.5729999999999</v>
      </c>
    </row>
    <row r="69" spans="1:68" ht="16.5" x14ac:dyDescent="0.25">
      <c r="A69" s="66" t="str">
        <f t="shared" si="18"/>
        <v>원진운수</v>
      </c>
      <c r="B69" s="67" t="str">
        <f t="shared" si="1"/>
        <v>이태현</v>
      </c>
      <c r="C69" s="68" t="str">
        <f t="shared" si="19"/>
        <v>F</v>
      </c>
      <c r="D69" s="69">
        <f t="shared" si="20"/>
        <v>0.72314446928073406</v>
      </c>
      <c r="E69" s="70">
        <f t="shared" si="21"/>
        <v>1274</v>
      </c>
      <c r="F69" s="71" t="str">
        <f t="shared" si="22"/>
        <v>6</v>
      </c>
      <c r="G69" s="72" t="str">
        <f t="shared" si="23"/>
        <v>70바3610</v>
      </c>
      <c r="H69" s="73">
        <f t="shared" si="24"/>
        <v>2</v>
      </c>
      <c r="I69" s="74">
        <f t="shared" si="25"/>
        <v>1468.3690000000001</v>
      </c>
      <c r="J69" s="75">
        <f t="shared" si="26"/>
        <v>2.7327578841719541E-3</v>
      </c>
      <c r="K69" s="75">
        <f t="shared" si="27"/>
        <v>0.34740120191209345</v>
      </c>
      <c r="L69" s="75">
        <f t="shared" si="28"/>
        <v>0.17570515313248916</v>
      </c>
      <c r="M69" s="76">
        <f t="shared" si="29"/>
        <v>13.459</v>
      </c>
      <c r="N69" s="77">
        <f t="shared" si="30"/>
        <v>0.13620554506394511</v>
      </c>
      <c r="O69" s="77">
        <f t="shared" si="31"/>
        <v>2.8603164463428472</v>
      </c>
      <c r="P69" s="116">
        <f t="shared" si="32"/>
        <v>0</v>
      </c>
      <c r="Q69" s="117">
        <f t="shared" si="33"/>
        <v>2</v>
      </c>
      <c r="R69" s="117">
        <f t="shared" si="34"/>
        <v>42</v>
      </c>
      <c r="T69">
        <v>527</v>
      </c>
      <c r="U69">
        <v>1274</v>
      </c>
      <c r="V69" t="s">
        <v>331</v>
      </c>
      <c r="W69">
        <v>1468.3689999999999</v>
      </c>
      <c r="X69">
        <v>722.53499999999997</v>
      </c>
      <c r="Y69">
        <v>2.032</v>
      </c>
      <c r="Z69">
        <v>13.459</v>
      </c>
      <c r="AA69">
        <v>91.986926999999994</v>
      </c>
      <c r="AB69">
        <v>0.25137799999999999</v>
      </c>
      <c r="AC69">
        <v>31.956368999999999</v>
      </c>
      <c r="AD69" s="1">
        <v>258</v>
      </c>
      <c r="AE69">
        <v>2</v>
      </c>
      <c r="AF69">
        <v>42</v>
      </c>
      <c r="AG69">
        <v>58</v>
      </c>
      <c r="AH69">
        <v>15.9628</v>
      </c>
      <c r="AI69">
        <v>0</v>
      </c>
      <c r="AJ69">
        <v>0</v>
      </c>
      <c r="AK69">
        <v>0</v>
      </c>
      <c r="AL69">
        <v>0</v>
      </c>
      <c r="AM69" t="s">
        <v>332</v>
      </c>
      <c r="AN69" t="s">
        <v>518</v>
      </c>
      <c r="AO69">
        <v>840.14</v>
      </c>
      <c r="AR69" t="s">
        <v>115</v>
      </c>
      <c r="AS69" t="s">
        <v>118</v>
      </c>
      <c r="AT69" t="s">
        <v>218</v>
      </c>
      <c r="AU69" t="s">
        <v>331</v>
      </c>
      <c r="AV69" t="s">
        <v>48</v>
      </c>
      <c r="AW69">
        <v>2</v>
      </c>
      <c r="BB69">
        <v>0.72314446928073406</v>
      </c>
      <c r="BC69" t="s">
        <v>69</v>
      </c>
      <c r="BF69" t="s">
        <v>115</v>
      </c>
      <c r="BG69" t="s">
        <v>118</v>
      </c>
      <c r="BH69" t="s">
        <v>331</v>
      </c>
      <c r="BI69">
        <v>1274</v>
      </c>
      <c r="BJ69">
        <v>2</v>
      </c>
      <c r="BK69" t="s">
        <v>218</v>
      </c>
      <c r="BL69" t="s">
        <v>223</v>
      </c>
      <c r="BM69">
        <v>0.72314446928073406</v>
      </c>
      <c r="BN69" t="s">
        <v>69</v>
      </c>
      <c r="BO69" t="s">
        <v>181</v>
      </c>
      <c r="BP69">
        <v>1468.3690000000001</v>
      </c>
    </row>
    <row r="70" spans="1:68" ht="16.5" x14ac:dyDescent="0.25">
      <c r="A70" s="49" t="str">
        <f t="shared" si="18"/>
        <v>원진운수</v>
      </c>
      <c r="B70" s="50" t="str">
        <f t="shared" ref="B70:B99" si="35">IF(BH70="null", E70, BH70)</f>
        <v>인상석</v>
      </c>
      <c r="C70" s="51" t="str">
        <f t="shared" si="19"/>
        <v>F</v>
      </c>
      <c r="D70" s="52">
        <f t="shared" si="20"/>
        <v>0.69146319180500915</v>
      </c>
      <c r="E70" s="53">
        <f t="shared" si="21"/>
        <v>7474</v>
      </c>
      <c r="F70" s="54" t="str">
        <f t="shared" si="22"/>
        <v>6</v>
      </c>
      <c r="G70" s="55" t="str">
        <f t="shared" si="23"/>
        <v>70바3609</v>
      </c>
      <c r="H70" s="56">
        <f t="shared" si="24"/>
        <v>13</v>
      </c>
      <c r="I70" s="57">
        <f t="shared" si="25"/>
        <v>2361.3020000000001</v>
      </c>
      <c r="J70" s="58">
        <f t="shared" si="26"/>
        <v>7.3241433675161477E-3</v>
      </c>
      <c r="K70" s="58">
        <f t="shared" si="27"/>
        <v>0.35953387934103681</v>
      </c>
      <c r="L70" s="58">
        <f t="shared" si="28"/>
        <v>0.14822331069892797</v>
      </c>
      <c r="M70" s="59">
        <f t="shared" si="29"/>
        <v>13.241</v>
      </c>
      <c r="N70" s="60">
        <f t="shared" si="30"/>
        <v>8.469903468510169E-2</v>
      </c>
      <c r="O70" s="60">
        <f t="shared" si="31"/>
        <v>6.9029713268357877</v>
      </c>
      <c r="P70" s="118">
        <f t="shared" si="32"/>
        <v>0</v>
      </c>
      <c r="Q70" s="119">
        <f t="shared" si="33"/>
        <v>2</v>
      </c>
      <c r="R70" s="119">
        <f t="shared" si="34"/>
        <v>163</v>
      </c>
      <c r="T70">
        <v>527</v>
      </c>
      <c r="U70">
        <v>7474</v>
      </c>
      <c r="V70" t="s">
        <v>333</v>
      </c>
      <c r="W70">
        <v>2361.3020000000001</v>
      </c>
      <c r="X70">
        <v>1265.588</v>
      </c>
      <c r="Y70">
        <v>1.8660000000000001</v>
      </c>
      <c r="Z70">
        <v>13.241</v>
      </c>
      <c r="AA70">
        <v>154.887192</v>
      </c>
      <c r="AB70">
        <v>1.1344160000000001</v>
      </c>
      <c r="AC70">
        <v>55.687193000000001</v>
      </c>
      <c r="AD70" s="1">
        <v>350</v>
      </c>
      <c r="AE70">
        <v>2</v>
      </c>
      <c r="AF70">
        <v>163</v>
      </c>
      <c r="AG70">
        <v>66</v>
      </c>
      <c r="AH70">
        <v>15.245301</v>
      </c>
      <c r="AI70">
        <v>0</v>
      </c>
      <c r="AJ70">
        <v>0</v>
      </c>
      <c r="AK70">
        <v>0</v>
      </c>
      <c r="AL70">
        <v>0</v>
      </c>
      <c r="AM70" t="s">
        <v>334</v>
      </c>
      <c r="AN70" t="s">
        <v>519</v>
      </c>
      <c r="AO70">
        <v>299.76499999999999</v>
      </c>
      <c r="AR70" t="s">
        <v>115</v>
      </c>
      <c r="AS70" t="s">
        <v>118</v>
      </c>
      <c r="AT70" t="s">
        <v>217</v>
      </c>
      <c r="AU70" t="s">
        <v>333</v>
      </c>
      <c r="AV70" t="s">
        <v>48</v>
      </c>
      <c r="AW70">
        <v>13</v>
      </c>
      <c r="BB70">
        <v>0.69146319180500915</v>
      </c>
      <c r="BC70" t="s">
        <v>69</v>
      </c>
      <c r="BF70" t="s">
        <v>115</v>
      </c>
      <c r="BG70" t="s">
        <v>118</v>
      </c>
      <c r="BH70" t="s">
        <v>333</v>
      </c>
      <c r="BI70">
        <v>7474</v>
      </c>
      <c r="BJ70">
        <v>13</v>
      </c>
      <c r="BK70" t="s">
        <v>217</v>
      </c>
      <c r="BL70" t="s">
        <v>223</v>
      </c>
      <c r="BM70">
        <v>0.69146319180500915</v>
      </c>
      <c r="BN70" t="s">
        <v>69</v>
      </c>
      <c r="BO70" t="s">
        <v>181</v>
      </c>
      <c r="BP70">
        <v>2361.3020000000001</v>
      </c>
    </row>
    <row r="71" spans="1:68" ht="16.5" x14ac:dyDescent="0.25">
      <c r="A71" s="66" t="str">
        <f t="shared" si="18"/>
        <v>원진운수</v>
      </c>
      <c r="B71" s="67" t="str">
        <f t="shared" si="35"/>
        <v>임성진</v>
      </c>
      <c r="C71" s="68" t="str">
        <f t="shared" si="19"/>
        <v>F</v>
      </c>
      <c r="D71" s="69">
        <f t="shared" si="20"/>
        <v>0.73304627009871437</v>
      </c>
      <c r="E71" s="70">
        <f t="shared" si="21"/>
        <v>2009</v>
      </c>
      <c r="F71" s="71" t="str">
        <f t="shared" si="22"/>
        <v>22</v>
      </c>
      <c r="G71" s="72" t="str">
        <f t="shared" si="23"/>
        <v>70바3606</v>
      </c>
      <c r="H71" s="73">
        <f t="shared" si="24"/>
        <v>7</v>
      </c>
      <c r="I71" s="74">
        <f t="shared" si="25"/>
        <v>2028.1769999999997</v>
      </c>
      <c r="J71" s="75">
        <f t="shared" si="26"/>
        <v>8.576355212124135E-3</v>
      </c>
      <c r="K71" s="75">
        <f t="shared" si="27"/>
        <v>0.38982922008076326</v>
      </c>
      <c r="L71" s="75">
        <f t="shared" si="28"/>
        <v>0.11636065294104017</v>
      </c>
      <c r="M71" s="76">
        <f t="shared" si="29"/>
        <v>11.872999999999999</v>
      </c>
      <c r="N71" s="77">
        <f t="shared" si="30"/>
        <v>0.14791608424708494</v>
      </c>
      <c r="O71" s="77">
        <f t="shared" si="31"/>
        <v>2.5145734322004443</v>
      </c>
      <c r="P71" s="116">
        <f t="shared" si="32"/>
        <v>0</v>
      </c>
      <c r="Q71" s="117">
        <f t="shared" si="33"/>
        <v>3</v>
      </c>
      <c r="R71" s="117">
        <f t="shared" si="34"/>
        <v>51</v>
      </c>
      <c r="T71">
        <v>527</v>
      </c>
      <c r="U71">
        <v>2009</v>
      </c>
      <c r="V71" t="s">
        <v>520</v>
      </c>
      <c r="W71">
        <v>2028.1769999999999</v>
      </c>
      <c r="X71">
        <v>1115.9349999999999</v>
      </c>
      <c r="Y71">
        <v>1.8169999999999999</v>
      </c>
      <c r="Z71">
        <v>11.872999999999999</v>
      </c>
      <c r="AA71">
        <v>150.37774999999999</v>
      </c>
      <c r="AB71">
        <v>1.289693</v>
      </c>
      <c r="AC71">
        <v>58.621640999999997</v>
      </c>
      <c r="AD71" s="1">
        <v>236</v>
      </c>
      <c r="AE71">
        <v>3</v>
      </c>
      <c r="AF71">
        <v>51</v>
      </c>
      <c r="AG71">
        <v>62</v>
      </c>
      <c r="AH71">
        <v>13.487214</v>
      </c>
      <c r="AI71">
        <v>0</v>
      </c>
      <c r="AJ71">
        <v>0</v>
      </c>
      <c r="AK71">
        <v>0</v>
      </c>
      <c r="AL71">
        <v>0</v>
      </c>
      <c r="AM71" t="s">
        <v>521</v>
      </c>
      <c r="AN71" t="s">
        <v>522</v>
      </c>
      <c r="AO71">
        <v>771.5</v>
      </c>
      <c r="AR71" t="s">
        <v>115</v>
      </c>
      <c r="AS71" t="s">
        <v>117</v>
      </c>
      <c r="AT71" t="s">
        <v>189</v>
      </c>
      <c r="AU71" t="s">
        <v>520</v>
      </c>
      <c r="AV71" t="s">
        <v>48</v>
      </c>
      <c r="AW71">
        <v>7</v>
      </c>
      <c r="BB71">
        <v>0.73304627009871437</v>
      </c>
      <c r="BC71" t="s">
        <v>69</v>
      </c>
      <c r="BF71" t="s">
        <v>115</v>
      </c>
      <c r="BG71" t="s">
        <v>117</v>
      </c>
      <c r="BH71" t="s">
        <v>520</v>
      </c>
      <c r="BI71">
        <v>2009</v>
      </c>
      <c r="BJ71">
        <v>7</v>
      </c>
      <c r="BK71" t="s">
        <v>189</v>
      </c>
      <c r="BL71" t="s">
        <v>210</v>
      </c>
      <c r="BM71">
        <v>0.73304627009871437</v>
      </c>
      <c r="BN71" t="s">
        <v>69</v>
      </c>
      <c r="BO71" t="s">
        <v>181</v>
      </c>
      <c r="BP71">
        <v>2028.1769999999997</v>
      </c>
    </row>
    <row r="72" spans="1:68" ht="16.5" x14ac:dyDescent="0.25">
      <c r="A72" s="49" t="str">
        <f t="shared" ref="A72:A87" si="36">BF72</f>
        <v>원진운수</v>
      </c>
      <c r="B72" s="50" t="str">
        <f t="shared" si="35"/>
        <v>임충섭</v>
      </c>
      <c r="C72" s="51" t="str">
        <f t="shared" ref="C72:C87" si="37">BN72</f>
        <v>F</v>
      </c>
      <c r="D72" s="52">
        <f t="shared" ref="D72:D87" si="38">BM72</f>
        <v>0.71879999999999999</v>
      </c>
      <c r="E72" s="53">
        <f t="shared" ref="E72:E87" si="39">U72</f>
        <v>913</v>
      </c>
      <c r="F72" s="54" t="str">
        <f t="shared" ref="F72:F87" si="40">BG72</f>
        <v>22</v>
      </c>
      <c r="G72" s="55" t="str">
        <f t="shared" ref="G72:G87" si="41">BK72</f>
        <v>70바3618</v>
      </c>
      <c r="H72" s="56">
        <f t="shared" ref="H72:H87" si="42">BJ72</f>
        <v>1</v>
      </c>
      <c r="I72" s="57">
        <f t="shared" ref="I72:I87" si="43">BP72</f>
        <v>2212.6060000000002</v>
      </c>
      <c r="J72" s="58">
        <f t="shared" ref="J72:J87" si="44">AB72/AA72</f>
        <v>7.1235473334697276E-3</v>
      </c>
      <c r="K72" s="58">
        <f t="shared" ref="K72:K87" si="45">AC72/AA72</f>
        <v>0.38082761707793933</v>
      </c>
      <c r="L72" s="58">
        <f t="shared" ref="L72:L87" si="46">AD72/I72</f>
        <v>0.16225211357105601</v>
      </c>
      <c r="M72" s="59">
        <f t="shared" ref="M72:M87" si="47">Z72</f>
        <v>12.938000000000001</v>
      </c>
      <c r="N72" s="60">
        <f t="shared" ref="N72:N87" si="48">AE72*100/W72</f>
        <v>4.5195574810879116E-2</v>
      </c>
      <c r="O72" s="60">
        <f t="shared" ref="O72:O87" si="49">AF72*100/W72</f>
        <v>2.756930063463626</v>
      </c>
      <c r="P72" s="118">
        <f t="shared" ref="P72:P87" si="50">AK72</f>
        <v>1</v>
      </c>
      <c r="Q72" s="119">
        <f t="shared" ref="Q72:Q87" si="51">AE72</f>
        <v>1</v>
      </c>
      <c r="R72" s="119">
        <f t="shared" ref="R72:R87" si="52">AF72</f>
        <v>61</v>
      </c>
      <c r="T72">
        <v>527</v>
      </c>
      <c r="U72">
        <v>913</v>
      </c>
      <c r="V72" t="s">
        <v>335</v>
      </c>
      <c r="W72">
        <v>2212.6060000000002</v>
      </c>
      <c r="X72">
        <v>1231.357</v>
      </c>
      <c r="Y72">
        <v>1.7969999999999999</v>
      </c>
      <c r="Z72">
        <v>12.938000000000001</v>
      </c>
      <c r="AA72">
        <v>151.37051099999999</v>
      </c>
      <c r="AB72">
        <v>1.078295</v>
      </c>
      <c r="AC72">
        <v>57.646070999999999</v>
      </c>
      <c r="AD72" s="1">
        <v>359</v>
      </c>
      <c r="AE72">
        <v>1</v>
      </c>
      <c r="AF72">
        <v>61</v>
      </c>
      <c r="AG72">
        <v>57</v>
      </c>
      <c r="AH72">
        <v>14.617153</v>
      </c>
      <c r="AI72">
        <v>0</v>
      </c>
      <c r="AJ72">
        <v>0</v>
      </c>
      <c r="AK72">
        <v>1</v>
      </c>
      <c r="AL72">
        <v>31</v>
      </c>
      <c r="AM72" t="s">
        <v>336</v>
      </c>
      <c r="AN72" t="s">
        <v>523</v>
      </c>
      <c r="AO72">
        <v>2212.6060000000002</v>
      </c>
      <c r="AR72" t="s">
        <v>115</v>
      </c>
      <c r="AS72" t="s">
        <v>117</v>
      </c>
      <c r="AT72" t="s">
        <v>192</v>
      </c>
      <c r="AU72" t="s">
        <v>335</v>
      </c>
      <c r="AV72" t="s">
        <v>48</v>
      </c>
      <c r="AW72">
        <v>1</v>
      </c>
      <c r="BB72">
        <v>0.71879999999999999</v>
      </c>
      <c r="BC72" t="s">
        <v>69</v>
      </c>
      <c r="BF72" t="s">
        <v>115</v>
      </c>
      <c r="BG72" t="s">
        <v>117</v>
      </c>
      <c r="BH72" t="s">
        <v>335</v>
      </c>
      <c r="BI72">
        <v>913</v>
      </c>
      <c r="BJ72">
        <v>1</v>
      </c>
      <c r="BK72" t="s">
        <v>192</v>
      </c>
      <c r="BL72" t="s">
        <v>170</v>
      </c>
      <c r="BM72">
        <v>0.71879999999999999</v>
      </c>
      <c r="BN72" t="s">
        <v>69</v>
      </c>
      <c r="BO72" t="s">
        <v>181</v>
      </c>
      <c r="BP72">
        <v>2212.6060000000002</v>
      </c>
    </row>
    <row r="73" spans="1:68" ht="16.5" x14ac:dyDescent="0.25">
      <c r="A73" s="66" t="str">
        <f t="shared" si="36"/>
        <v>원진운수</v>
      </c>
      <c r="B73" s="67" t="str">
        <f t="shared" si="35"/>
        <v>장기원</v>
      </c>
      <c r="C73" s="68" t="str">
        <f t="shared" si="37"/>
        <v>F</v>
      </c>
      <c r="D73" s="69">
        <f t="shared" si="38"/>
        <v>0.76505593677458006</v>
      </c>
      <c r="E73" s="70">
        <f t="shared" si="39"/>
        <v>9885</v>
      </c>
      <c r="F73" s="71" t="str">
        <f t="shared" si="40"/>
        <v>6</v>
      </c>
      <c r="G73" s="72" t="str">
        <f t="shared" si="41"/>
        <v>70바4312</v>
      </c>
      <c r="H73" s="73">
        <f t="shared" si="42"/>
        <v>2</v>
      </c>
      <c r="I73" s="74">
        <f t="shared" si="43"/>
        <v>2001.722</v>
      </c>
      <c r="J73" s="75">
        <f t="shared" si="44"/>
        <v>8.9592803458429411E-3</v>
      </c>
      <c r="K73" s="75">
        <f t="shared" si="45"/>
        <v>0.34675729649781145</v>
      </c>
      <c r="L73" s="75">
        <f t="shared" si="46"/>
        <v>0.15586579954659038</v>
      </c>
      <c r="M73" s="76">
        <f t="shared" si="47"/>
        <v>10.95</v>
      </c>
      <c r="N73" s="77">
        <f t="shared" si="48"/>
        <v>0</v>
      </c>
      <c r="O73" s="77">
        <f t="shared" si="49"/>
        <v>1.3488386499224168</v>
      </c>
      <c r="P73" s="116">
        <f t="shared" si="50"/>
        <v>0</v>
      </c>
      <c r="Q73" s="117">
        <f t="shared" si="51"/>
        <v>0</v>
      </c>
      <c r="R73" s="117">
        <f t="shared" si="52"/>
        <v>27</v>
      </c>
      <c r="T73">
        <v>527</v>
      </c>
      <c r="U73">
        <v>9885</v>
      </c>
      <c r="V73" t="s">
        <v>337</v>
      </c>
      <c r="W73">
        <v>2001.722</v>
      </c>
      <c r="X73">
        <v>936.92899999999997</v>
      </c>
      <c r="Y73">
        <v>2.1360000000000001</v>
      </c>
      <c r="Z73">
        <v>10.95</v>
      </c>
      <c r="AA73">
        <v>128.66580300000001</v>
      </c>
      <c r="AB73">
        <v>1.1527529999999999</v>
      </c>
      <c r="AC73">
        <v>44.615805999999999</v>
      </c>
      <c r="AD73" s="1">
        <v>312</v>
      </c>
      <c r="AE73">
        <v>0</v>
      </c>
      <c r="AF73">
        <v>27</v>
      </c>
      <c r="AG73">
        <v>59</v>
      </c>
      <c r="AH73">
        <v>15.557529000000001</v>
      </c>
      <c r="AI73">
        <v>0</v>
      </c>
      <c r="AJ73">
        <v>0</v>
      </c>
      <c r="AK73">
        <v>0</v>
      </c>
      <c r="AL73">
        <v>0</v>
      </c>
      <c r="AM73" t="s">
        <v>338</v>
      </c>
      <c r="AN73" t="s">
        <v>524</v>
      </c>
      <c r="AO73">
        <v>1046.684</v>
      </c>
      <c r="AR73" t="s">
        <v>115</v>
      </c>
      <c r="AS73" t="s">
        <v>118</v>
      </c>
      <c r="AT73" t="s">
        <v>226</v>
      </c>
      <c r="AU73" t="s">
        <v>337</v>
      </c>
      <c r="AV73" t="s">
        <v>48</v>
      </c>
      <c r="AW73">
        <v>2</v>
      </c>
      <c r="BB73">
        <v>0.76505593677458006</v>
      </c>
      <c r="BC73" t="s">
        <v>69</v>
      </c>
      <c r="BF73" t="s">
        <v>115</v>
      </c>
      <c r="BG73" t="s">
        <v>118</v>
      </c>
      <c r="BH73" t="s">
        <v>337</v>
      </c>
      <c r="BI73">
        <v>9885</v>
      </c>
      <c r="BJ73">
        <v>2</v>
      </c>
      <c r="BK73" t="s">
        <v>226</v>
      </c>
      <c r="BL73" t="s">
        <v>232</v>
      </c>
      <c r="BM73">
        <v>0.76505593677458006</v>
      </c>
      <c r="BN73" t="s">
        <v>69</v>
      </c>
      <c r="BO73" t="s">
        <v>181</v>
      </c>
      <c r="BP73">
        <v>2001.722</v>
      </c>
    </row>
    <row r="74" spans="1:68" ht="16.5" x14ac:dyDescent="0.25">
      <c r="A74" s="49" t="str">
        <f t="shared" si="36"/>
        <v>원진운수</v>
      </c>
      <c r="B74" s="50" t="str">
        <f t="shared" si="35"/>
        <v>장수민</v>
      </c>
      <c r="C74" s="51" t="str">
        <f t="shared" si="37"/>
        <v>F</v>
      </c>
      <c r="D74" s="52">
        <f t="shared" si="38"/>
        <v>0.75160000000000005</v>
      </c>
      <c r="E74" s="53">
        <f t="shared" si="39"/>
        <v>6395</v>
      </c>
      <c r="F74" s="54" t="str">
        <f t="shared" si="40"/>
        <v>22</v>
      </c>
      <c r="G74" s="55" t="str">
        <f t="shared" si="41"/>
        <v>70바3611</v>
      </c>
      <c r="H74" s="56">
        <f t="shared" si="42"/>
        <v>1</v>
      </c>
      <c r="I74" s="57">
        <f t="shared" si="43"/>
        <v>2079.0320000000002</v>
      </c>
      <c r="J74" s="58">
        <f t="shared" si="44"/>
        <v>2.4696135958168788E-3</v>
      </c>
      <c r="K74" s="58">
        <f t="shared" si="45"/>
        <v>0.37632859468860702</v>
      </c>
      <c r="L74" s="58">
        <f t="shared" si="46"/>
        <v>0.17796743869262233</v>
      </c>
      <c r="M74" s="59">
        <f t="shared" si="47"/>
        <v>11.645</v>
      </c>
      <c r="N74" s="60">
        <f t="shared" si="48"/>
        <v>4.8099307754762788E-2</v>
      </c>
      <c r="O74" s="60">
        <f t="shared" si="49"/>
        <v>2.5492633110024276</v>
      </c>
      <c r="P74" s="118">
        <f t="shared" si="50"/>
        <v>0</v>
      </c>
      <c r="Q74" s="119">
        <f t="shared" si="51"/>
        <v>1</v>
      </c>
      <c r="R74" s="119">
        <f t="shared" si="52"/>
        <v>53</v>
      </c>
      <c r="T74">
        <v>527</v>
      </c>
      <c r="U74">
        <v>6395</v>
      </c>
      <c r="V74" t="s">
        <v>339</v>
      </c>
      <c r="W74">
        <v>2079.0320000000002</v>
      </c>
      <c r="X74">
        <v>1106.4100000000001</v>
      </c>
      <c r="Y74">
        <v>1.879</v>
      </c>
      <c r="Z74">
        <v>11.645</v>
      </c>
      <c r="AA74">
        <v>137.551073</v>
      </c>
      <c r="AB74">
        <v>0.339698</v>
      </c>
      <c r="AC74">
        <v>51.764401999999997</v>
      </c>
      <c r="AD74" s="1">
        <v>370</v>
      </c>
      <c r="AE74">
        <v>1</v>
      </c>
      <c r="AF74">
        <v>53</v>
      </c>
      <c r="AG74">
        <v>57</v>
      </c>
      <c r="AH74">
        <v>15.114618</v>
      </c>
      <c r="AI74">
        <v>0</v>
      </c>
      <c r="AJ74">
        <v>0</v>
      </c>
      <c r="AK74">
        <v>0</v>
      </c>
      <c r="AL74">
        <v>0</v>
      </c>
      <c r="AM74" t="s">
        <v>340</v>
      </c>
      <c r="AN74" t="s">
        <v>525</v>
      </c>
      <c r="AO74">
        <v>2079.0320000000002</v>
      </c>
      <c r="AR74" t="s">
        <v>115</v>
      </c>
      <c r="AS74" t="s">
        <v>117</v>
      </c>
      <c r="AT74" t="s">
        <v>392</v>
      </c>
      <c r="AU74" t="s">
        <v>339</v>
      </c>
      <c r="AV74" t="s">
        <v>48</v>
      </c>
      <c r="AW74">
        <v>1</v>
      </c>
      <c r="BB74">
        <v>0.75160000000000005</v>
      </c>
      <c r="BC74" t="s">
        <v>69</v>
      </c>
      <c r="BF74" t="s">
        <v>115</v>
      </c>
      <c r="BG74" t="s">
        <v>117</v>
      </c>
      <c r="BH74" t="s">
        <v>339</v>
      </c>
      <c r="BI74">
        <v>6395</v>
      </c>
      <c r="BJ74">
        <v>1</v>
      </c>
      <c r="BK74" t="s">
        <v>392</v>
      </c>
      <c r="BL74" t="s">
        <v>170</v>
      </c>
      <c r="BM74">
        <v>0.75160000000000005</v>
      </c>
      <c r="BN74" t="s">
        <v>69</v>
      </c>
      <c r="BO74" t="s">
        <v>181</v>
      </c>
      <c r="BP74">
        <v>2079.0320000000002</v>
      </c>
    </row>
    <row r="75" spans="1:68" ht="16.5" x14ac:dyDescent="0.25">
      <c r="A75" s="66" t="str">
        <f t="shared" si="36"/>
        <v>원진운수</v>
      </c>
      <c r="B75" s="67" t="str">
        <f t="shared" si="35"/>
        <v>전경수</v>
      </c>
      <c r="C75" s="68" t="str">
        <f t="shared" si="37"/>
        <v>F</v>
      </c>
      <c r="D75" s="69">
        <f t="shared" si="38"/>
        <v>0.79107517216301848</v>
      </c>
      <c r="E75" s="70">
        <f t="shared" si="39"/>
        <v>29</v>
      </c>
      <c r="F75" s="71" t="str">
        <f t="shared" si="40"/>
        <v>6</v>
      </c>
      <c r="G75" s="72" t="str">
        <f t="shared" si="41"/>
        <v>70바4310</v>
      </c>
      <c r="H75" s="73">
        <f t="shared" si="42"/>
        <v>2</v>
      </c>
      <c r="I75" s="74">
        <f t="shared" si="43"/>
        <v>1918.5519999999999</v>
      </c>
      <c r="J75" s="75">
        <f t="shared" si="44"/>
        <v>6.1411869521888381E-3</v>
      </c>
      <c r="K75" s="75">
        <f t="shared" si="45"/>
        <v>0.33992425540446503</v>
      </c>
      <c r="L75" s="75">
        <f t="shared" si="46"/>
        <v>0.11519103990926491</v>
      </c>
      <c r="M75" s="76">
        <f t="shared" si="47"/>
        <v>12.401999999999999</v>
      </c>
      <c r="N75" s="77">
        <f t="shared" si="48"/>
        <v>0</v>
      </c>
      <c r="O75" s="77">
        <f t="shared" si="49"/>
        <v>6.3068397416384858</v>
      </c>
      <c r="P75" s="116">
        <f t="shared" si="50"/>
        <v>0</v>
      </c>
      <c r="Q75" s="117">
        <f t="shared" si="51"/>
        <v>0</v>
      </c>
      <c r="R75" s="117">
        <f t="shared" si="52"/>
        <v>121</v>
      </c>
      <c r="T75">
        <v>527</v>
      </c>
      <c r="U75">
        <v>29</v>
      </c>
      <c r="V75" t="s">
        <v>341</v>
      </c>
      <c r="W75">
        <v>1918.5519999999999</v>
      </c>
      <c r="X75">
        <v>898.35500000000002</v>
      </c>
      <c r="Y75">
        <v>2.1360000000000001</v>
      </c>
      <c r="Z75">
        <v>12.401999999999999</v>
      </c>
      <c r="AA75">
        <v>121.081642</v>
      </c>
      <c r="AB75">
        <v>0.74358500000000005</v>
      </c>
      <c r="AC75">
        <v>41.158586999999997</v>
      </c>
      <c r="AD75" s="1">
        <v>221</v>
      </c>
      <c r="AE75">
        <v>0</v>
      </c>
      <c r="AF75">
        <v>121</v>
      </c>
      <c r="AG75">
        <v>60</v>
      </c>
      <c r="AH75">
        <v>15.84511</v>
      </c>
      <c r="AI75">
        <v>0</v>
      </c>
      <c r="AJ75">
        <v>0</v>
      </c>
      <c r="AK75">
        <v>0</v>
      </c>
      <c r="AL75">
        <v>0</v>
      </c>
      <c r="AM75" t="s">
        <v>342</v>
      </c>
      <c r="AN75" t="s">
        <v>526</v>
      </c>
      <c r="AO75">
        <v>1681.8889999999999</v>
      </c>
      <c r="AR75" t="s">
        <v>115</v>
      </c>
      <c r="AS75" t="s">
        <v>118</v>
      </c>
      <c r="AT75" t="s">
        <v>225</v>
      </c>
      <c r="AU75" t="s">
        <v>341</v>
      </c>
      <c r="AV75" t="s">
        <v>48</v>
      </c>
      <c r="AW75">
        <v>2</v>
      </c>
      <c r="BB75">
        <v>0.79107517216301848</v>
      </c>
      <c r="BC75" t="s">
        <v>69</v>
      </c>
      <c r="BF75" t="s">
        <v>115</v>
      </c>
      <c r="BG75" t="s">
        <v>118</v>
      </c>
      <c r="BH75" t="s">
        <v>341</v>
      </c>
      <c r="BI75">
        <v>29</v>
      </c>
      <c r="BJ75">
        <v>2</v>
      </c>
      <c r="BK75" t="s">
        <v>225</v>
      </c>
      <c r="BL75" t="s">
        <v>223</v>
      </c>
      <c r="BM75">
        <v>0.79107517216301848</v>
      </c>
      <c r="BN75" t="s">
        <v>69</v>
      </c>
      <c r="BO75" t="s">
        <v>181</v>
      </c>
      <c r="BP75">
        <v>1918.5519999999999</v>
      </c>
    </row>
    <row r="76" spans="1:68" ht="16.5" x14ac:dyDescent="0.25">
      <c r="A76" s="49" t="str">
        <f t="shared" si="36"/>
        <v>원진운수</v>
      </c>
      <c r="B76" s="50" t="str">
        <f t="shared" si="35"/>
        <v>전기하</v>
      </c>
      <c r="C76" s="51" t="str">
        <f t="shared" si="37"/>
        <v>F</v>
      </c>
      <c r="D76" s="52">
        <f t="shared" si="38"/>
        <v>0.72374286158715273</v>
      </c>
      <c r="E76" s="53">
        <f t="shared" si="39"/>
        <v>5672</v>
      </c>
      <c r="F76" s="54" t="str">
        <f t="shared" si="40"/>
        <v>22</v>
      </c>
      <c r="G76" s="55" t="str">
        <f t="shared" si="41"/>
        <v>70바4345</v>
      </c>
      <c r="H76" s="56">
        <f t="shared" si="42"/>
        <v>4</v>
      </c>
      <c r="I76" s="57">
        <f t="shared" si="43"/>
        <v>1996.674</v>
      </c>
      <c r="J76" s="58">
        <f t="shared" si="44"/>
        <v>4.0773629444096635E-3</v>
      </c>
      <c r="K76" s="58">
        <f t="shared" si="45"/>
        <v>0.37291509557402597</v>
      </c>
      <c r="L76" s="58">
        <f t="shared" si="46"/>
        <v>4.5074959657911105E-2</v>
      </c>
      <c r="M76" s="59">
        <f t="shared" si="47"/>
        <v>14.025</v>
      </c>
      <c r="N76" s="60">
        <f t="shared" si="48"/>
        <v>0</v>
      </c>
      <c r="O76" s="60">
        <f t="shared" si="49"/>
        <v>7.4123266993009373</v>
      </c>
      <c r="P76" s="118">
        <f t="shared" si="50"/>
        <v>0</v>
      </c>
      <c r="Q76" s="119">
        <f t="shared" si="51"/>
        <v>0</v>
      </c>
      <c r="R76" s="119">
        <f t="shared" si="52"/>
        <v>148</v>
      </c>
      <c r="T76">
        <v>527</v>
      </c>
      <c r="U76">
        <v>5672</v>
      </c>
      <c r="V76" t="s">
        <v>343</v>
      </c>
      <c r="W76">
        <v>1996.674</v>
      </c>
      <c r="X76">
        <v>1106.4949999999999</v>
      </c>
      <c r="Y76">
        <v>1.8049999999999999</v>
      </c>
      <c r="Z76">
        <v>14.025</v>
      </c>
      <c r="AA76">
        <v>130.863013</v>
      </c>
      <c r="AB76">
        <v>0.53357600000000005</v>
      </c>
      <c r="AC76">
        <v>48.800792999999999</v>
      </c>
      <c r="AD76" s="1">
        <v>90</v>
      </c>
      <c r="AE76">
        <v>0</v>
      </c>
      <c r="AF76">
        <v>148</v>
      </c>
      <c r="AG76">
        <v>60</v>
      </c>
      <c r="AH76">
        <v>15.257740999999999</v>
      </c>
      <c r="AI76">
        <v>0</v>
      </c>
      <c r="AJ76">
        <v>0</v>
      </c>
      <c r="AK76">
        <v>0</v>
      </c>
      <c r="AL76">
        <v>0</v>
      </c>
      <c r="AM76" t="s">
        <v>344</v>
      </c>
      <c r="AN76" t="s">
        <v>527</v>
      </c>
      <c r="AO76">
        <v>1683.259</v>
      </c>
      <c r="AR76" t="s">
        <v>115</v>
      </c>
      <c r="AS76" t="s">
        <v>117</v>
      </c>
      <c r="AT76" t="s">
        <v>207</v>
      </c>
      <c r="AU76" t="s">
        <v>343</v>
      </c>
      <c r="AV76" t="s">
        <v>48</v>
      </c>
      <c r="AW76">
        <v>4</v>
      </c>
      <c r="BB76">
        <v>0.72374286158715273</v>
      </c>
      <c r="BC76" t="s">
        <v>69</v>
      </c>
      <c r="BF76" t="s">
        <v>115</v>
      </c>
      <c r="BG76" t="s">
        <v>117</v>
      </c>
      <c r="BH76" t="s">
        <v>343</v>
      </c>
      <c r="BI76">
        <v>5672</v>
      </c>
      <c r="BJ76">
        <v>4</v>
      </c>
      <c r="BK76" t="s">
        <v>207</v>
      </c>
      <c r="BL76" t="s">
        <v>190</v>
      </c>
      <c r="BM76">
        <v>0.72374286158715273</v>
      </c>
      <c r="BN76" t="s">
        <v>69</v>
      </c>
      <c r="BO76" t="s">
        <v>181</v>
      </c>
      <c r="BP76">
        <v>1996.674</v>
      </c>
    </row>
    <row r="77" spans="1:68" ht="16.5" x14ac:dyDescent="0.25">
      <c r="A77" s="66" t="str">
        <f t="shared" si="36"/>
        <v>원진운수</v>
      </c>
      <c r="B77" s="67" t="str">
        <f t="shared" si="35"/>
        <v>전승찬</v>
      </c>
      <c r="C77" s="68" t="str">
        <f t="shared" si="37"/>
        <v>F</v>
      </c>
      <c r="D77" s="69">
        <f t="shared" si="38"/>
        <v>0.75161143500218575</v>
      </c>
      <c r="E77" s="70">
        <f t="shared" si="39"/>
        <v>2278</v>
      </c>
      <c r="F77" s="71" t="str">
        <f t="shared" si="40"/>
        <v>6</v>
      </c>
      <c r="G77" s="72" t="str">
        <f t="shared" si="41"/>
        <v>70바4310</v>
      </c>
      <c r="H77" s="73">
        <f t="shared" si="42"/>
        <v>11</v>
      </c>
      <c r="I77" s="74">
        <f t="shared" si="43"/>
        <v>2362.8310000000001</v>
      </c>
      <c r="J77" s="75">
        <f t="shared" si="44"/>
        <v>6.1835534698748652E-3</v>
      </c>
      <c r="K77" s="75">
        <f t="shared" si="45"/>
        <v>0.3747328977051062</v>
      </c>
      <c r="L77" s="75">
        <f t="shared" si="46"/>
        <v>0.11088393541476305</v>
      </c>
      <c r="M77" s="76">
        <f t="shared" si="47"/>
        <v>12.898999999999999</v>
      </c>
      <c r="N77" s="77">
        <f t="shared" si="48"/>
        <v>0</v>
      </c>
      <c r="O77" s="77">
        <f t="shared" si="49"/>
        <v>2.158427750440044</v>
      </c>
      <c r="P77" s="116">
        <f t="shared" si="50"/>
        <v>0</v>
      </c>
      <c r="Q77" s="117">
        <f t="shared" si="51"/>
        <v>0</v>
      </c>
      <c r="R77" s="117">
        <f t="shared" si="52"/>
        <v>51</v>
      </c>
      <c r="T77">
        <v>527</v>
      </c>
      <c r="U77">
        <v>2278</v>
      </c>
      <c r="V77" t="s">
        <v>345</v>
      </c>
      <c r="W77">
        <v>2362.8310000000001</v>
      </c>
      <c r="X77">
        <v>1171.8389999999999</v>
      </c>
      <c r="Y77">
        <v>2.016</v>
      </c>
      <c r="Z77">
        <v>12.898999999999999</v>
      </c>
      <c r="AA77">
        <v>151.651636</v>
      </c>
      <c r="AB77">
        <v>0.93774599999999997</v>
      </c>
      <c r="AC77">
        <v>56.828856999999999</v>
      </c>
      <c r="AD77" s="1">
        <v>262</v>
      </c>
      <c r="AE77">
        <v>0</v>
      </c>
      <c r="AF77">
        <v>51</v>
      </c>
      <c r="AG77">
        <v>58</v>
      </c>
      <c r="AH77">
        <v>15.580648999999999</v>
      </c>
      <c r="AI77">
        <v>0</v>
      </c>
      <c r="AJ77">
        <v>0</v>
      </c>
      <c r="AK77">
        <v>0</v>
      </c>
      <c r="AL77">
        <v>0</v>
      </c>
      <c r="AM77" t="s">
        <v>346</v>
      </c>
      <c r="AN77" t="s">
        <v>528</v>
      </c>
      <c r="AO77">
        <v>395.31299999999999</v>
      </c>
      <c r="AR77" t="s">
        <v>115</v>
      </c>
      <c r="AS77" t="s">
        <v>118</v>
      </c>
      <c r="AT77" t="s">
        <v>225</v>
      </c>
      <c r="AU77" t="s">
        <v>345</v>
      </c>
      <c r="AV77" t="s">
        <v>48</v>
      </c>
      <c r="AW77">
        <v>11</v>
      </c>
      <c r="BB77">
        <v>0.75161143500218575</v>
      </c>
      <c r="BC77" t="s">
        <v>69</v>
      </c>
      <c r="BF77" t="s">
        <v>115</v>
      </c>
      <c r="BG77" t="s">
        <v>118</v>
      </c>
      <c r="BH77" t="s">
        <v>345</v>
      </c>
      <c r="BI77">
        <v>2278</v>
      </c>
      <c r="BJ77">
        <v>11</v>
      </c>
      <c r="BK77" t="s">
        <v>225</v>
      </c>
      <c r="BL77" t="s">
        <v>228</v>
      </c>
      <c r="BM77">
        <v>0.75161143500218575</v>
      </c>
      <c r="BN77" t="s">
        <v>69</v>
      </c>
      <c r="BO77" t="s">
        <v>181</v>
      </c>
      <c r="BP77">
        <v>2362.8310000000001</v>
      </c>
    </row>
    <row r="78" spans="1:68" ht="16.5" x14ac:dyDescent="0.25">
      <c r="A78" s="49" t="str">
        <f t="shared" si="36"/>
        <v>원진운수</v>
      </c>
      <c r="B78" s="50" t="str">
        <f t="shared" si="35"/>
        <v>정대은</v>
      </c>
      <c r="C78" s="51" t="str">
        <f t="shared" si="37"/>
        <v>F</v>
      </c>
      <c r="D78" s="52">
        <f t="shared" si="38"/>
        <v>0.68479999999999996</v>
      </c>
      <c r="E78" s="53">
        <f t="shared" si="39"/>
        <v>9581</v>
      </c>
      <c r="F78" s="54" t="str">
        <f t="shared" si="40"/>
        <v>22</v>
      </c>
      <c r="G78" s="55" t="str">
        <f t="shared" si="41"/>
        <v>70바3618</v>
      </c>
      <c r="H78" s="56">
        <f t="shared" si="42"/>
        <v>1</v>
      </c>
      <c r="I78" s="57">
        <f t="shared" si="43"/>
        <v>1827.32</v>
      </c>
      <c r="J78" s="58">
        <f t="shared" si="44"/>
        <v>1.1897670351463793E-2</v>
      </c>
      <c r="K78" s="58">
        <f t="shared" si="45"/>
        <v>0.36880978565705436</v>
      </c>
      <c r="L78" s="58">
        <f t="shared" si="46"/>
        <v>0.16581660573955301</v>
      </c>
      <c r="M78" s="59">
        <f t="shared" si="47"/>
        <v>14.814</v>
      </c>
      <c r="N78" s="60">
        <f t="shared" si="48"/>
        <v>5.4724952389291426E-2</v>
      </c>
      <c r="O78" s="60">
        <f t="shared" si="49"/>
        <v>4.2138213339754396</v>
      </c>
      <c r="P78" s="118">
        <f t="shared" si="50"/>
        <v>0</v>
      </c>
      <c r="Q78" s="119">
        <f t="shared" si="51"/>
        <v>1</v>
      </c>
      <c r="R78" s="119">
        <f t="shared" si="52"/>
        <v>77</v>
      </c>
      <c r="T78">
        <v>527</v>
      </c>
      <c r="U78">
        <v>9581</v>
      </c>
      <c r="V78" t="s">
        <v>347</v>
      </c>
      <c r="W78">
        <v>1827.32</v>
      </c>
      <c r="X78">
        <v>1067.635</v>
      </c>
      <c r="Y78">
        <v>1.712</v>
      </c>
      <c r="Z78">
        <v>14.814</v>
      </c>
      <c r="AA78">
        <v>118.531356</v>
      </c>
      <c r="AB78">
        <v>1.410247</v>
      </c>
      <c r="AC78">
        <v>43.715524000000002</v>
      </c>
      <c r="AD78" s="1">
        <v>303</v>
      </c>
      <c r="AE78">
        <v>1</v>
      </c>
      <c r="AF78">
        <v>77</v>
      </c>
      <c r="AG78">
        <v>59</v>
      </c>
      <c r="AH78">
        <v>15.416342</v>
      </c>
      <c r="AI78">
        <v>0</v>
      </c>
      <c r="AJ78">
        <v>0</v>
      </c>
      <c r="AK78">
        <v>0</v>
      </c>
      <c r="AL78">
        <v>0</v>
      </c>
      <c r="AM78" t="s">
        <v>348</v>
      </c>
      <c r="AN78" t="s">
        <v>529</v>
      </c>
      <c r="AO78">
        <v>1827.32</v>
      </c>
      <c r="AR78" t="s">
        <v>115</v>
      </c>
      <c r="AS78" t="s">
        <v>117</v>
      </c>
      <c r="AT78" t="s">
        <v>192</v>
      </c>
      <c r="AU78" t="s">
        <v>347</v>
      </c>
      <c r="AV78" t="s">
        <v>48</v>
      </c>
      <c r="AW78">
        <v>1</v>
      </c>
      <c r="BB78">
        <v>0.68479999999999996</v>
      </c>
      <c r="BC78" t="s">
        <v>69</v>
      </c>
      <c r="BF78" t="s">
        <v>115</v>
      </c>
      <c r="BG78" t="s">
        <v>117</v>
      </c>
      <c r="BH78" t="s">
        <v>347</v>
      </c>
      <c r="BI78">
        <v>9581</v>
      </c>
      <c r="BJ78">
        <v>1</v>
      </c>
      <c r="BK78" t="s">
        <v>192</v>
      </c>
      <c r="BL78" t="s">
        <v>170</v>
      </c>
      <c r="BM78">
        <v>0.68479999999999996</v>
      </c>
      <c r="BN78" t="s">
        <v>69</v>
      </c>
      <c r="BO78" t="s">
        <v>181</v>
      </c>
      <c r="BP78">
        <v>1827.32</v>
      </c>
    </row>
    <row r="79" spans="1:68" ht="16.5" x14ac:dyDescent="0.25">
      <c r="A79" s="66" t="str">
        <f t="shared" si="36"/>
        <v>원진운수</v>
      </c>
      <c r="B79" s="67" t="str">
        <f t="shared" si="35"/>
        <v>정선우</v>
      </c>
      <c r="C79" s="68" t="str">
        <f t="shared" si="37"/>
        <v>F</v>
      </c>
      <c r="D79" s="69">
        <f t="shared" si="38"/>
        <v>0.72592857292017332</v>
      </c>
      <c r="E79" s="70">
        <f t="shared" si="39"/>
        <v>420</v>
      </c>
      <c r="F79" s="71" t="str">
        <f t="shared" si="40"/>
        <v>22</v>
      </c>
      <c r="G79" s="72" t="str">
        <f t="shared" si="41"/>
        <v>70바4356</v>
      </c>
      <c r="H79" s="73">
        <f t="shared" si="42"/>
        <v>3</v>
      </c>
      <c r="I79" s="74">
        <f t="shared" si="43"/>
        <v>2255.1530000000002</v>
      </c>
      <c r="J79" s="75">
        <f t="shared" si="44"/>
        <v>5.3358400179779712E-3</v>
      </c>
      <c r="K79" s="75">
        <f t="shared" si="45"/>
        <v>0.38498407840180399</v>
      </c>
      <c r="L79" s="75">
        <f t="shared" si="46"/>
        <v>0.14056695931495555</v>
      </c>
      <c r="M79" s="76">
        <f t="shared" si="47"/>
        <v>13.523</v>
      </c>
      <c r="N79" s="77">
        <f t="shared" si="48"/>
        <v>0.26605733624281813</v>
      </c>
      <c r="O79" s="77">
        <f t="shared" si="49"/>
        <v>6.0306329548372108</v>
      </c>
      <c r="P79" s="116">
        <f t="shared" si="50"/>
        <v>1</v>
      </c>
      <c r="Q79" s="117">
        <f t="shared" si="51"/>
        <v>6</v>
      </c>
      <c r="R79" s="117">
        <f t="shared" si="52"/>
        <v>136</v>
      </c>
      <c r="T79">
        <v>527</v>
      </c>
      <c r="U79">
        <v>420</v>
      </c>
      <c r="V79" t="s">
        <v>349</v>
      </c>
      <c r="W79">
        <v>2255.1529999999998</v>
      </c>
      <c r="X79">
        <v>1242.788</v>
      </c>
      <c r="Y79">
        <v>1.8149999999999999</v>
      </c>
      <c r="Z79">
        <v>13.523</v>
      </c>
      <c r="AA79">
        <v>155.443566</v>
      </c>
      <c r="AB79">
        <v>0.82942199999999999</v>
      </c>
      <c r="AC79">
        <v>59.843297999999997</v>
      </c>
      <c r="AD79" s="1">
        <v>317</v>
      </c>
      <c r="AE79">
        <v>6</v>
      </c>
      <c r="AF79">
        <v>136</v>
      </c>
      <c r="AG79">
        <v>60</v>
      </c>
      <c r="AH79">
        <v>14.507856</v>
      </c>
      <c r="AI79">
        <v>0</v>
      </c>
      <c r="AJ79">
        <v>0</v>
      </c>
      <c r="AK79">
        <v>1</v>
      </c>
      <c r="AL79">
        <v>203</v>
      </c>
      <c r="AM79" t="s">
        <v>350</v>
      </c>
      <c r="AN79" t="s">
        <v>530</v>
      </c>
      <c r="AO79">
        <v>1968.1880000000001</v>
      </c>
      <c r="AR79" t="s">
        <v>115</v>
      </c>
      <c r="AS79" t="s">
        <v>117</v>
      </c>
      <c r="AT79" t="s">
        <v>208</v>
      </c>
      <c r="AU79" t="s">
        <v>349</v>
      </c>
      <c r="AV79" t="s">
        <v>48</v>
      </c>
      <c r="AW79">
        <v>3</v>
      </c>
      <c r="BB79">
        <v>0.72592857292017332</v>
      </c>
      <c r="BC79" t="s">
        <v>69</v>
      </c>
      <c r="BF79" t="s">
        <v>115</v>
      </c>
      <c r="BG79" t="s">
        <v>117</v>
      </c>
      <c r="BH79" t="s">
        <v>349</v>
      </c>
      <c r="BI79">
        <v>420</v>
      </c>
      <c r="BJ79">
        <v>3</v>
      </c>
      <c r="BK79" t="s">
        <v>208</v>
      </c>
      <c r="BL79" t="s">
        <v>392</v>
      </c>
      <c r="BM79">
        <v>0.72592857292017332</v>
      </c>
      <c r="BN79" t="s">
        <v>69</v>
      </c>
      <c r="BO79" t="s">
        <v>181</v>
      </c>
      <c r="BP79">
        <v>2255.1530000000002</v>
      </c>
    </row>
    <row r="80" spans="1:68" ht="16.5" x14ac:dyDescent="0.25">
      <c r="A80" s="49" t="str">
        <f t="shared" si="36"/>
        <v>원진운수</v>
      </c>
      <c r="B80" s="50" t="str">
        <f t="shared" si="35"/>
        <v>정인호</v>
      </c>
      <c r="C80" s="51" t="str">
        <f t="shared" si="37"/>
        <v>D</v>
      </c>
      <c r="D80" s="52">
        <f t="shared" si="38"/>
        <v>0.81266862284676522</v>
      </c>
      <c r="E80" s="53">
        <f t="shared" si="39"/>
        <v>993</v>
      </c>
      <c r="F80" s="54" t="str">
        <f t="shared" si="40"/>
        <v>320</v>
      </c>
      <c r="G80" s="55" t="str">
        <f t="shared" si="41"/>
        <v>70바4343</v>
      </c>
      <c r="H80" s="56">
        <f t="shared" si="42"/>
        <v>3</v>
      </c>
      <c r="I80" s="57">
        <f t="shared" si="43"/>
        <v>510.72899999999998</v>
      </c>
      <c r="J80" s="58">
        <f t="shared" si="44"/>
        <v>7.7074766067711745E-3</v>
      </c>
      <c r="K80" s="58">
        <f t="shared" si="45"/>
        <v>0.29830349946415602</v>
      </c>
      <c r="L80" s="58">
        <f t="shared" si="46"/>
        <v>0.15272287259975448</v>
      </c>
      <c r="M80" s="59">
        <f t="shared" si="47"/>
        <v>13.696999999999999</v>
      </c>
      <c r="N80" s="60">
        <f t="shared" si="48"/>
        <v>0</v>
      </c>
      <c r="O80" s="60">
        <f t="shared" si="49"/>
        <v>0.78319421846027937</v>
      </c>
      <c r="P80" s="118">
        <f t="shared" si="50"/>
        <v>0</v>
      </c>
      <c r="Q80" s="119">
        <f t="shared" si="51"/>
        <v>0</v>
      </c>
      <c r="R80" s="119">
        <f t="shared" si="52"/>
        <v>4</v>
      </c>
      <c r="T80">
        <v>527</v>
      </c>
      <c r="U80">
        <v>993</v>
      </c>
      <c r="V80" t="s">
        <v>351</v>
      </c>
      <c r="W80">
        <v>510.72899999999998</v>
      </c>
      <c r="X80">
        <v>225.608</v>
      </c>
      <c r="Y80">
        <v>2.2639999999999998</v>
      </c>
      <c r="Z80">
        <v>13.696999999999999</v>
      </c>
      <c r="AA80">
        <v>24.939160999999999</v>
      </c>
      <c r="AB80">
        <v>0.192218</v>
      </c>
      <c r="AC80">
        <v>7.4394390000000001</v>
      </c>
      <c r="AD80" s="1">
        <v>78</v>
      </c>
      <c r="AE80">
        <v>0</v>
      </c>
      <c r="AF80">
        <v>4</v>
      </c>
      <c r="AG80">
        <v>97</v>
      </c>
      <c r="AH80">
        <v>20.478995999999999</v>
      </c>
      <c r="AI80">
        <v>1004.1</v>
      </c>
      <c r="AJ80">
        <v>863.4</v>
      </c>
      <c r="AK80">
        <v>0</v>
      </c>
      <c r="AL80">
        <v>0</v>
      </c>
      <c r="AM80" t="s">
        <v>352</v>
      </c>
      <c r="AN80" t="s">
        <v>531</v>
      </c>
      <c r="AO80">
        <v>263.483</v>
      </c>
      <c r="AR80" t="s">
        <v>115</v>
      </c>
      <c r="AS80" t="s">
        <v>116</v>
      </c>
      <c r="AT80" t="s">
        <v>214</v>
      </c>
      <c r="AU80" t="s">
        <v>351</v>
      </c>
      <c r="AV80" t="s">
        <v>48</v>
      </c>
      <c r="AW80">
        <v>3</v>
      </c>
      <c r="BB80">
        <v>0.81266862284676522</v>
      </c>
      <c r="BC80" t="s">
        <v>67</v>
      </c>
      <c r="BF80" t="s">
        <v>115</v>
      </c>
      <c r="BG80" t="s">
        <v>116</v>
      </c>
      <c r="BH80" t="s">
        <v>351</v>
      </c>
      <c r="BI80">
        <v>993</v>
      </c>
      <c r="BJ80">
        <v>3</v>
      </c>
      <c r="BK80" t="s">
        <v>214</v>
      </c>
      <c r="BL80" t="s">
        <v>224</v>
      </c>
      <c r="BM80">
        <v>0.81266862284676522</v>
      </c>
      <c r="BN80" t="s">
        <v>67</v>
      </c>
      <c r="BO80" t="s">
        <v>172</v>
      </c>
      <c r="BP80">
        <v>510.72899999999998</v>
      </c>
    </row>
    <row r="81" spans="1:68" ht="16.5" x14ac:dyDescent="0.25">
      <c r="A81" s="66" t="str">
        <f t="shared" si="36"/>
        <v>원진운수</v>
      </c>
      <c r="B81" s="67" t="str">
        <f t="shared" si="35"/>
        <v>정재식</v>
      </c>
      <c r="C81" s="68" t="str">
        <f t="shared" si="37"/>
        <v>F</v>
      </c>
      <c r="D81" s="69">
        <f t="shared" si="38"/>
        <v>0.76698241720109428</v>
      </c>
      <c r="E81" s="70">
        <f t="shared" si="39"/>
        <v>9897</v>
      </c>
      <c r="F81" s="71" t="str">
        <f t="shared" si="40"/>
        <v>6</v>
      </c>
      <c r="G81" s="72" t="str">
        <f t="shared" si="41"/>
        <v>70바4312</v>
      </c>
      <c r="H81" s="73">
        <f t="shared" si="42"/>
        <v>2</v>
      </c>
      <c r="I81" s="74">
        <f t="shared" si="43"/>
        <v>2019.1219999999998</v>
      </c>
      <c r="J81" s="75">
        <f t="shared" si="44"/>
        <v>3.2375408006973167E-3</v>
      </c>
      <c r="K81" s="75">
        <f t="shared" si="45"/>
        <v>0.35690028206099733</v>
      </c>
      <c r="L81" s="75">
        <f t="shared" si="46"/>
        <v>0.11688248654613244</v>
      </c>
      <c r="M81" s="76">
        <f t="shared" si="47"/>
        <v>11.872</v>
      </c>
      <c r="N81" s="77">
        <f t="shared" si="48"/>
        <v>0</v>
      </c>
      <c r="O81" s="77">
        <f t="shared" si="49"/>
        <v>2.0305855713523004</v>
      </c>
      <c r="P81" s="116">
        <f t="shared" si="50"/>
        <v>0</v>
      </c>
      <c r="Q81" s="117">
        <f t="shared" si="51"/>
        <v>0</v>
      </c>
      <c r="R81" s="117">
        <f t="shared" si="52"/>
        <v>41</v>
      </c>
      <c r="T81">
        <v>527</v>
      </c>
      <c r="U81">
        <v>9897</v>
      </c>
      <c r="V81" t="s">
        <v>353</v>
      </c>
      <c r="W81">
        <v>2019.1220000000001</v>
      </c>
      <c r="X81">
        <v>947.548</v>
      </c>
      <c r="Y81">
        <v>2.1309999999999998</v>
      </c>
      <c r="Z81">
        <v>11.872</v>
      </c>
      <c r="AA81">
        <v>124.231639</v>
      </c>
      <c r="AB81">
        <v>0.40220499999999998</v>
      </c>
      <c r="AC81">
        <v>44.338307</v>
      </c>
      <c r="AD81" s="1">
        <v>236</v>
      </c>
      <c r="AE81">
        <v>0</v>
      </c>
      <c r="AF81">
        <v>41</v>
      </c>
      <c r="AG81">
        <v>59</v>
      </c>
      <c r="AH81">
        <v>16.252880000000001</v>
      </c>
      <c r="AI81">
        <v>0</v>
      </c>
      <c r="AJ81">
        <v>0</v>
      </c>
      <c r="AK81">
        <v>0</v>
      </c>
      <c r="AL81">
        <v>0</v>
      </c>
      <c r="AM81" t="s">
        <v>354</v>
      </c>
      <c r="AN81" t="s">
        <v>532</v>
      </c>
      <c r="AO81">
        <v>1193.7149999999999</v>
      </c>
      <c r="AR81" t="s">
        <v>115</v>
      </c>
      <c r="AS81" t="s">
        <v>118</v>
      </c>
      <c r="AT81" t="s">
        <v>226</v>
      </c>
      <c r="AU81" t="s">
        <v>353</v>
      </c>
      <c r="AV81" t="s">
        <v>48</v>
      </c>
      <c r="AW81">
        <v>2</v>
      </c>
      <c r="BB81">
        <v>0.76698241720109428</v>
      </c>
      <c r="BC81" t="s">
        <v>69</v>
      </c>
      <c r="BF81" t="s">
        <v>115</v>
      </c>
      <c r="BG81" t="s">
        <v>118</v>
      </c>
      <c r="BH81" t="s">
        <v>353</v>
      </c>
      <c r="BI81">
        <v>9897</v>
      </c>
      <c r="BJ81">
        <v>2</v>
      </c>
      <c r="BK81" t="s">
        <v>226</v>
      </c>
      <c r="BL81" t="s">
        <v>232</v>
      </c>
      <c r="BM81">
        <v>0.76698241720109428</v>
      </c>
      <c r="BN81" t="s">
        <v>69</v>
      </c>
      <c r="BO81" t="s">
        <v>181</v>
      </c>
      <c r="BP81">
        <v>2019.1219999999998</v>
      </c>
    </row>
    <row r="82" spans="1:68" ht="16.5" x14ac:dyDescent="0.25">
      <c r="A82" s="49" t="str">
        <f t="shared" si="36"/>
        <v>원진운수</v>
      </c>
      <c r="B82" s="50" t="str">
        <f t="shared" si="35"/>
        <v>정재영</v>
      </c>
      <c r="C82" s="51" t="str">
        <f t="shared" si="37"/>
        <v>F</v>
      </c>
      <c r="D82" s="52">
        <f t="shared" si="38"/>
        <v>0.6824137931034483</v>
      </c>
      <c r="E82" s="53">
        <f t="shared" si="39"/>
        <v>4400</v>
      </c>
      <c r="F82" s="54" t="str">
        <f t="shared" si="40"/>
        <v>6</v>
      </c>
      <c r="G82" s="55" t="str">
        <f t="shared" si="41"/>
        <v>72바1380</v>
      </c>
      <c r="H82" s="56">
        <f t="shared" si="42"/>
        <v>1</v>
      </c>
      <c r="I82" s="57">
        <f t="shared" si="43"/>
        <v>2182.6610000000001</v>
      </c>
      <c r="J82" s="58">
        <f t="shared" si="44"/>
        <v>3.5441104079658339E-3</v>
      </c>
      <c r="K82" s="58">
        <f t="shared" si="45"/>
        <v>0.35434677599408287</v>
      </c>
      <c r="L82" s="58">
        <f t="shared" si="46"/>
        <v>0.22953633202774046</v>
      </c>
      <c r="M82" s="59">
        <f t="shared" si="47"/>
        <v>10.775</v>
      </c>
      <c r="N82" s="60">
        <f t="shared" si="48"/>
        <v>0</v>
      </c>
      <c r="O82" s="60">
        <f t="shared" si="49"/>
        <v>0.91631270270555065</v>
      </c>
      <c r="P82" s="118">
        <f t="shared" si="50"/>
        <v>0</v>
      </c>
      <c r="Q82" s="119">
        <f t="shared" si="51"/>
        <v>0</v>
      </c>
      <c r="R82" s="119">
        <f t="shared" si="52"/>
        <v>20</v>
      </c>
      <c r="T82">
        <v>527</v>
      </c>
      <c r="U82">
        <v>4400</v>
      </c>
      <c r="V82" t="s">
        <v>355</v>
      </c>
      <c r="W82">
        <v>2182.6610000000001</v>
      </c>
      <c r="X82">
        <v>1102.703</v>
      </c>
      <c r="Y82">
        <v>1.9790000000000001</v>
      </c>
      <c r="Z82">
        <v>10.775</v>
      </c>
      <c r="AA82">
        <v>139.111919</v>
      </c>
      <c r="AB82">
        <v>0.49302800000000002</v>
      </c>
      <c r="AC82">
        <v>49.293860000000002</v>
      </c>
      <c r="AD82" s="1">
        <v>501</v>
      </c>
      <c r="AE82">
        <v>0</v>
      </c>
      <c r="AF82">
        <v>20</v>
      </c>
      <c r="AG82">
        <v>59</v>
      </c>
      <c r="AH82">
        <v>15.689963000000001</v>
      </c>
      <c r="AI82">
        <v>0</v>
      </c>
      <c r="AJ82">
        <v>0</v>
      </c>
      <c r="AK82">
        <v>0</v>
      </c>
      <c r="AL82">
        <v>0</v>
      </c>
      <c r="AM82" t="s">
        <v>356</v>
      </c>
      <c r="AN82" t="s">
        <v>533</v>
      </c>
      <c r="AO82">
        <v>2182.6610000000001</v>
      </c>
      <c r="AR82" t="s">
        <v>115</v>
      </c>
      <c r="AS82" t="s">
        <v>118</v>
      </c>
      <c r="AT82" t="s">
        <v>231</v>
      </c>
      <c r="AU82" t="s">
        <v>355</v>
      </c>
      <c r="AV82" t="s">
        <v>48</v>
      </c>
      <c r="AW82">
        <v>1</v>
      </c>
      <c r="BB82">
        <v>0.6824137931034483</v>
      </c>
      <c r="BC82" t="s">
        <v>69</v>
      </c>
      <c r="BF82" t="s">
        <v>115</v>
      </c>
      <c r="BG82" t="s">
        <v>118</v>
      </c>
      <c r="BH82" t="s">
        <v>355</v>
      </c>
      <c r="BI82">
        <v>4400</v>
      </c>
      <c r="BJ82">
        <v>1</v>
      </c>
      <c r="BK82" t="s">
        <v>231</v>
      </c>
      <c r="BL82" t="s">
        <v>170</v>
      </c>
      <c r="BM82">
        <v>0.6824137931034483</v>
      </c>
      <c r="BN82" t="s">
        <v>69</v>
      </c>
      <c r="BO82" t="s">
        <v>181</v>
      </c>
      <c r="BP82">
        <v>2182.6610000000001</v>
      </c>
    </row>
    <row r="83" spans="1:68" ht="16.5" x14ac:dyDescent="0.25">
      <c r="A83" s="66" t="str">
        <f t="shared" si="36"/>
        <v>원진운수</v>
      </c>
      <c r="B83" s="67" t="str">
        <f t="shared" si="35"/>
        <v>정태열</v>
      </c>
      <c r="C83" s="68" t="str">
        <f t="shared" si="37"/>
        <v>F</v>
      </c>
      <c r="D83" s="69">
        <f t="shared" si="38"/>
        <v>0.75923471068002935</v>
      </c>
      <c r="E83" s="70">
        <f t="shared" si="39"/>
        <v>823</v>
      </c>
      <c r="F83" s="71" t="str">
        <f t="shared" si="40"/>
        <v>320</v>
      </c>
      <c r="G83" s="72" t="str">
        <f t="shared" si="41"/>
        <v>73아1448</v>
      </c>
      <c r="H83" s="73">
        <f t="shared" si="42"/>
        <v>3</v>
      </c>
      <c r="I83" s="74">
        <f t="shared" si="43"/>
        <v>1324.5340000000001</v>
      </c>
      <c r="J83" s="75">
        <f t="shared" si="44"/>
        <v>6.6727861727742463E-3</v>
      </c>
      <c r="K83" s="75">
        <f t="shared" si="45"/>
        <v>0.28461868767431608</v>
      </c>
      <c r="L83" s="75">
        <f t="shared" si="46"/>
        <v>0.11173741104418609</v>
      </c>
      <c r="M83" s="76">
        <f t="shared" si="47"/>
        <v>20.501000000000001</v>
      </c>
      <c r="N83" s="77">
        <f t="shared" si="48"/>
        <v>0</v>
      </c>
      <c r="O83" s="77">
        <f t="shared" si="49"/>
        <v>2.4159440225769968</v>
      </c>
      <c r="P83" s="116">
        <f t="shared" si="50"/>
        <v>0</v>
      </c>
      <c r="Q83" s="117">
        <f t="shared" si="51"/>
        <v>0</v>
      </c>
      <c r="R83" s="117">
        <f t="shared" si="52"/>
        <v>32</v>
      </c>
      <c r="T83">
        <v>527</v>
      </c>
      <c r="U83">
        <v>823</v>
      </c>
      <c r="V83" t="s">
        <v>534</v>
      </c>
      <c r="W83">
        <v>1324.5340000000001</v>
      </c>
      <c r="X83">
        <v>602.53800000000001</v>
      </c>
      <c r="Y83">
        <v>2.198</v>
      </c>
      <c r="Z83">
        <v>20.501000000000001</v>
      </c>
      <c r="AA83">
        <v>46.371934000000003</v>
      </c>
      <c r="AB83">
        <v>0.30942999999999998</v>
      </c>
      <c r="AC83">
        <v>13.198319</v>
      </c>
      <c r="AD83" s="1">
        <v>148</v>
      </c>
      <c r="AE83">
        <v>0</v>
      </c>
      <c r="AF83">
        <v>32</v>
      </c>
      <c r="AG83">
        <v>100</v>
      </c>
      <c r="AH83">
        <v>28.563268000000001</v>
      </c>
      <c r="AI83">
        <v>10203.1</v>
      </c>
      <c r="AJ83">
        <v>8374.2000000000007</v>
      </c>
      <c r="AK83">
        <v>0</v>
      </c>
      <c r="AL83">
        <v>0</v>
      </c>
      <c r="AM83" t="s">
        <v>535</v>
      </c>
      <c r="AN83" t="s">
        <v>536</v>
      </c>
      <c r="AO83">
        <v>592.98099999999999</v>
      </c>
      <c r="AR83" t="s">
        <v>115</v>
      </c>
      <c r="AS83" t="s">
        <v>116</v>
      </c>
      <c r="AT83" t="s">
        <v>216</v>
      </c>
      <c r="AU83" t="s">
        <v>534</v>
      </c>
      <c r="AV83" t="s">
        <v>48</v>
      </c>
      <c r="AW83">
        <v>3</v>
      </c>
      <c r="BB83">
        <v>0.75923471068002935</v>
      </c>
      <c r="BC83" t="s">
        <v>69</v>
      </c>
      <c r="BF83" t="s">
        <v>115</v>
      </c>
      <c r="BG83" t="s">
        <v>116</v>
      </c>
      <c r="BH83" t="s">
        <v>534</v>
      </c>
      <c r="BI83">
        <v>823</v>
      </c>
      <c r="BJ83">
        <v>3</v>
      </c>
      <c r="BK83" t="s">
        <v>216</v>
      </c>
      <c r="BL83" t="s">
        <v>213</v>
      </c>
      <c r="BM83">
        <v>0.75923471068002935</v>
      </c>
      <c r="BN83" t="s">
        <v>69</v>
      </c>
      <c r="BO83" t="s">
        <v>181</v>
      </c>
      <c r="BP83">
        <v>1324.5340000000001</v>
      </c>
    </row>
    <row r="84" spans="1:68" ht="16.5" x14ac:dyDescent="0.25">
      <c r="A84" s="49" t="str">
        <f t="shared" si="36"/>
        <v>원진운수</v>
      </c>
      <c r="B84" s="50" t="str">
        <f t="shared" si="35"/>
        <v>조병훈</v>
      </c>
      <c r="C84" s="51" t="str">
        <f t="shared" si="37"/>
        <v>F</v>
      </c>
      <c r="D84" s="52">
        <f t="shared" si="38"/>
        <v>0.71310344827586214</v>
      </c>
      <c r="E84" s="53">
        <f t="shared" si="39"/>
        <v>1102</v>
      </c>
      <c r="F84" s="54" t="str">
        <f t="shared" si="40"/>
        <v>6</v>
      </c>
      <c r="G84" s="55" t="str">
        <f t="shared" si="41"/>
        <v>70바3616</v>
      </c>
      <c r="H84" s="56">
        <f t="shared" si="42"/>
        <v>1</v>
      </c>
      <c r="I84" s="57">
        <f t="shared" si="43"/>
        <v>2284.1350000000002</v>
      </c>
      <c r="J84" s="58">
        <f t="shared" si="44"/>
        <v>3.7849652743062595E-3</v>
      </c>
      <c r="K84" s="58">
        <f t="shared" si="45"/>
        <v>0.34897728786873478</v>
      </c>
      <c r="L84" s="58">
        <f t="shared" si="46"/>
        <v>0.14797724302635351</v>
      </c>
      <c r="M84" s="59">
        <f t="shared" si="47"/>
        <v>11.143000000000001</v>
      </c>
      <c r="N84" s="60">
        <f t="shared" si="48"/>
        <v>0</v>
      </c>
      <c r="O84" s="60">
        <f t="shared" si="49"/>
        <v>0.65670374124121378</v>
      </c>
      <c r="P84" s="118">
        <f t="shared" si="50"/>
        <v>0</v>
      </c>
      <c r="Q84" s="119">
        <f t="shared" si="51"/>
        <v>0</v>
      </c>
      <c r="R84" s="119">
        <f t="shared" si="52"/>
        <v>15</v>
      </c>
      <c r="T84">
        <v>527</v>
      </c>
      <c r="U84">
        <v>1102</v>
      </c>
      <c r="V84" t="s">
        <v>357</v>
      </c>
      <c r="W84">
        <v>2284.1350000000002</v>
      </c>
      <c r="X84">
        <v>1104.2670000000001</v>
      </c>
      <c r="Y84">
        <v>2.0680000000000001</v>
      </c>
      <c r="Z84">
        <v>11.143000000000001</v>
      </c>
      <c r="AA84">
        <v>141.048586</v>
      </c>
      <c r="AB84">
        <v>0.53386400000000001</v>
      </c>
      <c r="AC84">
        <v>49.222752999999997</v>
      </c>
      <c r="AD84" s="1">
        <v>338</v>
      </c>
      <c r="AE84">
        <v>0</v>
      </c>
      <c r="AF84">
        <v>15</v>
      </c>
      <c r="AG84">
        <v>56</v>
      </c>
      <c r="AH84">
        <v>16.193957999999999</v>
      </c>
      <c r="AI84">
        <v>0</v>
      </c>
      <c r="AJ84">
        <v>0</v>
      </c>
      <c r="AK84">
        <v>0</v>
      </c>
      <c r="AL84">
        <v>0</v>
      </c>
      <c r="AM84" t="s">
        <v>358</v>
      </c>
      <c r="AN84" t="s">
        <v>537</v>
      </c>
      <c r="AO84">
        <v>2284.1350000000002</v>
      </c>
      <c r="AR84" t="s">
        <v>115</v>
      </c>
      <c r="AS84" t="s">
        <v>118</v>
      </c>
      <c r="AT84" t="s">
        <v>222</v>
      </c>
      <c r="AU84" t="s">
        <v>357</v>
      </c>
      <c r="AV84" t="s">
        <v>48</v>
      </c>
      <c r="AW84">
        <v>1</v>
      </c>
      <c r="BB84">
        <v>0.71310344827586214</v>
      </c>
      <c r="BC84" t="s">
        <v>69</v>
      </c>
      <c r="BF84" t="s">
        <v>115</v>
      </c>
      <c r="BG84" t="s">
        <v>118</v>
      </c>
      <c r="BH84" t="s">
        <v>357</v>
      </c>
      <c r="BI84">
        <v>1102</v>
      </c>
      <c r="BJ84">
        <v>1</v>
      </c>
      <c r="BK84" t="s">
        <v>222</v>
      </c>
      <c r="BL84" t="s">
        <v>170</v>
      </c>
      <c r="BM84">
        <v>0.71310344827586214</v>
      </c>
      <c r="BN84" t="s">
        <v>69</v>
      </c>
      <c r="BO84" t="s">
        <v>181</v>
      </c>
      <c r="BP84">
        <v>2284.1350000000002</v>
      </c>
    </row>
    <row r="85" spans="1:68" ht="16.5" x14ac:dyDescent="0.25">
      <c r="A85" s="66" t="str">
        <f t="shared" si="36"/>
        <v>원진운수</v>
      </c>
      <c r="B85" s="67" t="str">
        <f t="shared" si="35"/>
        <v>조상현</v>
      </c>
      <c r="C85" s="68" t="str">
        <f t="shared" si="37"/>
        <v>F</v>
      </c>
      <c r="D85" s="69">
        <f t="shared" si="38"/>
        <v>0.77467459992409837</v>
      </c>
      <c r="E85" s="70">
        <f t="shared" si="39"/>
        <v>4272</v>
      </c>
      <c r="F85" s="71" t="str">
        <f t="shared" si="40"/>
        <v>22</v>
      </c>
      <c r="G85" s="72" t="str">
        <f t="shared" si="41"/>
        <v>70바4324</v>
      </c>
      <c r="H85" s="73">
        <f t="shared" si="42"/>
        <v>13</v>
      </c>
      <c r="I85" s="74">
        <f t="shared" si="43"/>
        <v>6611.1830000000009</v>
      </c>
      <c r="J85" s="75">
        <f t="shared" si="44"/>
        <v>6.5612869899950117E-3</v>
      </c>
      <c r="K85" s="75">
        <f t="shared" si="45"/>
        <v>0.37266585011130626</v>
      </c>
      <c r="L85" s="75">
        <f t="shared" si="46"/>
        <v>0.18105685472630237</v>
      </c>
      <c r="M85" s="76">
        <f t="shared" si="47"/>
        <v>11.903</v>
      </c>
      <c r="N85" s="77">
        <f t="shared" si="48"/>
        <v>0.15125885942046982</v>
      </c>
      <c r="O85" s="77">
        <f t="shared" si="49"/>
        <v>4.3260033794254369</v>
      </c>
      <c r="P85" s="116">
        <f t="shared" si="50"/>
        <v>0</v>
      </c>
      <c r="Q85" s="117">
        <f t="shared" si="51"/>
        <v>10</v>
      </c>
      <c r="R85" s="117">
        <f t="shared" si="52"/>
        <v>286</v>
      </c>
      <c r="T85">
        <v>527</v>
      </c>
      <c r="U85">
        <v>4272</v>
      </c>
      <c r="V85" t="s">
        <v>359</v>
      </c>
      <c r="W85">
        <v>6611.183</v>
      </c>
      <c r="X85">
        <v>3440.02</v>
      </c>
      <c r="Y85">
        <v>1.9219999999999999</v>
      </c>
      <c r="Z85">
        <v>11.903</v>
      </c>
      <c r="AA85">
        <v>461.19183700000002</v>
      </c>
      <c r="AB85">
        <v>3.0260120000000001</v>
      </c>
      <c r="AC85">
        <v>171.87044800000001</v>
      </c>
      <c r="AD85" s="1">
        <v>1197</v>
      </c>
      <c r="AE85">
        <v>10</v>
      </c>
      <c r="AF85">
        <v>286</v>
      </c>
      <c r="AG85">
        <v>63</v>
      </c>
      <c r="AH85">
        <v>14.334994999999999</v>
      </c>
      <c r="AI85">
        <v>0</v>
      </c>
      <c r="AJ85">
        <v>0</v>
      </c>
      <c r="AK85">
        <v>0</v>
      </c>
      <c r="AL85">
        <v>0</v>
      </c>
      <c r="AM85" t="s">
        <v>360</v>
      </c>
      <c r="AN85" t="s">
        <v>538</v>
      </c>
      <c r="AO85">
        <v>4192.8339999999998</v>
      </c>
      <c r="AR85" t="s">
        <v>115</v>
      </c>
      <c r="AS85" t="s">
        <v>117</v>
      </c>
      <c r="AT85" t="s">
        <v>198</v>
      </c>
      <c r="AU85" t="s">
        <v>359</v>
      </c>
      <c r="AV85" t="s">
        <v>48</v>
      </c>
      <c r="AW85">
        <v>13</v>
      </c>
      <c r="BB85">
        <v>0.77467459992409837</v>
      </c>
      <c r="BC85" t="s">
        <v>69</v>
      </c>
      <c r="BF85" t="s">
        <v>115</v>
      </c>
      <c r="BG85" t="s">
        <v>117</v>
      </c>
      <c r="BH85" t="s">
        <v>359</v>
      </c>
      <c r="BI85">
        <v>4272</v>
      </c>
      <c r="BJ85">
        <v>13</v>
      </c>
      <c r="BK85" t="s">
        <v>198</v>
      </c>
      <c r="BL85" t="s">
        <v>194</v>
      </c>
      <c r="BM85">
        <v>0.77467459992409837</v>
      </c>
      <c r="BN85" t="s">
        <v>69</v>
      </c>
      <c r="BO85" t="s">
        <v>181</v>
      </c>
      <c r="BP85">
        <v>6611.1830000000009</v>
      </c>
    </row>
    <row r="86" spans="1:68" ht="16.5" x14ac:dyDescent="0.25">
      <c r="A86" s="49" t="str">
        <f t="shared" si="36"/>
        <v>원진운수</v>
      </c>
      <c r="B86" s="50" t="str">
        <f t="shared" si="35"/>
        <v>조영욱</v>
      </c>
      <c r="C86" s="51" t="str">
        <f t="shared" si="37"/>
        <v>F</v>
      </c>
      <c r="D86" s="52">
        <f t="shared" si="38"/>
        <v>0.7348426259673384</v>
      </c>
      <c r="E86" s="53">
        <f t="shared" si="39"/>
        <v>7973</v>
      </c>
      <c r="F86" s="54" t="str">
        <f t="shared" si="40"/>
        <v>6</v>
      </c>
      <c r="G86" s="55" t="str">
        <f t="shared" si="41"/>
        <v>70바3614</v>
      </c>
      <c r="H86" s="56">
        <f t="shared" si="42"/>
        <v>4</v>
      </c>
      <c r="I86" s="57">
        <f t="shared" si="43"/>
        <v>2029.8679999999999</v>
      </c>
      <c r="J86" s="58">
        <f t="shared" si="44"/>
        <v>7.8161648753601806E-3</v>
      </c>
      <c r="K86" s="58">
        <f t="shared" si="45"/>
        <v>0.34241208063649331</v>
      </c>
      <c r="L86" s="58">
        <f t="shared" si="46"/>
        <v>0.18030729091743897</v>
      </c>
      <c r="M86" s="59">
        <f t="shared" si="47"/>
        <v>10.273</v>
      </c>
      <c r="N86" s="60">
        <f t="shared" si="48"/>
        <v>0</v>
      </c>
      <c r="O86" s="60">
        <f t="shared" si="49"/>
        <v>0.59117144563094748</v>
      </c>
      <c r="P86" s="118">
        <f t="shared" si="50"/>
        <v>0</v>
      </c>
      <c r="Q86" s="119">
        <f t="shared" si="51"/>
        <v>0</v>
      </c>
      <c r="R86" s="119">
        <f t="shared" si="52"/>
        <v>12</v>
      </c>
      <c r="T86">
        <v>527</v>
      </c>
      <c r="U86">
        <v>7973</v>
      </c>
      <c r="V86" t="s">
        <v>361</v>
      </c>
      <c r="W86">
        <v>2029.8679999999999</v>
      </c>
      <c r="X86">
        <v>924.97500000000002</v>
      </c>
      <c r="Y86">
        <v>2.1949999999999998</v>
      </c>
      <c r="Z86">
        <v>10.273</v>
      </c>
      <c r="AA86">
        <v>131.491085</v>
      </c>
      <c r="AB86">
        <v>1.0277559999999999</v>
      </c>
      <c r="AC86">
        <v>45.024135999999999</v>
      </c>
      <c r="AD86" s="1">
        <v>366</v>
      </c>
      <c r="AE86">
        <v>0</v>
      </c>
      <c r="AF86">
        <v>12</v>
      </c>
      <c r="AG86">
        <v>58</v>
      </c>
      <c r="AH86">
        <v>15.437305</v>
      </c>
      <c r="AI86">
        <v>0</v>
      </c>
      <c r="AJ86">
        <v>0</v>
      </c>
      <c r="AK86">
        <v>0</v>
      </c>
      <c r="AL86">
        <v>0</v>
      </c>
      <c r="AM86" t="s">
        <v>362</v>
      </c>
      <c r="AN86" t="s">
        <v>539</v>
      </c>
      <c r="AO86">
        <v>1020.837</v>
      </c>
      <c r="AR86" t="s">
        <v>115</v>
      </c>
      <c r="AS86" t="s">
        <v>118</v>
      </c>
      <c r="AT86" t="s">
        <v>220</v>
      </c>
      <c r="AU86" t="s">
        <v>361</v>
      </c>
      <c r="AV86" t="s">
        <v>48</v>
      </c>
      <c r="AW86">
        <v>4</v>
      </c>
      <c r="BB86">
        <v>0.7348426259673384</v>
      </c>
      <c r="BC86" t="s">
        <v>69</v>
      </c>
      <c r="BF86" t="s">
        <v>115</v>
      </c>
      <c r="BG86" t="s">
        <v>118</v>
      </c>
      <c r="BH86" t="s">
        <v>361</v>
      </c>
      <c r="BI86">
        <v>7973</v>
      </c>
      <c r="BJ86">
        <v>4</v>
      </c>
      <c r="BK86" t="s">
        <v>220</v>
      </c>
      <c r="BL86" t="s">
        <v>221</v>
      </c>
      <c r="BM86">
        <v>0.7348426259673384</v>
      </c>
      <c r="BN86" t="s">
        <v>69</v>
      </c>
      <c r="BO86" t="s">
        <v>181</v>
      </c>
      <c r="BP86">
        <v>2029.8679999999999</v>
      </c>
    </row>
    <row r="87" spans="1:68" ht="16.5" x14ac:dyDescent="0.25">
      <c r="A87" s="66" t="str">
        <f t="shared" si="36"/>
        <v>원진운수</v>
      </c>
      <c r="B87" s="67" t="str">
        <f t="shared" si="35"/>
        <v>주진희</v>
      </c>
      <c r="C87" s="68" t="str">
        <f t="shared" si="37"/>
        <v>F</v>
      </c>
      <c r="D87" s="69">
        <f t="shared" si="38"/>
        <v>0.78729287189710162</v>
      </c>
      <c r="E87" s="70">
        <f t="shared" si="39"/>
        <v>1256</v>
      </c>
      <c r="F87" s="71" t="str">
        <f t="shared" si="40"/>
        <v>22</v>
      </c>
      <c r="G87" s="72" t="str">
        <f t="shared" si="41"/>
        <v>72바1436</v>
      </c>
      <c r="H87" s="73">
        <f t="shared" si="42"/>
        <v>2</v>
      </c>
      <c r="I87" s="74">
        <f t="shared" si="43"/>
        <v>2394.3069999999998</v>
      </c>
      <c r="J87" s="75">
        <f t="shared" si="44"/>
        <v>7.5427247303635186E-3</v>
      </c>
      <c r="K87" s="75">
        <f t="shared" si="45"/>
        <v>0.3540729266082277</v>
      </c>
      <c r="L87" s="75">
        <f t="shared" si="46"/>
        <v>0.13699162221051855</v>
      </c>
      <c r="M87" s="76">
        <f t="shared" si="47"/>
        <v>10.257999999999999</v>
      </c>
      <c r="N87" s="77">
        <f t="shared" si="48"/>
        <v>8.3531476957633258E-2</v>
      </c>
      <c r="O87" s="77">
        <f t="shared" si="49"/>
        <v>0.79354903109751596</v>
      </c>
      <c r="P87" s="116">
        <f t="shared" si="50"/>
        <v>0</v>
      </c>
      <c r="Q87" s="117">
        <f t="shared" si="51"/>
        <v>2</v>
      </c>
      <c r="R87" s="117">
        <f t="shared" si="52"/>
        <v>19</v>
      </c>
      <c r="T87">
        <v>527</v>
      </c>
      <c r="U87">
        <v>1256</v>
      </c>
      <c r="V87" t="s">
        <v>363</v>
      </c>
      <c r="W87">
        <v>2394.3069999999998</v>
      </c>
      <c r="X87">
        <v>1219.393</v>
      </c>
      <c r="Y87">
        <v>1.964</v>
      </c>
      <c r="Z87">
        <v>10.257999999999999</v>
      </c>
      <c r="AA87">
        <v>159.38245699999999</v>
      </c>
      <c r="AB87">
        <v>1.202178</v>
      </c>
      <c r="AC87">
        <v>56.433013000000003</v>
      </c>
      <c r="AD87" s="1">
        <v>328</v>
      </c>
      <c r="AE87">
        <v>2</v>
      </c>
      <c r="AF87">
        <v>19</v>
      </c>
      <c r="AG87">
        <v>58</v>
      </c>
      <c r="AH87">
        <v>15.022399</v>
      </c>
      <c r="AI87">
        <v>0</v>
      </c>
      <c r="AJ87">
        <v>0</v>
      </c>
      <c r="AK87">
        <v>0</v>
      </c>
      <c r="AL87">
        <v>0</v>
      </c>
      <c r="AM87" t="s">
        <v>364</v>
      </c>
      <c r="AN87" t="s">
        <v>540</v>
      </c>
      <c r="AO87">
        <v>2282.6779999999999</v>
      </c>
      <c r="AR87" t="s">
        <v>115</v>
      </c>
      <c r="AS87" t="s">
        <v>117</v>
      </c>
      <c r="AT87" t="s">
        <v>212</v>
      </c>
      <c r="AU87" t="s">
        <v>363</v>
      </c>
      <c r="AV87" t="s">
        <v>48</v>
      </c>
      <c r="AW87">
        <v>2</v>
      </c>
      <c r="BB87">
        <v>0.78729287189710162</v>
      </c>
      <c r="BC87" t="s">
        <v>69</v>
      </c>
      <c r="BF87" t="s">
        <v>115</v>
      </c>
      <c r="BG87" t="s">
        <v>117</v>
      </c>
      <c r="BH87" t="s">
        <v>363</v>
      </c>
      <c r="BI87">
        <v>1256</v>
      </c>
      <c r="BJ87">
        <v>2</v>
      </c>
      <c r="BK87" t="s">
        <v>212</v>
      </c>
      <c r="BL87" t="s">
        <v>193</v>
      </c>
      <c r="BM87">
        <v>0.78729287189710162</v>
      </c>
      <c r="BN87" t="s">
        <v>69</v>
      </c>
      <c r="BO87" t="s">
        <v>181</v>
      </c>
      <c r="BP87">
        <v>2394.3069999999998</v>
      </c>
    </row>
    <row r="88" spans="1:68" ht="16.5" x14ac:dyDescent="0.25">
      <c r="A88" s="49" t="str">
        <f t="shared" ref="A88:A99" si="53">BF88</f>
        <v>원진운수</v>
      </c>
      <c r="B88" s="50" t="str">
        <f t="shared" si="35"/>
        <v>천원근</v>
      </c>
      <c r="C88" s="51" t="str">
        <f t="shared" ref="C88:C99" si="54">BN88</f>
        <v>F</v>
      </c>
      <c r="D88" s="52">
        <f t="shared" ref="D88:D99" si="55">BM88</f>
        <v>0.77310344827586208</v>
      </c>
      <c r="E88" s="53">
        <f t="shared" ref="E88:E99" si="56">U88</f>
        <v>9505</v>
      </c>
      <c r="F88" s="54" t="str">
        <f t="shared" ref="F88:F99" si="57">BG88</f>
        <v>320</v>
      </c>
      <c r="G88" s="55" t="str">
        <f t="shared" ref="G88:G99" si="58">BK88</f>
        <v>70바4343</v>
      </c>
      <c r="H88" s="56">
        <f t="shared" ref="H88:H99" si="59">BJ88</f>
        <v>1</v>
      </c>
      <c r="I88" s="57">
        <f t="shared" ref="I88:I99" si="60">BP88</f>
        <v>3611.328</v>
      </c>
      <c r="J88" s="58">
        <f t="shared" ref="J88:J99" si="61">AB88/AA88</f>
        <v>3.0641696925404354E-3</v>
      </c>
      <c r="K88" s="58">
        <f t="shared" ref="K88:K99" si="62">AC88/AA88</f>
        <v>0.2499253750060525</v>
      </c>
      <c r="L88" s="58">
        <f t="shared" ref="L88:L99" si="63">AD88/I88</f>
        <v>0.11020876530738831</v>
      </c>
      <c r="M88" s="59">
        <f t="shared" ref="M88:M99" si="64">Z88</f>
        <v>20.495999999999999</v>
      </c>
      <c r="N88" s="60">
        <f t="shared" ref="N88:N99" si="65">AE88*100/W88</f>
        <v>0</v>
      </c>
      <c r="O88" s="60">
        <f t="shared" ref="O88:O99" si="66">AF88*100/W88</f>
        <v>1.3291509383805624</v>
      </c>
      <c r="P88" s="118">
        <f t="shared" ref="P88:P99" si="67">AK88</f>
        <v>0</v>
      </c>
      <c r="Q88" s="119">
        <f t="shared" ref="Q88:Q99" si="68">AE88</f>
        <v>0</v>
      </c>
      <c r="R88" s="119">
        <f t="shared" ref="R88:R99" si="69">AF88</f>
        <v>48</v>
      </c>
      <c r="T88">
        <v>527</v>
      </c>
      <c r="U88">
        <v>9505</v>
      </c>
      <c r="V88" t="s">
        <v>365</v>
      </c>
      <c r="W88">
        <v>3611.328</v>
      </c>
      <c r="X88">
        <v>1611.0340000000001</v>
      </c>
      <c r="Y88">
        <v>2.242</v>
      </c>
      <c r="Z88">
        <v>20.495999999999999</v>
      </c>
      <c r="AA88">
        <v>117.65830099999999</v>
      </c>
      <c r="AB88">
        <v>0.36052499999999998</v>
      </c>
      <c r="AC88">
        <v>29.405795000000001</v>
      </c>
      <c r="AD88" s="1">
        <v>398</v>
      </c>
      <c r="AE88">
        <v>0</v>
      </c>
      <c r="AF88">
        <v>48</v>
      </c>
      <c r="AG88">
        <v>99</v>
      </c>
      <c r="AH88">
        <v>30.693353999999999</v>
      </c>
      <c r="AI88">
        <v>29254.6</v>
      </c>
      <c r="AJ88">
        <v>19496.400000000001</v>
      </c>
      <c r="AK88">
        <v>0</v>
      </c>
      <c r="AL88">
        <v>0</v>
      </c>
      <c r="AM88" t="s">
        <v>366</v>
      </c>
      <c r="AN88" t="s">
        <v>541</v>
      </c>
      <c r="AO88">
        <v>3611.328</v>
      </c>
      <c r="AR88" t="s">
        <v>115</v>
      </c>
      <c r="AS88" t="s">
        <v>116</v>
      </c>
      <c r="AT88" t="s">
        <v>214</v>
      </c>
      <c r="AU88" t="s">
        <v>365</v>
      </c>
      <c r="AV88" t="s">
        <v>48</v>
      </c>
      <c r="AW88">
        <v>1</v>
      </c>
      <c r="BB88">
        <v>0.77310344827586208</v>
      </c>
      <c r="BC88" t="s">
        <v>69</v>
      </c>
      <c r="BF88" t="s">
        <v>115</v>
      </c>
      <c r="BG88" t="s">
        <v>116</v>
      </c>
      <c r="BH88" t="s">
        <v>365</v>
      </c>
      <c r="BI88">
        <v>9505</v>
      </c>
      <c r="BJ88">
        <v>1</v>
      </c>
      <c r="BK88" t="s">
        <v>214</v>
      </c>
      <c r="BL88" t="s">
        <v>170</v>
      </c>
      <c r="BM88">
        <v>0.77310344827586208</v>
      </c>
      <c r="BN88" t="s">
        <v>69</v>
      </c>
      <c r="BO88" t="s">
        <v>181</v>
      </c>
      <c r="BP88">
        <v>3611.328</v>
      </c>
    </row>
    <row r="89" spans="1:68" ht="16.5" x14ac:dyDescent="0.25">
      <c r="A89" s="66" t="str">
        <f t="shared" si="53"/>
        <v>원진운수</v>
      </c>
      <c r="B89" s="67" t="str">
        <f t="shared" si="35"/>
        <v>최병순</v>
      </c>
      <c r="C89" s="68" t="str">
        <f t="shared" si="54"/>
        <v>F</v>
      </c>
      <c r="D89" s="69">
        <f t="shared" si="55"/>
        <v>0.77082861991484664</v>
      </c>
      <c r="E89" s="70">
        <f t="shared" si="56"/>
        <v>9070</v>
      </c>
      <c r="F89" s="71" t="str">
        <f t="shared" si="57"/>
        <v>320</v>
      </c>
      <c r="G89" s="72" t="str">
        <f t="shared" si="58"/>
        <v>73아1448</v>
      </c>
      <c r="H89" s="73">
        <f t="shared" si="59"/>
        <v>2</v>
      </c>
      <c r="I89" s="74">
        <f t="shared" si="60"/>
        <v>729.88</v>
      </c>
      <c r="J89" s="75">
        <f t="shared" si="61"/>
        <v>4.5394889126309365E-3</v>
      </c>
      <c r="K89" s="75">
        <f t="shared" si="62"/>
        <v>0.25053445207229286</v>
      </c>
      <c r="L89" s="75">
        <f t="shared" si="63"/>
        <v>0.15756014687345865</v>
      </c>
      <c r="M89" s="76">
        <f t="shared" si="64"/>
        <v>19.946000000000002</v>
      </c>
      <c r="N89" s="77">
        <f t="shared" si="65"/>
        <v>0</v>
      </c>
      <c r="O89" s="77">
        <f t="shared" si="66"/>
        <v>1.7811147037869239</v>
      </c>
      <c r="P89" s="116">
        <f t="shared" si="67"/>
        <v>0</v>
      </c>
      <c r="Q89" s="117">
        <f t="shared" si="68"/>
        <v>0</v>
      </c>
      <c r="R89" s="117">
        <f t="shared" si="69"/>
        <v>13</v>
      </c>
      <c r="T89">
        <v>527</v>
      </c>
      <c r="U89">
        <v>9070</v>
      </c>
      <c r="V89" t="s">
        <v>367</v>
      </c>
      <c r="W89">
        <v>729.88</v>
      </c>
      <c r="X89">
        <v>326.68599999999998</v>
      </c>
      <c r="Y89">
        <v>2.234</v>
      </c>
      <c r="Z89">
        <v>19.946000000000002</v>
      </c>
      <c r="AA89">
        <v>24.413321</v>
      </c>
      <c r="AB89">
        <v>0.11082400000000001</v>
      </c>
      <c r="AC89">
        <v>6.1163780000000001</v>
      </c>
      <c r="AD89" s="1">
        <v>115</v>
      </c>
      <c r="AE89">
        <v>0</v>
      </c>
      <c r="AF89">
        <v>13</v>
      </c>
      <c r="AG89">
        <v>103</v>
      </c>
      <c r="AH89">
        <v>29.896792000000001</v>
      </c>
      <c r="AI89">
        <v>5042.3999999999996</v>
      </c>
      <c r="AJ89">
        <v>2225.9</v>
      </c>
      <c r="AK89">
        <v>0</v>
      </c>
      <c r="AL89">
        <v>0</v>
      </c>
      <c r="AM89" t="s">
        <v>368</v>
      </c>
      <c r="AN89" t="s">
        <v>542</v>
      </c>
      <c r="AO89">
        <v>465.45</v>
      </c>
      <c r="AR89" t="s">
        <v>115</v>
      </c>
      <c r="AS89" t="s">
        <v>116</v>
      </c>
      <c r="AT89" t="s">
        <v>216</v>
      </c>
      <c r="AU89" t="s">
        <v>367</v>
      </c>
      <c r="AV89" t="s">
        <v>48</v>
      </c>
      <c r="AW89">
        <v>2</v>
      </c>
      <c r="BB89">
        <v>0.77082861991484664</v>
      </c>
      <c r="BC89" t="s">
        <v>69</v>
      </c>
      <c r="BF89" t="s">
        <v>115</v>
      </c>
      <c r="BG89" t="s">
        <v>116</v>
      </c>
      <c r="BH89" t="s">
        <v>367</v>
      </c>
      <c r="BI89">
        <v>9070</v>
      </c>
      <c r="BJ89">
        <v>2</v>
      </c>
      <c r="BK89" t="s">
        <v>216</v>
      </c>
      <c r="BL89" t="s">
        <v>214</v>
      </c>
      <c r="BM89">
        <v>0.77082861991484664</v>
      </c>
      <c r="BN89" t="s">
        <v>69</v>
      </c>
      <c r="BO89" t="s">
        <v>181</v>
      </c>
      <c r="BP89">
        <v>729.88</v>
      </c>
    </row>
    <row r="90" spans="1:68" ht="16.5" x14ac:dyDescent="0.25">
      <c r="A90" s="49" t="str">
        <f t="shared" si="53"/>
        <v>원진운수</v>
      </c>
      <c r="B90" s="50" t="str">
        <f t="shared" si="35"/>
        <v>하동진</v>
      </c>
      <c r="C90" s="51" t="str">
        <f t="shared" si="54"/>
        <v>F</v>
      </c>
      <c r="D90" s="52">
        <f t="shared" si="55"/>
        <v>0.71636441766092329</v>
      </c>
      <c r="E90" s="53">
        <f t="shared" si="56"/>
        <v>8552</v>
      </c>
      <c r="F90" s="54" t="str">
        <f t="shared" si="57"/>
        <v>22</v>
      </c>
      <c r="G90" s="55" t="str">
        <f t="shared" si="58"/>
        <v>70바3608</v>
      </c>
      <c r="H90" s="56">
        <f t="shared" si="59"/>
        <v>4</v>
      </c>
      <c r="I90" s="57">
        <f t="shared" si="60"/>
        <v>2419.6469999999995</v>
      </c>
      <c r="J90" s="58">
        <f t="shared" si="61"/>
        <v>4.6489157279105998E-3</v>
      </c>
      <c r="K90" s="58">
        <f t="shared" si="62"/>
        <v>0.37593242608652455</v>
      </c>
      <c r="L90" s="58">
        <f t="shared" si="63"/>
        <v>0.1223318938671633</v>
      </c>
      <c r="M90" s="59">
        <f t="shared" si="64"/>
        <v>13.733000000000001</v>
      </c>
      <c r="N90" s="60">
        <f t="shared" si="65"/>
        <v>0.16531337009076116</v>
      </c>
      <c r="O90" s="60">
        <f t="shared" si="66"/>
        <v>0.8678951929764962</v>
      </c>
      <c r="P90" s="118">
        <f t="shared" si="67"/>
        <v>0</v>
      </c>
      <c r="Q90" s="119">
        <f t="shared" si="68"/>
        <v>4</v>
      </c>
      <c r="R90" s="119">
        <f t="shared" si="69"/>
        <v>21</v>
      </c>
      <c r="T90">
        <v>527</v>
      </c>
      <c r="U90">
        <v>8552</v>
      </c>
      <c r="V90" t="s">
        <v>369</v>
      </c>
      <c r="W90">
        <v>2419.6469999999999</v>
      </c>
      <c r="X90">
        <v>1353.2719999999999</v>
      </c>
      <c r="Y90">
        <v>1.788</v>
      </c>
      <c r="Z90">
        <v>13.733000000000001</v>
      </c>
      <c r="AA90">
        <v>163.889398</v>
      </c>
      <c r="AB90">
        <v>0.76190800000000003</v>
      </c>
      <c r="AC90">
        <v>61.611339000000001</v>
      </c>
      <c r="AD90" s="1">
        <v>296</v>
      </c>
      <c r="AE90">
        <v>4</v>
      </c>
      <c r="AF90">
        <v>21</v>
      </c>
      <c r="AG90">
        <v>60</v>
      </c>
      <c r="AH90">
        <v>14.763901000000001</v>
      </c>
      <c r="AI90">
        <v>0</v>
      </c>
      <c r="AJ90">
        <v>0</v>
      </c>
      <c r="AK90">
        <v>0</v>
      </c>
      <c r="AL90">
        <v>0</v>
      </c>
      <c r="AM90" t="s">
        <v>370</v>
      </c>
      <c r="AN90" t="s">
        <v>543</v>
      </c>
      <c r="AO90">
        <v>2010.4169999999999</v>
      </c>
      <c r="AR90" t="s">
        <v>115</v>
      </c>
      <c r="AS90" t="s">
        <v>117</v>
      </c>
      <c r="AT90" t="s">
        <v>190</v>
      </c>
      <c r="AU90" t="s">
        <v>369</v>
      </c>
      <c r="AV90" t="s">
        <v>48</v>
      </c>
      <c r="AW90">
        <v>4</v>
      </c>
      <c r="BB90">
        <v>0.71636441766092329</v>
      </c>
      <c r="BC90" t="s">
        <v>69</v>
      </c>
      <c r="BF90" t="s">
        <v>115</v>
      </c>
      <c r="BG90" t="s">
        <v>117</v>
      </c>
      <c r="BH90" t="s">
        <v>369</v>
      </c>
      <c r="BI90">
        <v>8552</v>
      </c>
      <c r="BJ90">
        <v>4</v>
      </c>
      <c r="BK90" t="s">
        <v>190</v>
      </c>
      <c r="BL90" t="s">
        <v>199</v>
      </c>
      <c r="BM90">
        <v>0.71636441766092329</v>
      </c>
      <c r="BN90" t="s">
        <v>69</v>
      </c>
      <c r="BO90" t="s">
        <v>181</v>
      </c>
      <c r="BP90">
        <v>2419.6469999999995</v>
      </c>
    </row>
    <row r="91" spans="1:68" ht="16.5" x14ac:dyDescent="0.25">
      <c r="A91" s="66" t="str">
        <f t="shared" si="53"/>
        <v>원진운수</v>
      </c>
      <c r="B91" s="67" t="str">
        <f t="shared" si="35"/>
        <v>하택규</v>
      </c>
      <c r="C91" s="68" t="str">
        <f t="shared" si="54"/>
        <v>F</v>
      </c>
      <c r="D91" s="69">
        <f t="shared" si="55"/>
        <v>0.72187301333249509</v>
      </c>
      <c r="E91" s="70">
        <f t="shared" si="56"/>
        <v>155</v>
      </c>
      <c r="F91" s="71" t="str">
        <f t="shared" si="57"/>
        <v>6</v>
      </c>
      <c r="G91" s="72" t="str">
        <f t="shared" si="58"/>
        <v>70바4309</v>
      </c>
      <c r="H91" s="73">
        <f t="shared" si="59"/>
        <v>2</v>
      </c>
      <c r="I91" s="74">
        <f t="shared" si="60"/>
        <v>1026.529</v>
      </c>
      <c r="J91" s="75">
        <f t="shared" si="61"/>
        <v>7.1813119928393091E-3</v>
      </c>
      <c r="K91" s="75">
        <f t="shared" si="62"/>
        <v>0.34315797346085497</v>
      </c>
      <c r="L91" s="75">
        <f t="shared" si="63"/>
        <v>6.3320178972050473E-2</v>
      </c>
      <c r="M91" s="76">
        <f t="shared" si="64"/>
        <v>13.925000000000001</v>
      </c>
      <c r="N91" s="77">
        <f t="shared" si="65"/>
        <v>0</v>
      </c>
      <c r="O91" s="77">
        <f t="shared" si="66"/>
        <v>9.3519033558720697</v>
      </c>
      <c r="P91" s="116">
        <f t="shared" si="67"/>
        <v>0</v>
      </c>
      <c r="Q91" s="117">
        <f t="shared" si="68"/>
        <v>0</v>
      </c>
      <c r="R91" s="117">
        <f t="shared" si="69"/>
        <v>96</v>
      </c>
      <c r="T91">
        <v>527</v>
      </c>
      <c r="U91">
        <v>155</v>
      </c>
      <c r="V91" t="s">
        <v>371</v>
      </c>
      <c r="W91">
        <v>1026.529</v>
      </c>
      <c r="X91">
        <v>523.03200000000004</v>
      </c>
      <c r="Y91">
        <v>1.9630000000000001</v>
      </c>
      <c r="Z91">
        <v>13.925000000000001</v>
      </c>
      <c r="AA91">
        <v>64.208322999999993</v>
      </c>
      <c r="AB91">
        <v>0.46110000000000001</v>
      </c>
      <c r="AC91">
        <v>22.033598000000001</v>
      </c>
      <c r="AD91" s="1">
        <v>65</v>
      </c>
      <c r="AE91">
        <v>0</v>
      </c>
      <c r="AF91">
        <v>96</v>
      </c>
      <c r="AG91">
        <v>59</v>
      </c>
      <c r="AH91">
        <v>15.987475</v>
      </c>
      <c r="AI91">
        <v>0</v>
      </c>
      <c r="AJ91">
        <v>0</v>
      </c>
      <c r="AK91">
        <v>0</v>
      </c>
      <c r="AL91">
        <v>0</v>
      </c>
      <c r="AM91" t="s">
        <v>372</v>
      </c>
      <c r="AN91" t="s">
        <v>544</v>
      </c>
      <c r="AO91">
        <v>926.476</v>
      </c>
      <c r="AR91" t="s">
        <v>115</v>
      </c>
      <c r="AS91" t="s">
        <v>118</v>
      </c>
      <c r="AT91" t="s">
        <v>224</v>
      </c>
      <c r="AU91" t="s">
        <v>371</v>
      </c>
      <c r="AV91" t="s">
        <v>48</v>
      </c>
      <c r="AW91">
        <v>2</v>
      </c>
      <c r="BB91">
        <v>0.72187301333249509</v>
      </c>
      <c r="BC91" t="s">
        <v>69</v>
      </c>
      <c r="BF91" t="s">
        <v>115</v>
      </c>
      <c r="BG91" t="s">
        <v>118</v>
      </c>
      <c r="BH91" t="s">
        <v>371</v>
      </c>
      <c r="BI91">
        <v>155</v>
      </c>
      <c r="BJ91">
        <v>2</v>
      </c>
      <c r="BK91" t="s">
        <v>224</v>
      </c>
      <c r="BL91" t="s">
        <v>217</v>
      </c>
      <c r="BM91">
        <v>0.72187301333249509</v>
      </c>
      <c r="BN91" t="s">
        <v>69</v>
      </c>
      <c r="BO91" t="s">
        <v>181</v>
      </c>
      <c r="BP91">
        <v>1026.529</v>
      </c>
    </row>
    <row r="92" spans="1:68" ht="16.5" x14ac:dyDescent="0.25">
      <c r="A92" s="49" t="str">
        <f t="shared" si="53"/>
        <v>원진운수</v>
      </c>
      <c r="B92" s="50" t="str">
        <f t="shared" si="35"/>
        <v>한경안</v>
      </c>
      <c r="C92" s="51" t="str">
        <f t="shared" si="54"/>
        <v>F</v>
      </c>
      <c r="D92" s="52">
        <f t="shared" si="55"/>
        <v>0.73655172413793113</v>
      </c>
      <c r="E92" s="53">
        <f t="shared" si="56"/>
        <v>2359</v>
      </c>
      <c r="F92" s="54" t="str">
        <f t="shared" si="57"/>
        <v>6</v>
      </c>
      <c r="G92" s="55" t="str">
        <f t="shared" si="58"/>
        <v>70바3609</v>
      </c>
      <c r="H92" s="56">
        <f t="shared" si="59"/>
        <v>1</v>
      </c>
      <c r="I92" s="57">
        <f t="shared" si="60"/>
        <v>1875.3910000000001</v>
      </c>
      <c r="J92" s="58">
        <f t="shared" si="61"/>
        <v>5.4552885733975837E-3</v>
      </c>
      <c r="K92" s="58">
        <f t="shared" si="62"/>
        <v>0.33459096012001205</v>
      </c>
      <c r="L92" s="58">
        <f t="shared" si="63"/>
        <v>0.11890853693976348</v>
      </c>
      <c r="M92" s="59">
        <f t="shared" si="64"/>
        <v>10.156000000000001</v>
      </c>
      <c r="N92" s="60">
        <f t="shared" si="65"/>
        <v>0</v>
      </c>
      <c r="O92" s="60">
        <f t="shared" si="66"/>
        <v>2.2855753702242514</v>
      </c>
      <c r="P92" s="118">
        <f t="shared" si="67"/>
        <v>0</v>
      </c>
      <c r="Q92" s="119">
        <f t="shared" si="68"/>
        <v>0</v>
      </c>
      <c r="R92" s="119">
        <f t="shared" si="69"/>
        <v>44</v>
      </c>
      <c r="T92">
        <v>527</v>
      </c>
      <c r="U92">
        <v>2359</v>
      </c>
      <c r="V92" t="s">
        <v>373</v>
      </c>
      <c r="W92">
        <v>1925.117</v>
      </c>
      <c r="X92">
        <v>904.33900000000006</v>
      </c>
      <c r="Y92">
        <v>2.129</v>
      </c>
      <c r="Z92">
        <v>10.156000000000001</v>
      </c>
      <c r="AA92">
        <v>124.34081</v>
      </c>
      <c r="AB92">
        <v>0.678315</v>
      </c>
      <c r="AC92">
        <v>41.603310999999998</v>
      </c>
      <c r="AD92" s="1">
        <v>223</v>
      </c>
      <c r="AE92">
        <v>0</v>
      </c>
      <c r="AF92">
        <v>44</v>
      </c>
      <c r="AG92">
        <v>59</v>
      </c>
      <c r="AH92">
        <v>15.482583</v>
      </c>
      <c r="AI92">
        <v>0</v>
      </c>
      <c r="AJ92">
        <v>0</v>
      </c>
      <c r="AK92">
        <v>0</v>
      </c>
      <c r="AL92">
        <v>0</v>
      </c>
      <c r="AM92" t="s">
        <v>374</v>
      </c>
      <c r="AN92" t="s">
        <v>545</v>
      </c>
      <c r="AO92">
        <v>1875.3910000000001</v>
      </c>
      <c r="AR92" t="s">
        <v>115</v>
      </c>
      <c r="AS92" t="s">
        <v>118</v>
      </c>
      <c r="AT92" t="s">
        <v>217</v>
      </c>
      <c r="AU92" t="s">
        <v>373</v>
      </c>
      <c r="AV92" t="s">
        <v>48</v>
      </c>
      <c r="AW92">
        <v>1</v>
      </c>
      <c r="BB92">
        <v>0.73655172413793113</v>
      </c>
      <c r="BC92" t="s">
        <v>69</v>
      </c>
      <c r="BF92" t="s">
        <v>115</v>
      </c>
      <c r="BG92" t="s">
        <v>118</v>
      </c>
      <c r="BH92" t="s">
        <v>373</v>
      </c>
      <c r="BI92">
        <v>2359</v>
      </c>
      <c r="BJ92">
        <v>1</v>
      </c>
      <c r="BK92" t="s">
        <v>217</v>
      </c>
      <c r="BL92" t="s">
        <v>170</v>
      </c>
      <c r="BM92">
        <v>0.73655172413793113</v>
      </c>
      <c r="BN92" t="s">
        <v>69</v>
      </c>
      <c r="BO92" t="s">
        <v>181</v>
      </c>
      <c r="BP92">
        <v>1875.3910000000001</v>
      </c>
    </row>
    <row r="93" spans="1:68" ht="16.5" x14ac:dyDescent="0.25">
      <c r="A93" s="66" t="str">
        <f t="shared" si="53"/>
        <v>원진운수</v>
      </c>
      <c r="B93" s="67" t="str">
        <f t="shared" si="35"/>
        <v>한상용</v>
      </c>
      <c r="C93" s="68" t="str">
        <f t="shared" si="54"/>
        <v>F</v>
      </c>
      <c r="D93" s="69">
        <f t="shared" si="55"/>
        <v>0.77036793875577447</v>
      </c>
      <c r="E93" s="70">
        <f t="shared" si="56"/>
        <v>2269</v>
      </c>
      <c r="F93" s="71" t="str">
        <f t="shared" si="57"/>
        <v>320</v>
      </c>
      <c r="G93" s="72" t="str">
        <f t="shared" si="58"/>
        <v>73아1448</v>
      </c>
      <c r="H93" s="73">
        <f t="shared" si="59"/>
        <v>5</v>
      </c>
      <c r="I93" s="74">
        <f t="shared" si="60"/>
        <v>1506.9690000000001</v>
      </c>
      <c r="J93" s="75">
        <f t="shared" si="61"/>
        <v>5.5874629858869472E-3</v>
      </c>
      <c r="K93" s="75">
        <f t="shared" si="62"/>
        <v>0.32663418665759858</v>
      </c>
      <c r="L93" s="75">
        <f t="shared" si="63"/>
        <v>0.1360346496842337</v>
      </c>
      <c r="M93" s="76">
        <f t="shared" si="64"/>
        <v>16.966000000000001</v>
      </c>
      <c r="N93" s="77">
        <f t="shared" si="65"/>
        <v>0</v>
      </c>
      <c r="O93" s="77">
        <f t="shared" si="66"/>
        <v>1.7916758738899075</v>
      </c>
      <c r="P93" s="116">
        <f t="shared" si="67"/>
        <v>0</v>
      </c>
      <c r="Q93" s="117">
        <f t="shared" si="68"/>
        <v>0</v>
      </c>
      <c r="R93" s="117">
        <f t="shared" si="69"/>
        <v>27</v>
      </c>
      <c r="T93">
        <v>527</v>
      </c>
      <c r="U93">
        <v>2269</v>
      </c>
      <c r="V93" t="s">
        <v>375</v>
      </c>
      <c r="W93">
        <v>1506.9690000000001</v>
      </c>
      <c r="X93">
        <v>689.15300000000002</v>
      </c>
      <c r="Y93">
        <v>2.1869999999999998</v>
      </c>
      <c r="Z93">
        <v>16.966000000000001</v>
      </c>
      <c r="AA93">
        <v>67.907206000000002</v>
      </c>
      <c r="AB93">
        <v>0.37942900000000002</v>
      </c>
      <c r="AC93">
        <v>22.180814999999999</v>
      </c>
      <c r="AD93" s="1">
        <v>205</v>
      </c>
      <c r="AE93">
        <v>0</v>
      </c>
      <c r="AF93">
        <v>27</v>
      </c>
      <c r="AG93">
        <v>102</v>
      </c>
      <c r="AH93">
        <v>22.191590999999999</v>
      </c>
      <c r="AI93">
        <v>6173</v>
      </c>
      <c r="AJ93">
        <v>4592.3999999999996</v>
      </c>
      <c r="AK93">
        <v>0</v>
      </c>
      <c r="AL93">
        <v>0</v>
      </c>
      <c r="AM93" t="s">
        <v>376</v>
      </c>
      <c r="AN93" t="s">
        <v>546</v>
      </c>
      <c r="AO93">
        <v>529.91899999999998</v>
      </c>
      <c r="AR93" t="s">
        <v>115</v>
      </c>
      <c r="AS93" t="s">
        <v>116</v>
      </c>
      <c r="AT93" t="s">
        <v>216</v>
      </c>
      <c r="AU93" t="s">
        <v>375</v>
      </c>
      <c r="AV93" t="s">
        <v>48</v>
      </c>
      <c r="AW93">
        <v>5</v>
      </c>
      <c r="BB93">
        <v>0.77036793875577447</v>
      </c>
      <c r="BC93" t="s">
        <v>69</v>
      </c>
      <c r="BF93" t="s">
        <v>115</v>
      </c>
      <c r="BG93" t="s">
        <v>116</v>
      </c>
      <c r="BH93" t="s">
        <v>375</v>
      </c>
      <c r="BI93">
        <v>2269</v>
      </c>
      <c r="BJ93">
        <v>5</v>
      </c>
      <c r="BK93" t="s">
        <v>216</v>
      </c>
      <c r="BL93" t="s">
        <v>223</v>
      </c>
      <c r="BM93">
        <v>0.77036793875577447</v>
      </c>
      <c r="BN93" t="s">
        <v>69</v>
      </c>
      <c r="BO93" t="s">
        <v>181</v>
      </c>
      <c r="BP93">
        <v>1506.9690000000001</v>
      </c>
    </row>
    <row r="94" spans="1:68" ht="16.5" x14ac:dyDescent="0.25">
      <c r="A94" s="49" t="str">
        <f t="shared" si="53"/>
        <v>원진운수</v>
      </c>
      <c r="B94" s="50" t="str">
        <f t="shared" si="35"/>
        <v>한선영</v>
      </c>
      <c r="C94" s="51" t="str">
        <f t="shared" si="54"/>
        <v>F</v>
      </c>
      <c r="D94" s="52">
        <f t="shared" si="55"/>
        <v>0.70041808662427973</v>
      </c>
      <c r="E94" s="53">
        <f t="shared" si="56"/>
        <v>8231</v>
      </c>
      <c r="F94" s="54" t="str">
        <f t="shared" si="57"/>
        <v>6</v>
      </c>
      <c r="G94" s="55" t="str">
        <f t="shared" si="58"/>
        <v>70바3612</v>
      </c>
      <c r="H94" s="56">
        <f t="shared" si="59"/>
        <v>3</v>
      </c>
      <c r="I94" s="57">
        <f t="shared" si="60"/>
        <v>1562.7669999999998</v>
      </c>
      <c r="J94" s="58">
        <f t="shared" si="61"/>
        <v>6.6497535128223588E-3</v>
      </c>
      <c r="K94" s="58">
        <f t="shared" si="62"/>
        <v>0.3525085330632835</v>
      </c>
      <c r="L94" s="58">
        <f t="shared" si="63"/>
        <v>5.4390705716207223E-2</v>
      </c>
      <c r="M94" s="59">
        <f t="shared" si="64"/>
        <v>12.018000000000001</v>
      </c>
      <c r="N94" s="60">
        <f t="shared" si="65"/>
        <v>0</v>
      </c>
      <c r="O94" s="60">
        <f t="shared" si="66"/>
        <v>2.0476500975513305</v>
      </c>
      <c r="P94" s="118">
        <f t="shared" si="67"/>
        <v>0</v>
      </c>
      <c r="Q94" s="119">
        <f t="shared" si="68"/>
        <v>0</v>
      </c>
      <c r="R94" s="119">
        <f t="shared" si="69"/>
        <v>32</v>
      </c>
      <c r="T94">
        <v>527</v>
      </c>
      <c r="U94">
        <v>8231</v>
      </c>
      <c r="V94" t="s">
        <v>377</v>
      </c>
      <c r="W94">
        <v>1562.7670000000001</v>
      </c>
      <c r="X94">
        <v>774.95899999999995</v>
      </c>
      <c r="Y94">
        <v>2.0169999999999999</v>
      </c>
      <c r="Z94">
        <v>12.018000000000001</v>
      </c>
      <c r="AA94">
        <v>99.124426</v>
      </c>
      <c r="AB94">
        <v>0.65915299999999999</v>
      </c>
      <c r="AC94">
        <v>34.942205999999999</v>
      </c>
      <c r="AD94" s="1">
        <v>85</v>
      </c>
      <c r="AE94">
        <v>0</v>
      </c>
      <c r="AF94">
        <v>32</v>
      </c>
      <c r="AG94">
        <v>58</v>
      </c>
      <c r="AH94">
        <v>15.76571</v>
      </c>
      <c r="AI94">
        <v>0</v>
      </c>
      <c r="AJ94">
        <v>0</v>
      </c>
      <c r="AK94">
        <v>0</v>
      </c>
      <c r="AL94">
        <v>0</v>
      </c>
      <c r="AM94" t="s">
        <v>378</v>
      </c>
      <c r="AN94" t="s">
        <v>547</v>
      </c>
      <c r="AO94">
        <v>1075.7149999999999</v>
      </c>
      <c r="AR94" t="s">
        <v>115</v>
      </c>
      <c r="AS94" t="s">
        <v>118</v>
      </c>
      <c r="AT94" t="s">
        <v>219</v>
      </c>
      <c r="AU94" t="s">
        <v>377</v>
      </c>
      <c r="AV94" t="s">
        <v>48</v>
      </c>
      <c r="AW94">
        <v>3</v>
      </c>
      <c r="BB94">
        <v>0.70041808662427973</v>
      </c>
      <c r="BC94" t="s">
        <v>69</v>
      </c>
      <c r="BF94" t="s">
        <v>115</v>
      </c>
      <c r="BG94" t="s">
        <v>118</v>
      </c>
      <c r="BH94" t="s">
        <v>377</v>
      </c>
      <c r="BI94">
        <v>8231</v>
      </c>
      <c r="BJ94">
        <v>3</v>
      </c>
      <c r="BK94" t="s">
        <v>219</v>
      </c>
      <c r="BL94" t="s">
        <v>222</v>
      </c>
      <c r="BM94">
        <v>0.70041808662427973</v>
      </c>
      <c r="BN94" t="s">
        <v>69</v>
      </c>
      <c r="BO94" t="s">
        <v>181</v>
      </c>
      <c r="BP94">
        <v>1562.7669999999998</v>
      </c>
    </row>
    <row r="95" spans="1:68" ht="16.5" x14ac:dyDescent="0.25">
      <c r="A95" s="66" t="str">
        <f t="shared" si="53"/>
        <v>원진운수</v>
      </c>
      <c r="B95" s="67" t="str">
        <f t="shared" si="35"/>
        <v>한창현</v>
      </c>
      <c r="C95" s="68" t="str">
        <f t="shared" si="54"/>
        <v>C</v>
      </c>
      <c r="D95" s="69">
        <f t="shared" si="55"/>
        <v>0.86344827586206896</v>
      </c>
      <c r="E95" s="70">
        <f t="shared" si="56"/>
        <v>4015</v>
      </c>
      <c r="F95" s="71" t="str">
        <f t="shared" si="57"/>
        <v>320</v>
      </c>
      <c r="G95" s="72" t="str">
        <f t="shared" si="58"/>
        <v>70바3613</v>
      </c>
      <c r="H95" s="73">
        <f t="shared" si="59"/>
        <v>1</v>
      </c>
      <c r="I95" s="74">
        <f t="shared" si="60"/>
        <v>2721.8319999999999</v>
      </c>
      <c r="J95" s="75">
        <f t="shared" si="61"/>
        <v>7.7102880471724882E-3</v>
      </c>
      <c r="K95" s="75">
        <f t="shared" si="62"/>
        <v>0.23076735451143573</v>
      </c>
      <c r="L95" s="75">
        <f t="shared" si="63"/>
        <v>0.12013967063360266</v>
      </c>
      <c r="M95" s="76">
        <f t="shared" si="64"/>
        <v>17.192</v>
      </c>
      <c r="N95" s="77">
        <f t="shared" si="65"/>
        <v>3.6739960438410602E-2</v>
      </c>
      <c r="O95" s="77">
        <f t="shared" si="66"/>
        <v>0.84501909008344378</v>
      </c>
      <c r="P95" s="116">
        <f t="shared" si="67"/>
        <v>0</v>
      </c>
      <c r="Q95" s="117">
        <f t="shared" si="68"/>
        <v>1</v>
      </c>
      <c r="R95" s="117">
        <f t="shared" si="69"/>
        <v>23</v>
      </c>
      <c r="T95">
        <v>527</v>
      </c>
      <c r="U95">
        <v>4015</v>
      </c>
      <c r="V95" t="s">
        <v>548</v>
      </c>
      <c r="W95">
        <v>2721.8319999999999</v>
      </c>
      <c r="X95">
        <v>1087.155</v>
      </c>
      <c r="Y95">
        <v>2.504</v>
      </c>
      <c r="Z95">
        <v>17.192</v>
      </c>
      <c r="AA95">
        <v>88.514981000000006</v>
      </c>
      <c r="AB95">
        <v>0.68247599999999997</v>
      </c>
      <c r="AC95">
        <v>20.426368</v>
      </c>
      <c r="AD95" s="1">
        <v>327</v>
      </c>
      <c r="AE95">
        <v>1</v>
      </c>
      <c r="AF95">
        <v>23</v>
      </c>
      <c r="AG95">
        <v>101</v>
      </c>
      <c r="AH95">
        <v>30.749957999999999</v>
      </c>
      <c r="AI95">
        <v>20338.599999999999</v>
      </c>
      <c r="AJ95">
        <v>16887</v>
      </c>
      <c r="AK95">
        <v>0</v>
      </c>
      <c r="AL95">
        <v>0</v>
      </c>
      <c r="AM95" t="s">
        <v>549</v>
      </c>
      <c r="AN95" t="s">
        <v>550</v>
      </c>
      <c r="AO95">
        <v>2721.8319999999999</v>
      </c>
      <c r="AR95" t="s">
        <v>115</v>
      </c>
      <c r="AS95" t="s">
        <v>116</v>
      </c>
      <c r="AT95" t="s">
        <v>213</v>
      </c>
      <c r="AU95" t="s">
        <v>548</v>
      </c>
      <c r="AV95" t="s">
        <v>48</v>
      </c>
      <c r="AW95">
        <v>1</v>
      </c>
      <c r="BB95">
        <v>0.86344827586206896</v>
      </c>
      <c r="BC95" t="s">
        <v>68</v>
      </c>
      <c r="BF95" t="s">
        <v>115</v>
      </c>
      <c r="BG95" t="s">
        <v>116</v>
      </c>
      <c r="BH95" t="s">
        <v>548</v>
      </c>
      <c r="BI95">
        <v>4015</v>
      </c>
      <c r="BJ95">
        <v>1</v>
      </c>
      <c r="BK95" t="s">
        <v>213</v>
      </c>
      <c r="BL95" t="s">
        <v>170</v>
      </c>
      <c r="BM95">
        <v>0.86344827586206896</v>
      </c>
      <c r="BN95" t="s">
        <v>68</v>
      </c>
      <c r="BO95" t="s">
        <v>171</v>
      </c>
      <c r="BP95">
        <v>2721.8319999999999</v>
      </c>
    </row>
    <row r="96" spans="1:68" ht="16.5" x14ac:dyDescent="0.25">
      <c r="A96" s="49" t="str">
        <f t="shared" si="53"/>
        <v>원진운수</v>
      </c>
      <c r="B96" s="50" t="str">
        <f t="shared" si="35"/>
        <v>함성혁</v>
      </c>
      <c r="C96" s="51" t="str">
        <f t="shared" si="54"/>
        <v>F</v>
      </c>
      <c r="D96" s="52">
        <f t="shared" si="55"/>
        <v>0.67254438855190246</v>
      </c>
      <c r="E96" s="53">
        <f t="shared" si="56"/>
        <v>6564</v>
      </c>
      <c r="F96" s="54" t="str">
        <f t="shared" si="57"/>
        <v>6</v>
      </c>
      <c r="G96" s="55" t="str">
        <f t="shared" si="58"/>
        <v>70바3610</v>
      </c>
      <c r="H96" s="56">
        <f t="shared" si="59"/>
        <v>2</v>
      </c>
      <c r="I96" s="57">
        <f t="shared" si="60"/>
        <v>2145.0369999999998</v>
      </c>
      <c r="J96" s="58">
        <f t="shared" si="61"/>
        <v>1.035432135059485E-2</v>
      </c>
      <c r="K96" s="58">
        <f t="shared" si="62"/>
        <v>0.35841587862407082</v>
      </c>
      <c r="L96" s="58">
        <f t="shared" si="63"/>
        <v>0.21957663201147581</v>
      </c>
      <c r="M96" s="59">
        <f t="shared" si="64"/>
        <v>14.086</v>
      </c>
      <c r="N96" s="60">
        <f t="shared" si="65"/>
        <v>0</v>
      </c>
      <c r="O96" s="60">
        <f t="shared" si="66"/>
        <v>1.3985772739584446</v>
      </c>
      <c r="P96" s="118">
        <f t="shared" si="67"/>
        <v>3</v>
      </c>
      <c r="Q96" s="119">
        <f t="shared" si="68"/>
        <v>0</v>
      </c>
      <c r="R96" s="119">
        <f t="shared" si="69"/>
        <v>30</v>
      </c>
      <c r="T96">
        <v>527</v>
      </c>
      <c r="U96">
        <v>6564</v>
      </c>
      <c r="V96" t="s">
        <v>379</v>
      </c>
      <c r="W96">
        <v>2145.0369999999998</v>
      </c>
      <c r="X96">
        <v>1099.981</v>
      </c>
      <c r="Y96">
        <v>1.95</v>
      </c>
      <c r="Z96">
        <v>14.086</v>
      </c>
      <c r="AA96">
        <v>134.134141</v>
      </c>
      <c r="AB96">
        <v>1.388868</v>
      </c>
      <c r="AC96">
        <v>48.075806</v>
      </c>
      <c r="AD96" s="1">
        <v>471</v>
      </c>
      <c r="AE96">
        <v>0</v>
      </c>
      <c r="AF96">
        <v>30</v>
      </c>
      <c r="AG96">
        <v>59</v>
      </c>
      <c r="AH96">
        <v>15.99173</v>
      </c>
      <c r="AI96">
        <v>0</v>
      </c>
      <c r="AJ96">
        <v>0</v>
      </c>
      <c r="AK96">
        <v>3</v>
      </c>
      <c r="AL96">
        <v>229</v>
      </c>
      <c r="AM96" t="s">
        <v>380</v>
      </c>
      <c r="AN96" t="s">
        <v>551</v>
      </c>
      <c r="AO96">
        <v>1340.9059999999999</v>
      </c>
      <c r="AR96" t="s">
        <v>115</v>
      </c>
      <c r="AS96" t="s">
        <v>118</v>
      </c>
      <c r="AT96" t="s">
        <v>218</v>
      </c>
      <c r="AU96" t="s">
        <v>379</v>
      </c>
      <c r="AV96" t="s">
        <v>48</v>
      </c>
      <c r="AW96">
        <v>2</v>
      </c>
      <c r="BB96">
        <v>0.67254438855190246</v>
      </c>
      <c r="BC96" t="s">
        <v>69</v>
      </c>
      <c r="BF96" t="s">
        <v>115</v>
      </c>
      <c r="BG96" t="s">
        <v>118</v>
      </c>
      <c r="BH96" t="s">
        <v>379</v>
      </c>
      <c r="BI96">
        <v>6564</v>
      </c>
      <c r="BJ96">
        <v>2</v>
      </c>
      <c r="BK96" t="s">
        <v>218</v>
      </c>
      <c r="BL96" t="s">
        <v>220</v>
      </c>
      <c r="BM96">
        <v>0.67254438855190246</v>
      </c>
      <c r="BN96" t="s">
        <v>69</v>
      </c>
      <c r="BO96" t="s">
        <v>181</v>
      </c>
      <c r="BP96">
        <v>2145.0369999999998</v>
      </c>
    </row>
    <row r="97" spans="1:68" ht="16.5" x14ac:dyDescent="0.25">
      <c r="A97" s="66" t="str">
        <f t="shared" si="53"/>
        <v>원진운수</v>
      </c>
      <c r="B97" s="67" t="str">
        <f t="shared" si="35"/>
        <v>홍인상</v>
      </c>
      <c r="C97" s="68" t="str">
        <f t="shared" si="54"/>
        <v>F</v>
      </c>
      <c r="D97" s="69">
        <f t="shared" si="55"/>
        <v>0.72</v>
      </c>
      <c r="E97" s="70">
        <f t="shared" si="56"/>
        <v>1833</v>
      </c>
      <c r="F97" s="71" t="str">
        <f t="shared" si="57"/>
        <v>22</v>
      </c>
      <c r="G97" s="72" t="str">
        <f t="shared" si="58"/>
        <v>70바4311</v>
      </c>
      <c r="H97" s="73">
        <f t="shared" si="59"/>
        <v>1</v>
      </c>
      <c r="I97" s="74">
        <f t="shared" si="60"/>
        <v>1827.9580000000001</v>
      </c>
      <c r="J97" s="75">
        <f t="shared" si="61"/>
        <v>2.9712601346268816E-3</v>
      </c>
      <c r="K97" s="75">
        <f t="shared" si="62"/>
        <v>0.36249767927298071</v>
      </c>
      <c r="L97" s="75">
        <f t="shared" si="63"/>
        <v>0.1373116887805956</v>
      </c>
      <c r="M97" s="76">
        <f t="shared" si="64"/>
        <v>12.682</v>
      </c>
      <c r="N97" s="77">
        <f t="shared" si="65"/>
        <v>5.4705852103822949E-2</v>
      </c>
      <c r="O97" s="77">
        <f t="shared" si="66"/>
        <v>4.1576447598905446</v>
      </c>
      <c r="P97" s="116">
        <f t="shared" si="67"/>
        <v>0</v>
      </c>
      <c r="Q97" s="117">
        <f t="shared" si="68"/>
        <v>1</v>
      </c>
      <c r="R97" s="117">
        <f t="shared" si="69"/>
        <v>76</v>
      </c>
      <c r="T97">
        <v>527</v>
      </c>
      <c r="U97">
        <v>1833</v>
      </c>
      <c r="V97" t="s">
        <v>395</v>
      </c>
      <c r="W97">
        <v>1827.9580000000001</v>
      </c>
      <c r="X97">
        <v>1057.886</v>
      </c>
      <c r="Y97">
        <v>1.728</v>
      </c>
      <c r="Z97">
        <v>12.682</v>
      </c>
      <c r="AA97">
        <v>121.993021</v>
      </c>
      <c r="AB97">
        <v>0.36247299999999999</v>
      </c>
      <c r="AC97">
        <v>44.222186999999998</v>
      </c>
      <c r="AD97" s="1">
        <v>251</v>
      </c>
      <c r="AE97">
        <v>1</v>
      </c>
      <c r="AF97">
        <v>76</v>
      </c>
      <c r="AG97">
        <v>57</v>
      </c>
      <c r="AH97">
        <v>14.984119</v>
      </c>
      <c r="AI97">
        <v>0</v>
      </c>
      <c r="AJ97">
        <v>0</v>
      </c>
      <c r="AK97">
        <v>0</v>
      </c>
      <c r="AL97">
        <v>0</v>
      </c>
      <c r="AM97" t="s">
        <v>396</v>
      </c>
      <c r="AN97" t="s">
        <v>552</v>
      </c>
      <c r="AO97">
        <v>1827.9580000000001</v>
      </c>
      <c r="AR97" t="s">
        <v>115</v>
      </c>
      <c r="AS97" t="s">
        <v>117</v>
      </c>
      <c r="AT97" t="s">
        <v>194</v>
      </c>
      <c r="AU97" t="s">
        <v>395</v>
      </c>
      <c r="AV97" t="s">
        <v>48</v>
      </c>
      <c r="AW97">
        <v>1</v>
      </c>
      <c r="BB97">
        <v>0.72</v>
      </c>
      <c r="BC97" t="s">
        <v>69</v>
      </c>
      <c r="BF97" t="s">
        <v>115</v>
      </c>
      <c r="BG97" t="s">
        <v>117</v>
      </c>
      <c r="BH97" t="s">
        <v>395</v>
      </c>
      <c r="BI97">
        <v>1833</v>
      </c>
      <c r="BJ97">
        <v>1</v>
      </c>
      <c r="BK97" t="s">
        <v>194</v>
      </c>
      <c r="BL97" t="s">
        <v>170</v>
      </c>
      <c r="BM97">
        <v>0.72</v>
      </c>
      <c r="BN97" t="s">
        <v>69</v>
      </c>
      <c r="BO97" t="s">
        <v>181</v>
      </c>
      <c r="BP97">
        <v>1827.9580000000001</v>
      </c>
    </row>
    <row r="98" spans="1:68" ht="16.5" x14ac:dyDescent="0.25">
      <c r="A98" s="49" t="str">
        <f t="shared" si="53"/>
        <v>원진운수</v>
      </c>
      <c r="B98" s="50" t="str">
        <f t="shared" si="35"/>
        <v>홍종환</v>
      </c>
      <c r="C98" s="51" t="str">
        <f t="shared" si="54"/>
        <v>F</v>
      </c>
      <c r="D98" s="52">
        <f t="shared" si="55"/>
        <v>0.68024972043846388</v>
      </c>
      <c r="E98" s="53">
        <f t="shared" si="56"/>
        <v>6966</v>
      </c>
      <c r="F98" s="54" t="str">
        <f t="shared" si="57"/>
        <v>6</v>
      </c>
      <c r="G98" s="55" t="str">
        <f t="shared" si="58"/>
        <v>72바1380</v>
      </c>
      <c r="H98" s="56">
        <f t="shared" si="59"/>
        <v>2</v>
      </c>
      <c r="I98" s="57">
        <f t="shared" si="60"/>
        <v>2103.6019999999999</v>
      </c>
      <c r="J98" s="58">
        <f t="shared" si="61"/>
        <v>7.1689098587762352E-3</v>
      </c>
      <c r="K98" s="58">
        <f t="shared" si="62"/>
        <v>0.35701165251006362</v>
      </c>
      <c r="L98" s="58">
        <f t="shared" si="63"/>
        <v>0.1383341525630799</v>
      </c>
      <c r="M98" s="59">
        <f t="shared" si="64"/>
        <v>11.189</v>
      </c>
      <c r="N98" s="60">
        <f t="shared" si="65"/>
        <v>0</v>
      </c>
      <c r="O98" s="60">
        <f t="shared" si="66"/>
        <v>3.3896746794551813</v>
      </c>
      <c r="P98" s="118">
        <f t="shared" si="67"/>
        <v>0</v>
      </c>
      <c r="Q98" s="119">
        <f t="shared" si="68"/>
        <v>0</v>
      </c>
      <c r="R98" s="119">
        <f t="shared" si="69"/>
        <v>73</v>
      </c>
      <c r="T98">
        <v>527</v>
      </c>
      <c r="U98">
        <v>6966</v>
      </c>
      <c r="V98" t="s">
        <v>381</v>
      </c>
      <c r="W98">
        <v>2153.5990000000002</v>
      </c>
      <c r="X98">
        <v>1092.5309999999999</v>
      </c>
      <c r="Y98">
        <v>1.9710000000000001</v>
      </c>
      <c r="Z98">
        <v>11.189</v>
      </c>
      <c r="AA98">
        <v>136.852746</v>
      </c>
      <c r="AB98">
        <v>0.98108499999999998</v>
      </c>
      <c r="AC98">
        <v>48.858024999999998</v>
      </c>
      <c r="AD98" s="1">
        <v>291</v>
      </c>
      <c r="AE98">
        <v>0</v>
      </c>
      <c r="AF98">
        <v>73</v>
      </c>
      <c r="AG98">
        <v>58</v>
      </c>
      <c r="AH98">
        <v>15.736615</v>
      </c>
      <c r="AI98">
        <v>0</v>
      </c>
      <c r="AJ98">
        <v>0</v>
      </c>
      <c r="AK98">
        <v>0</v>
      </c>
      <c r="AL98">
        <v>0</v>
      </c>
      <c r="AM98" t="s">
        <v>382</v>
      </c>
      <c r="AN98" t="s">
        <v>553</v>
      </c>
      <c r="AO98">
        <v>1964.7629999999999</v>
      </c>
      <c r="AR98" t="s">
        <v>115</v>
      </c>
      <c r="AS98" t="s">
        <v>118</v>
      </c>
      <c r="AT98" t="s">
        <v>231</v>
      </c>
      <c r="AU98" t="s">
        <v>381</v>
      </c>
      <c r="AV98" t="s">
        <v>48</v>
      </c>
      <c r="AW98">
        <v>2</v>
      </c>
      <c r="BB98">
        <v>0.68024972043846388</v>
      </c>
      <c r="BC98" t="s">
        <v>69</v>
      </c>
      <c r="BF98" t="s">
        <v>115</v>
      </c>
      <c r="BG98" t="s">
        <v>118</v>
      </c>
      <c r="BH98" t="s">
        <v>381</v>
      </c>
      <c r="BI98">
        <v>6966</v>
      </c>
      <c r="BJ98">
        <v>2</v>
      </c>
      <c r="BK98" t="s">
        <v>231</v>
      </c>
      <c r="BL98" t="s">
        <v>217</v>
      </c>
      <c r="BM98">
        <v>0.68024972043846388</v>
      </c>
      <c r="BN98" t="s">
        <v>69</v>
      </c>
      <c r="BO98" t="s">
        <v>181</v>
      </c>
      <c r="BP98">
        <v>2103.6019999999999</v>
      </c>
    </row>
    <row r="99" spans="1:68" ht="16.5" x14ac:dyDescent="0.25">
      <c r="A99" s="66" t="str">
        <f t="shared" si="53"/>
        <v>원진운수</v>
      </c>
      <c r="B99" s="67" t="str">
        <f t="shared" si="35"/>
        <v>황철웅</v>
      </c>
      <c r="C99" s="68" t="str">
        <f t="shared" si="54"/>
        <v>D</v>
      </c>
      <c r="D99" s="69">
        <f t="shared" si="55"/>
        <v>0.82655400232447407</v>
      </c>
      <c r="E99" s="70">
        <f t="shared" si="56"/>
        <v>8456</v>
      </c>
      <c r="F99" s="71" t="str">
        <f t="shared" si="57"/>
        <v>320</v>
      </c>
      <c r="G99" s="72" t="str">
        <f t="shared" si="58"/>
        <v>70바3613</v>
      </c>
      <c r="H99" s="73">
        <f t="shared" si="59"/>
        <v>4</v>
      </c>
      <c r="I99" s="74">
        <f t="shared" si="60"/>
        <v>2808.2230000000004</v>
      </c>
      <c r="J99" s="75">
        <f t="shared" si="61"/>
        <v>7.6859171252762889E-3</v>
      </c>
      <c r="K99" s="75">
        <f t="shared" si="62"/>
        <v>0.28441566283292219</v>
      </c>
      <c r="L99" s="75">
        <f t="shared" si="63"/>
        <v>0.13389250070240147</v>
      </c>
      <c r="M99" s="76">
        <f t="shared" si="64"/>
        <v>17.056999999999999</v>
      </c>
      <c r="N99" s="77">
        <f t="shared" si="65"/>
        <v>3.5609707633617413E-2</v>
      </c>
      <c r="O99" s="77">
        <f t="shared" si="66"/>
        <v>3.3829222251936546</v>
      </c>
      <c r="P99" s="116">
        <f t="shared" si="67"/>
        <v>0</v>
      </c>
      <c r="Q99" s="117">
        <f t="shared" si="68"/>
        <v>1</v>
      </c>
      <c r="R99" s="117">
        <f t="shared" si="69"/>
        <v>95</v>
      </c>
      <c r="T99">
        <v>527</v>
      </c>
      <c r="U99">
        <v>8456</v>
      </c>
      <c r="V99" t="s">
        <v>383</v>
      </c>
      <c r="W99">
        <v>2808.223</v>
      </c>
      <c r="X99">
        <v>1205.1030000000001</v>
      </c>
      <c r="Y99">
        <v>2.33</v>
      </c>
      <c r="Z99">
        <v>17.056999999999999</v>
      </c>
      <c r="AA99">
        <v>107.516642</v>
      </c>
      <c r="AB99">
        <v>0.82636399999999999</v>
      </c>
      <c r="AC99">
        <v>30.579416999999999</v>
      </c>
      <c r="AD99" s="1">
        <v>376</v>
      </c>
      <c r="AE99">
        <v>1</v>
      </c>
      <c r="AF99">
        <v>95</v>
      </c>
      <c r="AG99">
        <v>104</v>
      </c>
      <c r="AH99">
        <v>26.118960999999999</v>
      </c>
      <c r="AI99">
        <v>16918.8</v>
      </c>
      <c r="AJ99">
        <v>12922</v>
      </c>
      <c r="AK99">
        <v>0</v>
      </c>
      <c r="AL99">
        <v>0</v>
      </c>
      <c r="AM99" t="s">
        <v>384</v>
      </c>
      <c r="AN99" t="s">
        <v>554</v>
      </c>
      <c r="AO99">
        <v>2333.1370000000002</v>
      </c>
      <c r="AR99" t="s">
        <v>115</v>
      </c>
      <c r="AS99" t="s">
        <v>116</v>
      </c>
      <c r="AT99" t="s">
        <v>213</v>
      </c>
      <c r="AU99" t="s">
        <v>383</v>
      </c>
      <c r="AV99" t="s">
        <v>48</v>
      </c>
      <c r="AW99">
        <v>4</v>
      </c>
      <c r="BB99">
        <v>0.82655400232447407</v>
      </c>
      <c r="BC99" t="s">
        <v>67</v>
      </c>
      <c r="BF99" t="s">
        <v>115</v>
      </c>
      <c r="BG99" t="s">
        <v>116</v>
      </c>
      <c r="BH99" t="s">
        <v>383</v>
      </c>
      <c r="BI99">
        <v>8456</v>
      </c>
      <c r="BJ99">
        <v>4</v>
      </c>
      <c r="BK99" t="s">
        <v>213</v>
      </c>
      <c r="BL99" t="s">
        <v>223</v>
      </c>
      <c r="BM99">
        <v>0.82655400232447407</v>
      </c>
      <c r="BN99" t="s">
        <v>67</v>
      </c>
      <c r="BO99" t="s">
        <v>172</v>
      </c>
      <c r="BP99">
        <v>2808.2230000000004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99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04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18"/>
      <c r="B1" s="25"/>
      <c r="C1" s="41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 x14ac:dyDescent="0.25">
      <c r="A2" s="268" t="s">
        <v>560</v>
      </c>
      <c r="B2" s="269"/>
      <c r="C2" s="270"/>
      <c r="D2" s="271"/>
      <c r="E2" s="268"/>
      <c r="F2" s="272"/>
      <c r="G2" s="268"/>
      <c r="H2" s="268"/>
      <c r="I2" s="268"/>
      <c r="J2" s="268"/>
      <c r="K2" s="273"/>
      <c r="L2" s="273"/>
      <c r="M2" s="273"/>
      <c r="N2" s="273"/>
      <c r="O2" s="273"/>
      <c r="P2" s="273"/>
      <c r="Q2" s="273"/>
      <c r="R2" s="273"/>
    </row>
    <row r="3" spans="1:18" x14ac:dyDescent="0.25">
      <c r="A3" s="273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</row>
    <row r="4" spans="1:18" ht="26.25" x14ac:dyDescent="0.25">
      <c r="A4" s="274" t="s">
        <v>561</v>
      </c>
      <c r="B4" s="275"/>
      <c r="C4" s="276"/>
      <c r="D4" s="277"/>
      <c r="E4" s="278"/>
      <c r="F4" s="279"/>
      <c r="G4" s="273"/>
      <c r="H4" s="278"/>
      <c r="I4" s="273"/>
      <c r="J4" s="273"/>
      <c r="K4" s="273"/>
      <c r="L4" s="273"/>
      <c r="M4" s="273"/>
      <c r="N4" s="273"/>
      <c r="O4" s="273"/>
      <c r="P4" s="273"/>
      <c r="Q4" s="273"/>
      <c r="R4" s="273"/>
    </row>
    <row r="5" spans="1:18" ht="26.25" x14ac:dyDescent="0.25">
      <c r="A5" s="280" t="s">
        <v>562</v>
      </c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</row>
    <row r="6" spans="1:18" ht="17.25" x14ac:dyDescent="0.25">
      <c r="A6" s="281" t="s">
        <v>563</v>
      </c>
      <c r="B6" s="273"/>
      <c r="C6" s="273"/>
      <c r="D6" s="273"/>
      <c r="E6" s="273"/>
      <c r="F6" s="273"/>
      <c r="G6" s="273"/>
      <c r="H6" s="273"/>
      <c r="I6" s="273"/>
      <c r="J6" s="273"/>
      <c r="K6" s="273"/>
      <c r="L6" s="273"/>
      <c r="M6" s="273"/>
      <c r="N6" s="273"/>
      <c r="O6" s="273"/>
      <c r="P6" s="273"/>
      <c r="Q6" s="273"/>
      <c r="R6" s="273"/>
    </row>
    <row r="7" spans="1:18" ht="17.25" x14ac:dyDescent="0.25">
      <c r="A7" s="281"/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</row>
    <row r="8" spans="1:18" ht="17.25" x14ac:dyDescent="0.25">
      <c r="A8" s="282" t="s">
        <v>185</v>
      </c>
      <c r="B8" s="283"/>
      <c r="C8" s="283"/>
      <c r="D8" s="283"/>
      <c r="E8" s="283"/>
      <c r="F8" s="283"/>
      <c r="G8" s="283"/>
      <c r="H8" s="283"/>
      <c r="I8" s="283"/>
      <c r="J8" s="283"/>
      <c r="K8" s="283"/>
      <c r="L8" s="283"/>
      <c r="M8" s="283"/>
      <c r="N8" s="283"/>
      <c r="O8" s="283"/>
      <c r="P8" s="283"/>
      <c r="Q8" s="283"/>
      <c r="R8" s="283"/>
    </row>
    <row r="9" spans="1:18" x14ac:dyDescent="0.25">
      <c r="A9" s="283"/>
      <c r="B9" s="283"/>
      <c r="C9" s="283"/>
      <c r="D9" s="283"/>
      <c r="E9" s="283"/>
      <c r="F9" s="283"/>
      <c r="G9" s="283"/>
      <c r="H9" s="283"/>
      <c r="I9" s="283"/>
      <c r="J9" s="283"/>
      <c r="K9" s="283"/>
      <c r="L9" s="283"/>
      <c r="M9" s="283"/>
      <c r="N9" s="283"/>
      <c r="O9" s="283"/>
      <c r="P9" s="283"/>
      <c r="Q9" s="283"/>
      <c r="R9" s="283"/>
    </row>
    <row r="10" spans="1:18" x14ac:dyDescent="0.25">
      <c r="A10" s="283" t="s">
        <v>564</v>
      </c>
      <c r="B10" s="283"/>
      <c r="C10" s="283"/>
      <c r="D10" s="283"/>
      <c r="E10" s="283"/>
      <c r="F10" s="283"/>
      <c r="G10" s="283"/>
      <c r="H10" s="283"/>
      <c r="I10" s="283"/>
      <c r="J10" s="283"/>
      <c r="K10" s="283"/>
      <c r="L10" s="283"/>
      <c r="M10" s="283"/>
      <c r="N10" s="283"/>
      <c r="O10" s="283"/>
      <c r="P10" s="283"/>
      <c r="Q10" s="283"/>
      <c r="R10" s="283"/>
    </row>
    <row r="11" spans="1:18" x14ac:dyDescent="0.25">
      <c r="A11" s="283"/>
      <c r="B11" s="283"/>
      <c r="C11" s="283"/>
      <c r="D11" s="283"/>
      <c r="E11" s="283"/>
      <c r="F11" s="283"/>
      <c r="G11" s="283"/>
      <c r="H11" s="283"/>
      <c r="I11" s="283"/>
      <c r="J11" s="283"/>
      <c r="K11" s="283"/>
      <c r="L11" s="283"/>
      <c r="M11" s="283"/>
      <c r="N11" s="283"/>
      <c r="O11" s="283"/>
      <c r="P11" s="283"/>
      <c r="Q11" s="283"/>
      <c r="R11" s="283"/>
    </row>
    <row r="12" spans="1:18" x14ac:dyDescent="0.25">
      <c r="A12" s="273"/>
      <c r="B12" s="273"/>
      <c r="C12" s="273"/>
      <c r="D12" s="273"/>
      <c r="E12" s="273"/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3"/>
      <c r="R12" s="273"/>
    </row>
    <row r="13" spans="1:18" ht="37.5" customHeight="1" x14ac:dyDescent="0.25">
      <c r="A13" s="284" t="s">
        <v>0</v>
      </c>
      <c r="B13" s="285" t="s">
        <v>72</v>
      </c>
      <c r="C13" s="286" t="s">
        <v>65</v>
      </c>
      <c r="D13" s="286" t="s">
        <v>154</v>
      </c>
      <c r="E13" s="287" t="s">
        <v>140</v>
      </c>
      <c r="F13" s="285" t="s">
        <v>145</v>
      </c>
      <c r="G13" s="287" t="s">
        <v>143</v>
      </c>
      <c r="H13" s="287" t="s">
        <v>147</v>
      </c>
      <c r="I13" s="121" t="s">
        <v>149</v>
      </c>
      <c r="J13" s="287" t="s">
        <v>11</v>
      </c>
      <c r="K13" s="287" t="s">
        <v>12</v>
      </c>
      <c r="L13" s="287" t="s">
        <v>13</v>
      </c>
      <c r="M13" s="287" t="s">
        <v>103</v>
      </c>
      <c r="N13" s="287" t="s">
        <v>6</v>
      </c>
      <c r="O13" s="287" t="s">
        <v>7</v>
      </c>
      <c r="P13" s="287" t="s">
        <v>173</v>
      </c>
      <c r="Q13" s="288" t="s">
        <v>175</v>
      </c>
      <c r="R13" s="288" t="s">
        <v>176</v>
      </c>
    </row>
    <row r="14" spans="1:18" ht="16.5" x14ac:dyDescent="0.25">
      <c r="A14" s="289" t="s">
        <v>115</v>
      </c>
      <c r="B14" s="290">
        <v>4799</v>
      </c>
      <c r="C14" s="291" t="s">
        <v>67</v>
      </c>
      <c r="D14" s="292">
        <v>0.80719999999999992</v>
      </c>
      <c r="E14" s="293">
        <v>4799</v>
      </c>
      <c r="F14" s="122" t="s">
        <v>117</v>
      </c>
      <c r="G14" s="294" t="s">
        <v>198</v>
      </c>
      <c r="H14" s="295">
        <v>1</v>
      </c>
      <c r="I14" s="123">
        <v>1024.261</v>
      </c>
      <c r="J14" s="296">
        <v>5.3361170953735472E-3</v>
      </c>
      <c r="K14" s="296">
        <v>0.37200620736763584</v>
      </c>
      <c r="L14" s="296">
        <v>0.1718312031796583</v>
      </c>
      <c r="M14" s="297">
        <v>11.61</v>
      </c>
      <c r="N14" s="298">
        <v>9.7631365442987686E-2</v>
      </c>
      <c r="O14" s="298">
        <v>1.9526273088597537</v>
      </c>
      <c r="P14" s="299">
        <v>1</v>
      </c>
      <c r="Q14" s="300">
        <v>1</v>
      </c>
      <c r="R14" s="300">
        <v>20</v>
      </c>
    </row>
    <row r="15" spans="1:18" ht="16.5" x14ac:dyDescent="0.25">
      <c r="A15" s="289" t="s">
        <v>115</v>
      </c>
      <c r="B15" s="290">
        <v>9899</v>
      </c>
      <c r="C15" s="291" t="s">
        <v>69</v>
      </c>
      <c r="D15" s="292">
        <v>0.70078512204919008</v>
      </c>
      <c r="E15" s="293">
        <v>9899</v>
      </c>
      <c r="F15" s="122" t="s">
        <v>118</v>
      </c>
      <c r="G15" s="294" t="s">
        <v>227</v>
      </c>
      <c r="H15" s="295">
        <v>3</v>
      </c>
      <c r="I15" s="123">
        <v>615.12899999999991</v>
      </c>
      <c r="J15" s="296">
        <v>4.9233027865589075E-3</v>
      </c>
      <c r="K15" s="296">
        <v>0.35809856344872804</v>
      </c>
      <c r="L15" s="296">
        <v>7.9658087978293976E-2</v>
      </c>
      <c r="M15" s="297">
        <v>11.095000000000001</v>
      </c>
      <c r="N15" s="298">
        <v>0</v>
      </c>
      <c r="O15" s="298">
        <v>2.4385128972947143</v>
      </c>
      <c r="P15" s="299">
        <v>0</v>
      </c>
      <c r="Q15" s="300">
        <v>0</v>
      </c>
      <c r="R15" s="300">
        <v>15</v>
      </c>
    </row>
    <row r="16" spans="1:18" ht="16.5" x14ac:dyDescent="0.25">
      <c r="A16" s="289" t="s">
        <v>115</v>
      </c>
      <c r="B16" s="290" t="s">
        <v>431</v>
      </c>
      <c r="C16" s="291" t="s">
        <v>69</v>
      </c>
      <c r="D16" s="292">
        <v>0.76803932904009964</v>
      </c>
      <c r="E16" s="293">
        <v>3027</v>
      </c>
      <c r="F16" s="122" t="s">
        <v>118</v>
      </c>
      <c r="G16" s="294" t="s">
        <v>228</v>
      </c>
      <c r="H16" s="295">
        <v>10</v>
      </c>
      <c r="I16" s="123">
        <v>2363.4870000000001</v>
      </c>
      <c r="J16" s="296">
        <v>6.2897150844888824E-3</v>
      </c>
      <c r="K16" s="296">
        <v>0.37456079260807729</v>
      </c>
      <c r="L16" s="296">
        <v>4.5272091617174118E-2</v>
      </c>
      <c r="M16" s="297">
        <v>11.952999999999999</v>
      </c>
      <c r="N16" s="298">
        <v>0</v>
      </c>
      <c r="O16" s="298">
        <v>3.0040359858124881</v>
      </c>
      <c r="P16" s="299">
        <v>0</v>
      </c>
      <c r="Q16" s="300">
        <v>0</v>
      </c>
      <c r="R16" s="300">
        <v>90</v>
      </c>
    </row>
    <row r="17" spans="1:18" ht="16.5" x14ac:dyDescent="0.25">
      <c r="A17" s="289" t="s">
        <v>115</v>
      </c>
      <c r="B17" s="290" t="s">
        <v>233</v>
      </c>
      <c r="C17" s="291" t="s">
        <v>69</v>
      </c>
      <c r="D17" s="292">
        <v>0.71560000000000001</v>
      </c>
      <c r="E17" s="293">
        <v>8822</v>
      </c>
      <c r="F17" s="122" t="s">
        <v>117</v>
      </c>
      <c r="G17" s="294" t="s">
        <v>189</v>
      </c>
      <c r="H17" s="295">
        <v>1</v>
      </c>
      <c r="I17" s="123">
        <v>1480.894</v>
      </c>
      <c r="J17" s="296">
        <v>9.2965991469647069E-3</v>
      </c>
      <c r="K17" s="296">
        <v>0.38706985670206062</v>
      </c>
      <c r="L17" s="296">
        <v>0.12087293216124854</v>
      </c>
      <c r="M17" s="297">
        <v>13.712</v>
      </c>
      <c r="N17" s="298">
        <v>0.4051606664622856</v>
      </c>
      <c r="O17" s="298">
        <v>2.1608568877988565</v>
      </c>
      <c r="P17" s="299">
        <v>0</v>
      </c>
      <c r="Q17" s="300">
        <v>6</v>
      </c>
      <c r="R17" s="300">
        <v>32</v>
      </c>
    </row>
    <row r="18" spans="1:18" ht="16.5" x14ac:dyDescent="0.25">
      <c r="A18" s="289" t="s">
        <v>115</v>
      </c>
      <c r="B18" s="290" t="s">
        <v>235</v>
      </c>
      <c r="C18" s="291" t="s">
        <v>69</v>
      </c>
      <c r="D18" s="292">
        <v>0.76500000000000001</v>
      </c>
      <c r="E18" s="293">
        <v>9655</v>
      </c>
      <c r="F18" s="122" t="s">
        <v>117</v>
      </c>
      <c r="G18" s="294" t="s">
        <v>196</v>
      </c>
      <c r="H18" s="295">
        <v>1</v>
      </c>
      <c r="I18" s="123">
        <v>1953.307</v>
      </c>
      <c r="J18" s="296">
        <v>6.5956932161895954E-3</v>
      </c>
      <c r="K18" s="296">
        <v>0.33056753238559899</v>
      </c>
      <c r="L18" s="296">
        <v>0.19914944245835395</v>
      </c>
      <c r="M18" s="297">
        <v>9.9570000000000007</v>
      </c>
      <c r="N18" s="298">
        <v>0.15358568827122412</v>
      </c>
      <c r="O18" s="298">
        <v>1.228685506169793</v>
      </c>
      <c r="P18" s="299">
        <v>0</v>
      </c>
      <c r="Q18" s="300">
        <v>3</v>
      </c>
      <c r="R18" s="300">
        <v>24</v>
      </c>
    </row>
    <row r="19" spans="1:18" ht="16.5" x14ac:dyDescent="0.25">
      <c r="A19" s="289" t="s">
        <v>115</v>
      </c>
      <c r="B19" s="290" t="s">
        <v>237</v>
      </c>
      <c r="C19" s="291" t="s">
        <v>69</v>
      </c>
      <c r="D19" s="292">
        <v>0.78823575259473544</v>
      </c>
      <c r="E19" s="293">
        <v>784</v>
      </c>
      <c r="F19" s="122" t="s">
        <v>116</v>
      </c>
      <c r="G19" s="294" t="s">
        <v>213</v>
      </c>
      <c r="H19" s="295">
        <v>3</v>
      </c>
      <c r="I19" s="123">
        <v>1231.655</v>
      </c>
      <c r="J19" s="296">
        <v>6.2700906054163558E-3</v>
      </c>
      <c r="K19" s="296">
        <v>0.29124123308914096</v>
      </c>
      <c r="L19" s="296">
        <v>0.138025664654469</v>
      </c>
      <c r="M19" s="297">
        <v>18.3</v>
      </c>
      <c r="N19" s="298">
        <v>0</v>
      </c>
      <c r="O19" s="298">
        <v>3.6536205349712381</v>
      </c>
      <c r="P19" s="299">
        <v>0</v>
      </c>
      <c r="Q19" s="300">
        <v>0</v>
      </c>
      <c r="R19" s="300">
        <v>45</v>
      </c>
    </row>
    <row r="20" spans="1:18" ht="16.5" x14ac:dyDescent="0.25">
      <c r="A20" s="289" t="s">
        <v>115</v>
      </c>
      <c r="B20" s="290" t="s">
        <v>239</v>
      </c>
      <c r="C20" s="291" t="s">
        <v>69</v>
      </c>
      <c r="D20" s="292">
        <v>0.7431325042157213</v>
      </c>
      <c r="E20" s="293">
        <v>5050</v>
      </c>
      <c r="F20" s="122" t="s">
        <v>117</v>
      </c>
      <c r="G20" s="294" t="s">
        <v>201</v>
      </c>
      <c r="H20" s="295">
        <v>4</v>
      </c>
      <c r="I20" s="123">
        <v>2700.1190000000001</v>
      </c>
      <c r="J20" s="296">
        <v>7.5002753451257897E-3</v>
      </c>
      <c r="K20" s="296">
        <v>0.35398288175361264</v>
      </c>
      <c r="L20" s="296">
        <v>0.22110136627311611</v>
      </c>
      <c r="M20" s="297">
        <v>12.212</v>
      </c>
      <c r="N20" s="298">
        <v>0</v>
      </c>
      <c r="O20" s="298">
        <v>3.1480094025485541</v>
      </c>
      <c r="P20" s="299">
        <v>0</v>
      </c>
      <c r="Q20" s="300">
        <v>1</v>
      </c>
      <c r="R20" s="300">
        <v>88</v>
      </c>
    </row>
    <row r="21" spans="1:18" ht="16.5" x14ac:dyDescent="0.25">
      <c r="A21" s="289" t="s">
        <v>115</v>
      </c>
      <c r="B21" s="290" t="s">
        <v>241</v>
      </c>
      <c r="C21" s="291" t="s">
        <v>69</v>
      </c>
      <c r="D21" s="292">
        <v>0.78216541672889484</v>
      </c>
      <c r="E21" s="293">
        <v>2151</v>
      </c>
      <c r="F21" s="122" t="s">
        <v>117</v>
      </c>
      <c r="G21" s="294" t="s">
        <v>212</v>
      </c>
      <c r="H21" s="295">
        <v>2</v>
      </c>
      <c r="I21" s="123">
        <v>2223.0039999999999</v>
      </c>
      <c r="J21" s="296">
        <v>1.0414977771544078E-2</v>
      </c>
      <c r="K21" s="296">
        <v>0.35793003323494943</v>
      </c>
      <c r="L21" s="296">
        <v>0.18623448270898299</v>
      </c>
      <c r="M21" s="297">
        <v>9.9239999999999995</v>
      </c>
      <c r="N21" s="298">
        <v>0.17993669826954878</v>
      </c>
      <c r="O21" s="298">
        <v>1.6644144589933263</v>
      </c>
      <c r="P21" s="299">
        <v>0</v>
      </c>
      <c r="Q21" s="300">
        <v>4</v>
      </c>
      <c r="R21" s="300">
        <v>37</v>
      </c>
    </row>
    <row r="22" spans="1:18" ht="16.5" x14ac:dyDescent="0.25">
      <c r="A22" s="289" t="s">
        <v>115</v>
      </c>
      <c r="B22" s="290" t="s">
        <v>243</v>
      </c>
      <c r="C22" s="291" t="s">
        <v>69</v>
      </c>
      <c r="D22" s="292">
        <v>0.76496678687928932</v>
      </c>
      <c r="E22" s="293">
        <v>2344</v>
      </c>
      <c r="F22" s="122" t="s">
        <v>117</v>
      </c>
      <c r="G22" s="294" t="s">
        <v>189</v>
      </c>
      <c r="H22" s="295">
        <v>11</v>
      </c>
      <c r="I22" s="123">
        <v>2296.3710000000001</v>
      </c>
      <c r="J22" s="296">
        <v>8.1925088437956976E-3</v>
      </c>
      <c r="K22" s="296">
        <v>0.36635696951720287</v>
      </c>
      <c r="L22" s="296">
        <v>0.18159086663261292</v>
      </c>
      <c r="M22" s="297">
        <v>11.337</v>
      </c>
      <c r="N22" s="298">
        <v>0.17418788166197882</v>
      </c>
      <c r="O22" s="298">
        <v>0.39192273373945236</v>
      </c>
      <c r="P22" s="299">
        <v>1</v>
      </c>
      <c r="Q22" s="300">
        <v>4</v>
      </c>
      <c r="R22" s="300">
        <v>9</v>
      </c>
    </row>
    <row r="23" spans="1:18" ht="16.5" x14ac:dyDescent="0.25">
      <c r="A23" s="289" t="s">
        <v>115</v>
      </c>
      <c r="B23" s="290" t="s">
        <v>245</v>
      </c>
      <c r="C23" s="291" t="s">
        <v>69</v>
      </c>
      <c r="D23" s="292">
        <v>0.69512773474324552</v>
      </c>
      <c r="E23" s="293">
        <v>9290</v>
      </c>
      <c r="F23" s="122" t="s">
        <v>118</v>
      </c>
      <c r="G23" s="294" t="s">
        <v>223</v>
      </c>
      <c r="H23" s="295">
        <v>11</v>
      </c>
      <c r="I23" s="123">
        <v>2404.9459999999999</v>
      </c>
      <c r="J23" s="296">
        <v>5.9659083153330945E-3</v>
      </c>
      <c r="K23" s="296">
        <v>0.35914967410682336</v>
      </c>
      <c r="L23" s="296">
        <v>5.0726448479183658E-2</v>
      </c>
      <c r="M23" s="297">
        <v>14.486000000000001</v>
      </c>
      <c r="N23" s="298">
        <v>4.1580975206927724E-2</v>
      </c>
      <c r="O23" s="298">
        <v>1.4137531570355426</v>
      </c>
      <c r="P23" s="299">
        <v>0</v>
      </c>
      <c r="Q23" s="300">
        <v>1</v>
      </c>
      <c r="R23" s="300">
        <v>75</v>
      </c>
    </row>
    <row r="24" spans="1:18" ht="16.5" x14ac:dyDescent="0.25">
      <c r="A24" s="289" t="s">
        <v>115</v>
      </c>
      <c r="B24" s="290" t="s">
        <v>247</v>
      </c>
      <c r="C24" s="291" t="s">
        <v>69</v>
      </c>
      <c r="D24" s="292">
        <v>0.73362688295230116</v>
      </c>
      <c r="E24" s="293">
        <v>5138</v>
      </c>
      <c r="F24" s="122" t="s">
        <v>118</v>
      </c>
      <c r="G24" s="294" t="s">
        <v>218</v>
      </c>
      <c r="H24" s="295">
        <v>15</v>
      </c>
      <c r="I24" s="123">
        <v>2422.576</v>
      </c>
      <c r="J24" s="296">
        <v>5.1026311579273299E-3</v>
      </c>
      <c r="K24" s="296">
        <v>0.35658948631494852</v>
      </c>
      <c r="L24" s="296">
        <v>6.2743129627305813E-2</v>
      </c>
      <c r="M24" s="297">
        <v>12.207000000000001</v>
      </c>
      <c r="N24" s="298">
        <v>0</v>
      </c>
      <c r="O24" s="298">
        <v>1.4860214911730323</v>
      </c>
      <c r="P24" s="299">
        <v>0</v>
      </c>
      <c r="Q24" s="300">
        <v>0</v>
      </c>
      <c r="R24" s="300">
        <v>37</v>
      </c>
    </row>
    <row r="25" spans="1:18" ht="16.5" x14ac:dyDescent="0.25">
      <c r="A25" s="289" t="s">
        <v>115</v>
      </c>
      <c r="B25" s="290" t="s">
        <v>249</v>
      </c>
      <c r="C25" s="291" t="s">
        <v>69</v>
      </c>
      <c r="D25" s="292">
        <v>0.68586206896551727</v>
      </c>
      <c r="E25" s="293">
        <v>9146</v>
      </c>
      <c r="F25" s="122" t="s">
        <v>118</v>
      </c>
      <c r="G25" s="294" t="s">
        <v>217</v>
      </c>
      <c r="H25" s="295">
        <v>1</v>
      </c>
      <c r="I25" s="123">
        <v>2011.846</v>
      </c>
      <c r="J25" s="296">
        <v>6.373847600288792E-3</v>
      </c>
      <c r="K25" s="296">
        <v>0.36649332501666143</v>
      </c>
      <c r="L25" s="296">
        <v>0.16118857384091745</v>
      </c>
      <c r="M25" s="297">
        <v>13.182</v>
      </c>
      <c r="N25" s="298">
        <v>0</v>
      </c>
      <c r="O25" s="298">
        <v>7.5552502527529439</v>
      </c>
      <c r="P25" s="299">
        <v>0</v>
      </c>
      <c r="Q25" s="300">
        <v>0</v>
      </c>
      <c r="R25" s="300">
        <v>157</v>
      </c>
    </row>
    <row r="26" spans="1:18" ht="16.5" x14ac:dyDescent="0.25">
      <c r="A26" s="289" t="s">
        <v>115</v>
      </c>
      <c r="B26" s="290" t="s">
        <v>251</v>
      </c>
      <c r="C26" s="291" t="s">
        <v>67</v>
      </c>
      <c r="D26" s="292">
        <v>0.81541666666666668</v>
      </c>
      <c r="E26" s="293">
        <v>975</v>
      </c>
      <c r="F26" s="122" t="s">
        <v>117</v>
      </c>
      <c r="G26" s="294" t="s">
        <v>210</v>
      </c>
      <c r="H26" s="295">
        <v>1</v>
      </c>
      <c r="I26" s="123">
        <v>2284.4690000000001</v>
      </c>
      <c r="J26" s="296">
        <v>4.7876195081350123E-3</v>
      </c>
      <c r="K26" s="296">
        <v>0.34594216781902382</v>
      </c>
      <c r="L26" s="296">
        <v>7.0038157663772194E-2</v>
      </c>
      <c r="M26" s="297">
        <v>9.9369999999999994</v>
      </c>
      <c r="N26" s="298">
        <v>0</v>
      </c>
      <c r="O26" s="298">
        <v>1.1381200620362981</v>
      </c>
      <c r="P26" s="299">
        <v>0</v>
      </c>
      <c r="Q26" s="300">
        <v>0</v>
      </c>
      <c r="R26" s="300">
        <v>26</v>
      </c>
    </row>
    <row r="27" spans="1:18" ht="16.5" x14ac:dyDescent="0.25">
      <c r="A27" s="289" t="s">
        <v>115</v>
      </c>
      <c r="B27" s="290" t="s">
        <v>255</v>
      </c>
      <c r="C27" s="291" t="s">
        <v>69</v>
      </c>
      <c r="D27" s="292">
        <v>0.76034482758620692</v>
      </c>
      <c r="E27" s="293">
        <v>9648</v>
      </c>
      <c r="F27" s="122" t="s">
        <v>118</v>
      </c>
      <c r="G27" s="294" t="s">
        <v>222</v>
      </c>
      <c r="H27" s="295">
        <v>1</v>
      </c>
      <c r="I27" s="123">
        <v>1860.2840000000001</v>
      </c>
      <c r="J27" s="296">
        <v>3.6982884643559427E-3</v>
      </c>
      <c r="K27" s="296">
        <v>0.34612697619682514</v>
      </c>
      <c r="L27" s="296">
        <v>0.14396142043330817</v>
      </c>
      <c r="M27" s="297">
        <v>9.6280000000000001</v>
      </c>
      <c r="N27" s="298">
        <v>0</v>
      </c>
      <c r="O27" s="298">
        <v>0.43004186457551641</v>
      </c>
      <c r="P27" s="299">
        <v>0</v>
      </c>
      <c r="Q27" s="300">
        <v>0</v>
      </c>
      <c r="R27" s="300">
        <v>9</v>
      </c>
    </row>
    <row r="28" spans="1:18" ht="16.5" x14ac:dyDescent="0.25">
      <c r="A28" s="289" t="s">
        <v>115</v>
      </c>
      <c r="B28" s="290" t="s">
        <v>257</v>
      </c>
      <c r="C28" s="291" t="s">
        <v>69</v>
      </c>
      <c r="D28" s="292">
        <v>0.78265878924132337</v>
      </c>
      <c r="E28" s="293">
        <v>6737</v>
      </c>
      <c r="F28" s="122" t="s">
        <v>116</v>
      </c>
      <c r="G28" s="294" t="s">
        <v>213</v>
      </c>
      <c r="H28" s="295">
        <v>5</v>
      </c>
      <c r="I28" s="123">
        <v>3747.1780000000003</v>
      </c>
      <c r="J28" s="296">
        <v>4.0706674917507799E-3</v>
      </c>
      <c r="K28" s="296">
        <v>0.25365529648575336</v>
      </c>
      <c r="L28" s="296">
        <v>0.1267620593417233</v>
      </c>
      <c r="M28" s="297">
        <v>19.98</v>
      </c>
      <c r="N28" s="298">
        <v>2.6686749335099638E-2</v>
      </c>
      <c r="O28" s="298">
        <v>3.9229521522596467</v>
      </c>
      <c r="P28" s="299">
        <v>0</v>
      </c>
      <c r="Q28" s="300">
        <v>1</v>
      </c>
      <c r="R28" s="300">
        <v>147</v>
      </c>
    </row>
    <row r="29" spans="1:18" ht="16.5" x14ac:dyDescent="0.25">
      <c r="A29" s="289" t="s">
        <v>115</v>
      </c>
      <c r="B29" s="290" t="s">
        <v>261</v>
      </c>
      <c r="C29" s="291" t="s">
        <v>69</v>
      </c>
      <c r="D29" s="292">
        <v>0.71962962962962962</v>
      </c>
      <c r="E29" s="293">
        <v>8632</v>
      </c>
      <c r="F29" s="122" t="s">
        <v>118</v>
      </c>
      <c r="G29" s="294" t="s">
        <v>227</v>
      </c>
      <c r="H29" s="295">
        <v>1</v>
      </c>
      <c r="I29" s="123">
        <v>2091.4140000000002</v>
      </c>
      <c r="J29" s="296">
        <v>4.2787226653490176E-3</v>
      </c>
      <c r="K29" s="296">
        <v>0.38134652909022254</v>
      </c>
      <c r="L29" s="296">
        <v>0.11523304329032892</v>
      </c>
      <c r="M29" s="297">
        <v>12.917999999999999</v>
      </c>
      <c r="N29" s="298">
        <v>0</v>
      </c>
      <c r="O29" s="298">
        <v>0.90847627490300809</v>
      </c>
      <c r="P29" s="299">
        <v>0</v>
      </c>
      <c r="Q29" s="300">
        <v>0</v>
      </c>
      <c r="R29" s="300">
        <v>19</v>
      </c>
    </row>
    <row r="30" spans="1:18" ht="16.5" x14ac:dyDescent="0.25">
      <c r="A30" s="289" t="s">
        <v>115</v>
      </c>
      <c r="B30" s="290" t="s">
        <v>450</v>
      </c>
      <c r="C30" s="291" t="s">
        <v>69</v>
      </c>
      <c r="D30" s="292">
        <v>0.73700704670161865</v>
      </c>
      <c r="E30" s="293">
        <v>9568</v>
      </c>
      <c r="F30" s="122" t="s">
        <v>117</v>
      </c>
      <c r="G30" s="294" t="s">
        <v>207</v>
      </c>
      <c r="H30" s="295">
        <v>10</v>
      </c>
      <c r="I30" s="123">
        <v>2516.0339999999997</v>
      </c>
      <c r="J30" s="296">
        <v>7.9499882154654023E-3</v>
      </c>
      <c r="K30" s="296">
        <v>0.36814006706043706</v>
      </c>
      <c r="L30" s="296">
        <v>0.1589803635403973</v>
      </c>
      <c r="M30" s="297">
        <v>11.77</v>
      </c>
      <c r="N30" s="298">
        <v>3.9745090885099331E-2</v>
      </c>
      <c r="O30" s="298">
        <v>1.9872545442549667</v>
      </c>
      <c r="P30" s="299">
        <v>0</v>
      </c>
      <c r="Q30" s="300">
        <v>1</v>
      </c>
      <c r="R30" s="300">
        <v>50</v>
      </c>
    </row>
    <row r="31" spans="1:18" ht="16.5" x14ac:dyDescent="0.25">
      <c r="A31" s="289" t="s">
        <v>115</v>
      </c>
      <c r="B31" s="290" t="s">
        <v>263</v>
      </c>
      <c r="C31" s="291" t="s">
        <v>69</v>
      </c>
      <c r="D31" s="292">
        <v>0.70240000000000002</v>
      </c>
      <c r="E31" s="293">
        <v>7342</v>
      </c>
      <c r="F31" s="122" t="s">
        <v>117</v>
      </c>
      <c r="G31" s="294" t="s">
        <v>392</v>
      </c>
      <c r="H31" s="295">
        <v>1</v>
      </c>
      <c r="I31" s="123">
        <v>1666.6869999999999</v>
      </c>
      <c r="J31" s="296">
        <v>7.4763889022217457E-3</v>
      </c>
      <c r="K31" s="296">
        <v>0.36201704277611685</v>
      </c>
      <c r="L31" s="296">
        <v>0.22919720379411374</v>
      </c>
      <c r="M31" s="297">
        <v>13.103</v>
      </c>
      <c r="N31" s="298">
        <v>5.9999268008930295E-2</v>
      </c>
      <c r="O31" s="298">
        <v>1.1399860921696756</v>
      </c>
      <c r="P31" s="299">
        <v>0</v>
      </c>
      <c r="Q31" s="300">
        <v>1</v>
      </c>
      <c r="R31" s="300">
        <v>19</v>
      </c>
    </row>
    <row r="32" spans="1:18" ht="16.5" x14ac:dyDescent="0.25">
      <c r="A32" s="289" t="s">
        <v>115</v>
      </c>
      <c r="B32" s="290" t="s">
        <v>265</v>
      </c>
      <c r="C32" s="291" t="s">
        <v>67</v>
      </c>
      <c r="D32" s="292">
        <v>0.83288957566954747</v>
      </c>
      <c r="E32" s="293">
        <v>8206</v>
      </c>
      <c r="F32" s="122" t="s">
        <v>116</v>
      </c>
      <c r="G32" s="294" t="s">
        <v>214</v>
      </c>
      <c r="H32" s="295">
        <v>2</v>
      </c>
      <c r="I32" s="123">
        <v>2892.11</v>
      </c>
      <c r="J32" s="296">
        <v>5.6202465749234229E-3</v>
      </c>
      <c r="K32" s="296">
        <v>0.23384400046735518</v>
      </c>
      <c r="L32" s="296">
        <v>6.7079053009740292E-2</v>
      </c>
      <c r="M32" s="297">
        <v>18.007999999999999</v>
      </c>
      <c r="N32" s="298">
        <v>0</v>
      </c>
      <c r="O32" s="298">
        <v>0.82984395475967365</v>
      </c>
      <c r="P32" s="299">
        <v>0</v>
      </c>
      <c r="Q32" s="300">
        <v>0</v>
      </c>
      <c r="R32" s="300">
        <v>24</v>
      </c>
    </row>
    <row r="33" spans="1:18" ht="16.5" x14ac:dyDescent="0.25">
      <c r="A33" s="289" t="s">
        <v>115</v>
      </c>
      <c r="B33" s="290" t="s">
        <v>267</v>
      </c>
      <c r="C33" s="291" t="s">
        <v>69</v>
      </c>
      <c r="D33" s="292">
        <v>0.7403448275862069</v>
      </c>
      <c r="E33" s="293">
        <v>8889</v>
      </c>
      <c r="F33" s="122" t="s">
        <v>116</v>
      </c>
      <c r="G33" s="294" t="s">
        <v>216</v>
      </c>
      <c r="H33" s="295">
        <v>1</v>
      </c>
      <c r="I33" s="123">
        <v>3993.1790000000001</v>
      </c>
      <c r="J33" s="296">
        <v>3.3469871826758359E-3</v>
      </c>
      <c r="K33" s="296">
        <v>0.27695635196529422</v>
      </c>
      <c r="L33" s="296">
        <v>9.0404161696733348E-2</v>
      </c>
      <c r="M33" s="297">
        <v>22.291</v>
      </c>
      <c r="N33" s="298">
        <v>0</v>
      </c>
      <c r="O33" s="298">
        <v>2.4291422948983752</v>
      </c>
      <c r="P33" s="299">
        <v>1</v>
      </c>
      <c r="Q33" s="300">
        <v>0</v>
      </c>
      <c r="R33" s="300">
        <v>97</v>
      </c>
    </row>
    <row r="34" spans="1:18" ht="16.5" x14ac:dyDescent="0.25">
      <c r="A34" s="289" t="s">
        <v>115</v>
      </c>
      <c r="B34" s="290" t="s">
        <v>269</v>
      </c>
      <c r="C34" s="291" t="s">
        <v>67</v>
      </c>
      <c r="D34" s="292">
        <v>0.83860791244393751</v>
      </c>
      <c r="E34" s="293">
        <v>2136</v>
      </c>
      <c r="F34" s="122" t="s">
        <v>117</v>
      </c>
      <c r="G34" s="294" t="s">
        <v>208</v>
      </c>
      <c r="H34" s="295">
        <v>2</v>
      </c>
      <c r="I34" s="123">
        <v>2481.61</v>
      </c>
      <c r="J34" s="296">
        <v>7.5285587166230511E-3</v>
      </c>
      <c r="K34" s="296">
        <v>0.34910909347143054</v>
      </c>
      <c r="L34" s="296">
        <v>0.1245159392491165</v>
      </c>
      <c r="M34" s="297">
        <v>9.6270000000000007</v>
      </c>
      <c r="N34" s="298">
        <v>4.0296420468969738E-2</v>
      </c>
      <c r="O34" s="298">
        <v>1.6924496596967291</v>
      </c>
      <c r="P34" s="299">
        <v>0</v>
      </c>
      <c r="Q34" s="300">
        <v>1</v>
      </c>
      <c r="R34" s="300">
        <v>42</v>
      </c>
    </row>
    <row r="35" spans="1:18" ht="16.5" x14ac:dyDescent="0.25">
      <c r="A35" s="289" t="s">
        <v>115</v>
      </c>
      <c r="B35" s="290" t="s">
        <v>271</v>
      </c>
      <c r="C35" s="291" t="s">
        <v>67</v>
      </c>
      <c r="D35" s="292">
        <v>0.8113340228716478</v>
      </c>
      <c r="E35" s="293">
        <v>397</v>
      </c>
      <c r="F35" s="122" t="s">
        <v>118</v>
      </c>
      <c r="G35" s="294" t="s">
        <v>224</v>
      </c>
      <c r="H35" s="295">
        <v>2</v>
      </c>
      <c r="I35" s="123">
        <v>1002.8440000000001</v>
      </c>
      <c r="J35" s="296">
        <v>1.8962445946629587E-3</v>
      </c>
      <c r="K35" s="296">
        <v>0.31495657247477177</v>
      </c>
      <c r="L35" s="296">
        <v>0.15954625046368129</v>
      </c>
      <c r="M35" s="297">
        <v>9.6859999999999999</v>
      </c>
      <c r="N35" s="298">
        <v>0</v>
      </c>
      <c r="O35" s="298">
        <v>1.7948953177164144</v>
      </c>
      <c r="P35" s="299">
        <v>0</v>
      </c>
      <c r="Q35" s="300">
        <v>0</v>
      </c>
      <c r="R35" s="300">
        <v>18</v>
      </c>
    </row>
    <row r="36" spans="1:18" ht="16.5" x14ac:dyDescent="0.25">
      <c r="A36" s="289" t="s">
        <v>115</v>
      </c>
      <c r="B36" s="290" t="s">
        <v>458</v>
      </c>
      <c r="C36" s="291" t="s">
        <v>69</v>
      </c>
      <c r="D36" s="292">
        <v>0.69242833055164565</v>
      </c>
      <c r="E36" s="293">
        <v>848</v>
      </c>
      <c r="F36" s="122" t="s">
        <v>117</v>
      </c>
      <c r="G36" s="294" t="s">
        <v>194</v>
      </c>
      <c r="H36" s="295">
        <v>10</v>
      </c>
      <c r="I36" s="123">
        <v>1735.731</v>
      </c>
      <c r="J36" s="296">
        <v>1.3610526068722067E-2</v>
      </c>
      <c r="K36" s="296">
        <v>0.39098356594647365</v>
      </c>
      <c r="L36" s="296">
        <v>0.1616308384974664</v>
      </c>
      <c r="M36" s="297">
        <v>14.957000000000001</v>
      </c>
      <c r="N36" s="298">
        <v>0.11522522787229127</v>
      </c>
      <c r="O36" s="298">
        <v>7.2591893559543497</v>
      </c>
      <c r="P36" s="299">
        <v>2</v>
      </c>
      <c r="Q36" s="300">
        <v>2</v>
      </c>
      <c r="R36" s="300">
        <v>152</v>
      </c>
    </row>
    <row r="37" spans="1:18" ht="16.5" x14ac:dyDescent="0.25">
      <c r="A37" s="289" t="s">
        <v>115</v>
      </c>
      <c r="B37" s="290" t="s">
        <v>273</v>
      </c>
      <c r="C37" s="291" t="s">
        <v>69</v>
      </c>
      <c r="D37" s="292">
        <v>0.76164590856843861</v>
      </c>
      <c r="E37" s="293">
        <v>8479</v>
      </c>
      <c r="F37" s="122" t="s">
        <v>117</v>
      </c>
      <c r="G37" s="294" t="s">
        <v>201</v>
      </c>
      <c r="H37" s="295">
        <v>11</v>
      </c>
      <c r="I37" s="123">
        <v>2256.922</v>
      </c>
      <c r="J37" s="296">
        <v>9.7437007927149624E-3</v>
      </c>
      <c r="K37" s="296">
        <v>0.35350967094877311</v>
      </c>
      <c r="L37" s="296">
        <v>0.16881398648247481</v>
      </c>
      <c r="M37" s="297">
        <v>11.473000000000001</v>
      </c>
      <c r="N37" s="298">
        <v>8.8616265870065519E-2</v>
      </c>
      <c r="O37" s="298">
        <v>1.7280171844662775</v>
      </c>
      <c r="P37" s="299">
        <v>0</v>
      </c>
      <c r="Q37" s="300">
        <v>2</v>
      </c>
      <c r="R37" s="300">
        <v>44</v>
      </c>
    </row>
    <row r="38" spans="1:18" ht="16.5" x14ac:dyDescent="0.25">
      <c r="A38" s="289" t="s">
        <v>115</v>
      </c>
      <c r="B38" s="290" t="s">
        <v>275</v>
      </c>
      <c r="C38" s="291" t="s">
        <v>67</v>
      </c>
      <c r="D38" s="292">
        <v>0.80542953265556705</v>
      </c>
      <c r="E38" s="293">
        <v>6100</v>
      </c>
      <c r="F38" s="122" t="s">
        <v>118</v>
      </c>
      <c r="G38" s="294" t="s">
        <v>224</v>
      </c>
      <c r="H38" s="295">
        <v>2</v>
      </c>
      <c r="I38" s="123">
        <v>2149.1019999999999</v>
      </c>
      <c r="J38" s="296">
        <v>2.9441182852152142E-3</v>
      </c>
      <c r="K38" s="296">
        <v>0.33111947887144583</v>
      </c>
      <c r="L38" s="296">
        <v>6.1421002818851787E-2</v>
      </c>
      <c r="M38" s="297">
        <v>10.525</v>
      </c>
      <c r="N38" s="298">
        <v>0</v>
      </c>
      <c r="O38" s="298">
        <v>1.7216493214375121</v>
      </c>
      <c r="P38" s="299">
        <v>0</v>
      </c>
      <c r="Q38" s="300">
        <v>0</v>
      </c>
      <c r="R38" s="300">
        <v>37</v>
      </c>
    </row>
    <row r="39" spans="1:18" ht="16.5" x14ac:dyDescent="0.25">
      <c r="A39" s="289" t="s">
        <v>115</v>
      </c>
      <c r="B39" s="290" t="s">
        <v>277</v>
      </c>
      <c r="C39" s="291" t="s">
        <v>69</v>
      </c>
      <c r="D39" s="292">
        <v>0.74347509906790166</v>
      </c>
      <c r="E39" s="293">
        <v>9007</v>
      </c>
      <c r="F39" s="122" t="s">
        <v>118</v>
      </c>
      <c r="G39" s="294" t="s">
        <v>219</v>
      </c>
      <c r="H39" s="295">
        <v>3</v>
      </c>
      <c r="I39" s="123">
        <v>1462.9399999999998</v>
      </c>
      <c r="J39" s="296">
        <v>1.76670731338226E-3</v>
      </c>
      <c r="K39" s="296">
        <v>0.36809161427233633</v>
      </c>
      <c r="L39" s="296">
        <v>8.8862154292042042E-2</v>
      </c>
      <c r="M39" s="297">
        <v>10.866</v>
      </c>
      <c r="N39" s="298">
        <v>0</v>
      </c>
      <c r="O39" s="298">
        <v>0.20506650990471245</v>
      </c>
      <c r="P39" s="299">
        <v>0</v>
      </c>
      <c r="Q39" s="300">
        <v>0</v>
      </c>
      <c r="R39" s="300">
        <v>3</v>
      </c>
    </row>
    <row r="40" spans="1:18" ht="16.5" x14ac:dyDescent="0.25">
      <c r="A40" s="289" t="s">
        <v>115</v>
      </c>
      <c r="B40" s="290" t="s">
        <v>279</v>
      </c>
      <c r="C40" s="291" t="s">
        <v>69</v>
      </c>
      <c r="D40" s="292">
        <v>0.79800000000000004</v>
      </c>
      <c r="E40" s="293">
        <v>9567</v>
      </c>
      <c r="F40" s="122" t="s">
        <v>117</v>
      </c>
      <c r="G40" s="294" t="s">
        <v>199</v>
      </c>
      <c r="H40" s="295">
        <v>1</v>
      </c>
      <c r="I40" s="123">
        <v>2398.3409999999999</v>
      </c>
      <c r="J40" s="296">
        <v>4.3610836445477684E-3</v>
      </c>
      <c r="K40" s="296">
        <v>0.34357408653718136</v>
      </c>
      <c r="L40" s="296">
        <v>0.10757436077688703</v>
      </c>
      <c r="M40" s="297">
        <v>10.577999999999999</v>
      </c>
      <c r="N40" s="298">
        <v>0.25017293203927216</v>
      </c>
      <c r="O40" s="298">
        <v>2.3349473656998736</v>
      </c>
      <c r="P40" s="299">
        <v>0</v>
      </c>
      <c r="Q40" s="300">
        <v>6</v>
      </c>
      <c r="R40" s="300">
        <v>56</v>
      </c>
    </row>
    <row r="41" spans="1:18" ht="16.5" x14ac:dyDescent="0.25">
      <c r="A41" s="289" t="s">
        <v>115</v>
      </c>
      <c r="B41" s="290" t="s">
        <v>283</v>
      </c>
      <c r="C41" s="291" t="s">
        <v>69</v>
      </c>
      <c r="D41" s="292">
        <v>0.78629629629629627</v>
      </c>
      <c r="E41" s="293">
        <v>3761</v>
      </c>
      <c r="F41" s="122" t="s">
        <v>118</v>
      </c>
      <c r="G41" s="294" t="s">
        <v>225</v>
      </c>
      <c r="H41" s="295">
        <v>1</v>
      </c>
      <c r="I41" s="123">
        <v>1532.981</v>
      </c>
      <c r="J41" s="296">
        <v>5.2238726918054298E-3</v>
      </c>
      <c r="K41" s="296">
        <v>0.34921638624205964</v>
      </c>
      <c r="L41" s="296">
        <v>0.11872293263908686</v>
      </c>
      <c r="M41" s="297">
        <v>12.045999999999999</v>
      </c>
      <c r="N41" s="298">
        <v>0</v>
      </c>
      <c r="O41" s="298">
        <v>1.3046476114185368</v>
      </c>
      <c r="P41" s="299">
        <v>0</v>
      </c>
      <c r="Q41" s="300">
        <v>0</v>
      </c>
      <c r="R41" s="300">
        <v>20</v>
      </c>
    </row>
    <row r="42" spans="1:18" ht="16.5" x14ac:dyDescent="0.25">
      <c r="A42" s="289" t="s">
        <v>115</v>
      </c>
      <c r="B42" s="290" t="s">
        <v>285</v>
      </c>
      <c r="C42" s="291" t="s">
        <v>69</v>
      </c>
      <c r="D42" s="292">
        <v>0.77334802786855472</v>
      </c>
      <c r="E42" s="293">
        <v>2605</v>
      </c>
      <c r="F42" s="122" t="s">
        <v>118</v>
      </c>
      <c r="G42" s="294" t="s">
        <v>218</v>
      </c>
      <c r="H42" s="295">
        <v>2</v>
      </c>
      <c r="I42" s="123">
        <v>1742.9760000000001</v>
      </c>
      <c r="J42" s="296">
        <v>5.6566382044871922E-3</v>
      </c>
      <c r="K42" s="296">
        <v>0.32361933381810998</v>
      </c>
      <c r="L42" s="296">
        <v>0.14630149812734081</v>
      </c>
      <c r="M42" s="297">
        <v>11.01</v>
      </c>
      <c r="N42" s="298">
        <v>0</v>
      </c>
      <c r="O42" s="298">
        <v>0.57373136520525814</v>
      </c>
      <c r="P42" s="299">
        <v>0</v>
      </c>
      <c r="Q42" s="300">
        <v>0</v>
      </c>
      <c r="R42" s="300">
        <v>10</v>
      </c>
    </row>
    <row r="43" spans="1:18" ht="16.5" x14ac:dyDescent="0.25">
      <c r="A43" s="289" t="s">
        <v>115</v>
      </c>
      <c r="B43" s="290" t="s">
        <v>287</v>
      </c>
      <c r="C43" s="291" t="s">
        <v>69</v>
      </c>
      <c r="D43" s="292">
        <v>0.76881739625799528</v>
      </c>
      <c r="E43" s="293">
        <v>2822</v>
      </c>
      <c r="F43" s="122" t="s">
        <v>118</v>
      </c>
      <c r="G43" s="294" t="s">
        <v>226</v>
      </c>
      <c r="H43" s="295">
        <v>3</v>
      </c>
      <c r="I43" s="123">
        <v>930.51200000000006</v>
      </c>
      <c r="J43" s="296">
        <v>2.8794957751539811E-3</v>
      </c>
      <c r="K43" s="296">
        <v>0.33687350065786958</v>
      </c>
      <c r="L43" s="296">
        <v>0.21886489752619834</v>
      </c>
      <c r="M43" s="297">
        <v>12.218999999999999</v>
      </c>
      <c r="N43" s="298">
        <v>0</v>
      </c>
      <c r="O43" s="298">
        <v>0.32240315009371184</v>
      </c>
      <c r="P43" s="299">
        <v>1</v>
      </c>
      <c r="Q43" s="300">
        <v>0</v>
      </c>
      <c r="R43" s="300">
        <v>3</v>
      </c>
    </row>
    <row r="44" spans="1:18" ht="16.5" x14ac:dyDescent="0.25">
      <c r="A44" s="289" t="s">
        <v>115</v>
      </c>
      <c r="B44" s="290" t="s">
        <v>289</v>
      </c>
      <c r="C44" s="291" t="s">
        <v>69</v>
      </c>
      <c r="D44" s="292">
        <v>0.78888945839824798</v>
      </c>
      <c r="E44" s="293">
        <v>9554</v>
      </c>
      <c r="F44" s="122" t="s">
        <v>117</v>
      </c>
      <c r="G44" s="294" t="s">
        <v>207</v>
      </c>
      <c r="H44" s="295">
        <v>5</v>
      </c>
      <c r="I44" s="123">
        <v>2080.7510000000002</v>
      </c>
      <c r="J44" s="296">
        <v>5.2773619116793643E-3</v>
      </c>
      <c r="K44" s="296">
        <v>0.34949403526424716</v>
      </c>
      <c r="L44" s="296">
        <v>0.18214577332895668</v>
      </c>
      <c r="M44" s="297">
        <v>11.866</v>
      </c>
      <c r="N44" s="298">
        <v>4.8059570799197017E-2</v>
      </c>
      <c r="O44" s="298">
        <v>1.4417871239759106</v>
      </c>
      <c r="P44" s="299">
        <v>0</v>
      </c>
      <c r="Q44" s="300">
        <v>1</v>
      </c>
      <c r="R44" s="300">
        <v>30</v>
      </c>
    </row>
    <row r="45" spans="1:18" ht="16.5" x14ac:dyDescent="0.25">
      <c r="A45" s="289" t="s">
        <v>115</v>
      </c>
      <c r="B45" s="290" t="s">
        <v>291</v>
      </c>
      <c r="C45" s="291" t="s">
        <v>69</v>
      </c>
      <c r="D45" s="292">
        <v>0.71987401293426267</v>
      </c>
      <c r="E45" s="293">
        <v>9991</v>
      </c>
      <c r="F45" s="122" t="s">
        <v>117</v>
      </c>
      <c r="G45" s="294" t="s">
        <v>392</v>
      </c>
      <c r="H45" s="295">
        <v>3</v>
      </c>
      <c r="I45" s="123">
        <v>636.9129999999999</v>
      </c>
      <c r="J45" s="296">
        <v>4.3757822423271097E-3</v>
      </c>
      <c r="K45" s="296">
        <v>0.37580115091695121</v>
      </c>
      <c r="L45" s="296">
        <v>0.17404246636179227</v>
      </c>
      <c r="M45" s="297">
        <v>11.711</v>
      </c>
      <c r="N45" s="298">
        <v>0.47102194491241356</v>
      </c>
      <c r="O45" s="298">
        <v>3.1401462994160902</v>
      </c>
      <c r="P45" s="299">
        <v>0</v>
      </c>
      <c r="Q45" s="300">
        <v>4</v>
      </c>
      <c r="R45" s="300">
        <v>23</v>
      </c>
    </row>
    <row r="46" spans="1:18" ht="16.5" x14ac:dyDescent="0.25">
      <c r="A46" s="289" t="s">
        <v>115</v>
      </c>
      <c r="B46" s="290" t="s">
        <v>293</v>
      </c>
      <c r="C46" s="291" t="s">
        <v>69</v>
      </c>
      <c r="D46" s="292">
        <v>0.72764632065790935</v>
      </c>
      <c r="E46" s="293">
        <v>8836</v>
      </c>
      <c r="F46" s="122" t="s">
        <v>118</v>
      </c>
      <c r="G46" s="294" t="s">
        <v>223</v>
      </c>
      <c r="H46" s="295">
        <v>10</v>
      </c>
      <c r="I46" s="123">
        <v>2347.8129999999996</v>
      </c>
      <c r="J46" s="296">
        <v>6.1977083578930968E-3</v>
      </c>
      <c r="K46" s="296">
        <v>0.35628274492354034</v>
      </c>
      <c r="L46" s="296">
        <v>0.1533341880294555</v>
      </c>
      <c r="M46" s="297">
        <v>12.462999999999999</v>
      </c>
      <c r="N46" s="298">
        <v>0</v>
      </c>
      <c r="O46" s="298">
        <v>1.8314916903518299</v>
      </c>
      <c r="P46" s="299">
        <v>0</v>
      </c>
      <c r="Q46" s="300">
        <v>0</v>
      </c>
      <c r="R46" s="300">
        <v>44</v>
      </c>
    </row>
    <row r="47" spans="1:18" ht="16.5" x14ac:dyDescent="0.25">
      <c r="A47" s="289" t="s">
        <v>115</v>
      </c>
      <c r="B47" s="290" t="s">
        <v>295</v>
      </c>
      <c r="C47" s="291" t="s">
        <v>69</v>
      </c>
      <c r="D47" s="292">
        <v>0.77375000000000005</v>
      </c>
      <c r="E47" s="293">
        <v>963</v>
      </c>
      <c r="F47" s="122" t="s">
        <v>117</v>
      </c>
      <c r="G47" s="294" t="s">
        <v>196</v>
      </c>
      <c r="H47" s="295">
        <v>1</v>
      </c>
      <c r="I47" s="123">
        <v>1538.268</v>
      </c>
      <c r="J47" s="296">
        <v>4.4259002044778582E-3</v>
      </c>
      <c r="K47" s="296">
        <v>0.38099214793296604</v>
      </c>
      <c r="L47" s="296">
        <v>0.19047396162437233</v>
      </c>
      <c r="M47" s="297">
        <v>11.637</v>
      </c>
      <c r="N47" s="298">
        <v>0</v>
      </c>
      <c r="O47" s="298">
        <v>1.6252044507199006</v>
      </c>
      <c r="P47" s="299">
        <v>1</v>
      </c>
      <c r="Q47" s="300">
        <v>0</v>
      </c>
      <c r="R47" s="300">
        <v>25</v>
      </c>
    </row>
    <row r="48" spans="1:18" ht="16.5" x14ac:dyDescent="0.25">
      <c r="A48" s="289" t="s">
        <v>115</v>
      </c>
      <c r="B48" s="290" t="s">
        <v>297</v>
      </c>
      <c r="C48" s="291" t="s">
        <v>69</v>
      </c>
      <c r="D48" s="292">
        <v>0.76951127325416346</v>
      </c>
      <c r="E48" s="293">
        <v>1782</v>
      </c>
      <c r="F48" s="122" t="s">
        <v>118</v>
      </c>
      <c r="G48" s="294" t="s">
        <v>218</v>
      </c>
      <c r="H48" s="295">
        <v>2</v>
      </c>
      <c r="I48" s="123">
        <v>1902.5439999999999</v>
      </c>
      <c r="J48" s="296">
        <v>6.933422553813069E-3</v>
      </c>
      <c r="K48" s="296">
        <v>0.33739341315864263</v>
      </c>
      <c r="L48" s="296">
        <v>0.13087739363715109</v>
      </c>
      <c r="M48" s="297">
        <v>10.114000000000001</v>
      </c>
      <c r="N48" s="298">
        <v>0</v>
      </c>
      <c r="O48" s="298">
        <v>0.52561202263916107</v>
      </c>
      <c r="P48" s="299">
        <v>0</v>
      </c>
      <c r="Q48" s="300">
        <v>0</v>
      </c>
      <c r="R48" s="300">
        <v>10</v>
      </c>
    </row>
    <row r="49" spans="1:18" ht="16.5" x14ac:dyDescent="0.25">
      <c r="A49" s="289" t="s">
        <v>115</v>
      </c>
      <c r="B49" s="290" t="s">
        <v>299</v>
      </c>
      <c r="C49" s="291" t="s">
        <v>69</v>
      </c>
      <c r="D49" s="292">
        <v>0.7653967853701924</v>
      </c>
      <c r="E49" s="293">
        <v>132</v>
      </c>
      <c r="F49" s="122" t="s">
        <v>117</v>
      </c>
      <c r="G49" s="294" t="s">
        <v>190</v>
      </c>
      <c r="H49" s="295">
        <v>3</v>
      </c>
      <c r="I49" s="123">
        <v>2261.2919999999999</v>
      </c>
      <c r="J49" s="296">
        <v>7.0600402780777406E-3</v>
      </c>
      <c r="K49" s="296">
        <v>0.39054822046538407</v>
      </c>
      <c r="L49" s="296">
        <v>0.18263895153743967</v>
      </c>
      <c r="M49" s="297">
        <v>11.694000000000001</v>
      </c>
      <c r="N49" s="298">
        <v>4.4222506425530182E-2</v>
      </c>
      <c r="O49" s="298">
        <v>0.39800255782977167</v>
      </c>
      <c r="P49" s="299">
        <v>0</v>
      </c>
      <c r="Q49" s="300">
        <v>1</v>
      </c>
      <c r="R49" s="300">
        <v>9</v>
      </c>
    </row>
    <row r="50" spans="1:18" ht="16.5" x14ac:dyDescent="0.25">
      <c r="A50" s="289" t="s">
        <v>115</v>
      </c>
      <c r="B50" s="290" t="s">
        <v>475</v>
      </c>
      <c r="C50" s="291" t="s">
        <v>67</v>
      </c>
      <c r="D50" s="292">
        <v>0.84379310344827596</v>
      </c>
      <c r="E50" s="293">
        <v>297</v>
      </c>
      <c r="F50" s="122" t="s">
        <v>116</v>
      </c>
      <c r="G50" s="294" t="s">
        <v>213</v>
      </c>
      <c r="H50" s="295">
        <v>1</v>
      </c>
      <c r="I50" s="123">
        <v>2797.0949999999998</v>
      </c>
      <c r="J50" s="296">
        <v>6.3419134707481464E-3</v>
      </c>
      <c r="K50" s="296">
        <v>0.27000920683754409</v>
      </c>
      <c r="L50" s="296">
        <v>0.16088119995924344</v>
      </c>
      <c r="M50" s="297">
        <v>18.414999999999999</v>
      </c>
      <c r="N50" s="298">
        <v>3.5751377768720762E-2</v>
      </c>
      <c r="O50" s="298">
        <v>2.1450826661232458</v>
      </c>
      <c r="P50" s="299">
        <v>0</v>
      </c>
      <c r="Q50" s="300">
        <v>1</v>
      </c>
      <c r="R50" s="300">
        <v>60</v>
      </c>
    </row>
    <row r="51" spans="1:18" ht="16.5" x14ac:dyDescent="0.25">
      <c r="A51" s="289" t="s">
        <v>115</v>
      </c>
      <c r="B51" s="290" t="s">
        <v>393</v>
      </c>
      <c r="C51" s="291" t="s">
        <v>69</v>
      </c>
      <c r="D51" s="292">
        <v>0.74560000000000004</v>
      </c>
      <c r="E51" s="293">
        <v>7888</v>
      </c>
      <c r="F51" s="122" t="s">
        <v>117</v>
      </c>
      <c r="G51" s="294" t="s">
        <v>199</v>
      </c>
      <c r="H51" s="295">
        <v>1</v>
      </c>
      <c r="I51" s="123">
        <v>2747.4949999999999</v>
      </c>
      <c r="J51" s="296">
        <v>3.9974649590747051E-3</v>
      </c>
      <c r="K51" s="296">
        <v>0.36923232908179515</v>
      </c>
      <c r="L51" s="296">
        <v>8.9536104706287006E-2</v>
      </c>
      <c r="M51" s="297">
        <v>12.226000000000001</v>
      </c>
      <c r="N51" s="298">
        <v>0.18198395265505488</v>
      </c>
      <c r="O51" s="298">
        <v>1.8926331076125709</v>
      </c>
      <c r="P51" s="299">
        <v>0</v>
      </c>
      <c r="Q51" s="300">
        <v>5</v>
      </c>
      <c r="R51" s="300">
        <v>52</v>
      </c>
    </row>
    <row r="52" spans="1:18" ht="16.5" x14ac:dyDescent="0.25">
      <c r="A52" s="289" t="s">
        <v>115</v>
      </c>
      <c r="B52" s="290" t="s">
        <v>301</v>
      </c>
      <c r="C52" s="291" t="s">
        <v>69</v>
      </c>
      <c r="D52" s="292">
        <v>0.75373984807228511</v>
      </c>
      <c r="E52" s="293">
        <v>5810</v>
      </c>
      <c r="F52" s="122" t="s">
        <v>118</v>
      </c>
      <c r="G52" s="294" t="s">
        <v>220</v>
      </c>
      <c r="H52" s="295">
        <v>6</v>
      </c>
      <c r="I52" s="123">
        <v>2204.8110000000001</v>
      </c>
      <c r="J52" s="296">
        <v>8.2442187384450492E-3</v>
      </c>
      <c r="K52" s="296">
        <v>0.36186844784179872</v>
      </c>
      <c r="L52" s="296">
        <v>0.14967269303355252</v>
      </c>
      <c r="M52" s="297">
        <v>11</v>
      </c>
      <c r="N52" s="298">
        <v>4.5355361525318945E-2</v>
      </c>
      <c r="O52" s="298">
        <v>0.54426433830382737</v>
      </c>
      <c r="P52" s="299">
        <v>0</v>
      </c>
      <c r="Q52" s="300">
        <v>1</v>
      </c>
      <c r="R52" s="300">
        <v>12</v>
      </c>
    </row>
    <row r="53" spans="1:18" ht="16.5" x14ac:dyDescent="0.25">
      <c r="A53" s="289" t="s">
        <v>115</v>
      </c>
      <c r="B53" s="290" t="s">
        <v>303</v>
      </c>
      <c r="C53" s="291" t="s">
        <v>69</v>
      </c>
      <c r="D53" s="292">
        <v>0.71750000000000003</v>
      </c>
      <c r="E53" s="293">
        <v>6341</v>
      </c>
      <c r="F53" s="122" t="s">
        <v>117</v>
      </c>
      <c r="G53" s="294" t="s">
        <v>193</v>
      </c>
      <c r="H53" s="295">
        <v>1</v>
      </c>
      <c r="I53" s="123">
        <v>1901.5060000000001</v>
      </c>
      <c r="J53" s="296">
        <v>1.133541227874312E-2</v>
      </c>
      <c r="K53" s="296">
        <v>0.36781458434591252</v>
      </c>
      <c r="L53" s="296">
        <v>0.22613654650576961</v>
      </c>
      <c r="M53" s="297">
        <v>14.164999999999999</v>
      </c>
      <c r="N53" s="298">
        <v>0.10517978907245099</v>
      </c>
      <c r="O53" s="298">
        <v>8.5721528094047557</v>
      </c>
      <c r="P53" s="299">
        <v>1</v>
      </c>
      <c r="Q53" s="300">
        <v>2</v>
      </c>
      <c r="R53" s="300">
        <v>163</v>
      </c>
    </row>
    <row r="54" spans="1:18" ht="16.5" x14ac:dyDescent="0.25">
      <c r="A54" s="289" t="s">
        <v>115</v>
      </c>
      <c r="B54" s="290" t="s">
        <v>481</v>
      </c>
      <c r="C54" s="291" t="s">
        <v>69</v>
      </c>
      <c r="D54" s="292">
        <v>0.72031659260973591</v>
      </c>
      <c r="E54" s="293">
        <v>3983</v>
      </c>
      <c r="F54" s="122" t="s">
        <v>117</v>
      </c>
      <c r="G54" s="294" t="s">
        <v>189</v>
      </c>
      <c r="H54" s="295">
        <v>11</v>
      </c>
      <c r="I54" s="123">
        <v>2251.1959999999999</v>
      </c>
      <c r="J54" s="296">
        <v>6.3121001424091402E-3</v>
      </c>
      <c r="K54" s="296">
        <v>0.38851423660158541</v>
      </c>
      <c r="L54" s="296">
        <v>0.20204521037902268</v>
      </c>
      <c r="M54" s="297">
        <v>13.323</v>
      </c>
      <c r="N54" s="298">
        <v>0.17768332921700289</v>
      </c>
      <c r="O54" s="298">
        <v>3.1982999259060518</v>
      </c>
      <c r="P54" s="299">
        <v>0</v>
      </c>
      <c r="Q54" s="300">
        <v>4</v>
      </c>
      <c r="R54" s="300">
        <v>77</v>
      </c>
    </row>
    <row r="55" spans="1:18" ht="16.5" x14ac:dyDescent="0.25">
      <c r="A55" s="289" t="s">
        <v>115</v>
      </c>
      <c r="B55" s="290" t="s">
        <v>305</v>
      </c>
      <c r="C55" s="291" t="s">
        <v>69</v>
      </c>
      <c r="D55" s="292">
        <v>0.78083333333333338</v>
      </c>
      <c r="E55" s="293">
        <v>8310</v>
      </c>
      <c r="F55" s="122" t="s">
        <v>117</v>
      </c>
      <c r="G55" s="294" t="s">
        <v>193</v>
      </c>
      <c r="H55" s="295">
        <v>1</v>
      </c>
      <c r="I55" s="123">
        <v>2019.54</v>
      </c>
      <c r="J55" s="296">
        <v>6.5462053285503313E-3</v>
      </c>
      <c r="K55" s="296">
        <v>0.36430740080472429</v>
      </c>
      <c r="L55" s="296">
        <v>9.2595343494063009E-2</v>
      </c>
      <c r="M55" s="297">
        <v>11.670999999999999</v>
      </c>
      <c r="N55" s="298">
        <v>9.9032452934826751E-2</v>
      </c>
      <c r="O55" s="298">
        <v>0.99032452934826742</v>
      </c>
      <c r="P55" s="299">
        <v>0</v>
      </c>
      <c r="Q55" s="300">
        <v>2</v>
      </c>
      <c r="R55" s="300">
        <v>20</v>
      </c>
    </row>
    <row r="56" spans="1:18" ht="16.5" x14ac:dyDescent="0.25">
      <c r="A56" s="289" t="s">
        <v>115</v>
      </c>
      <c r="B56" s="290" t="s">
        <v>485</v>
      </c>
      <c r="C56" s="291" t="s">
        <v>69</v>
      </c>
      <c r="D56" s="292">
        <v>0.67958101211113431</v>
      </c>
      <c r="E56" s="293">
        <v>7677</v>
      </c>
      <c r="F56" s="122" t="s">
        <v>118</v>
      </c>
      <c r="G56" s="294" t="s">
        <v>225</v>
      </c>
      <c r="H56" s="295">
        <v>12</v>
      </c>
      <c r="I56" s="123">
        <v>2457.6089999999999</v>
      </c>
      <c r="J56" s="296">
        <v>8.1079243218632815E-3</v>
      </c>
      <c r="K56" s="296">
        <v>0.37125128932632895</v>
      </c>
      <c r="L56" s="296">
        <v>0.10864218026545314</v>
      </c>
      <c r="M56" s="297">
        <v>13.238</v>
      </c>
      <c r="N56" s="298">
        <v>0</v>
      </c>
      <c r="O56" s="298">
        <v>4.5165850222716468</v>
      </c>
      <c r="P56" s="299">
        <v>1</v>
      </c>
      <c r="Q56" s="300">
        <v>0</v>
      </c>
      <c r="R56" s="300">
        <v>116</v>
      </c>
    </row>
    <row r="57" spans="1:18" ht="16.5" x14ac:dyDescent="0.25">
      <c r="A57" s="289" t="s">
        <v>115</v>
      </c>
      <c r="B57" s="290" t="s">
        <v>307</v>
      </c>
      <c r="C57" s="291" t="s">
        <v>69</v>
      </c>
      <c r="D57" s="292">
        <v>0.74691892487480027</v>
      </c>
      <c r="E57" s="293">
        <v>4992</v>
      </c>
      <c r="F57" s="122" t="s">
        <v>118</v>
      </c>
      <c r="G57" s="294" t="s">
        <v>230</v>
      </c>
      <c r="H57" s="295">
        <v>11</v>
      </c>
      <c r="I57" s="123">
        <v>2569.473</v>
      </c>
      <c r="J57" s="296">
        <v>5.4301964006800039E-3</v>
      </c>
      <c r="K57" s="296">
        <v>0.37818189915858968</v>
      </c>
      <c r="L57" s="296">
        <v>0.16568774731473226</v>
      </c>
      <c r="M57" s="297">
        <v>12.234</v>
      </c>
      <c r="N57" s="298">
        <v>0</v>
      </c>
      <c r="O57" s="298">
        <v>0.35026637758014972</v>
      </c>
      <c r="P57" s="299">
        <v>0</v>
      </c>
      <c r="Q57" s="300">
        <v>0</v>
      </c>
      <c r="R57" s="300">
        <v>16</v>
      </c>
    </row>
    <row r="58" spans="1:18" ht="16.5" x14ac:dyDescent="0.25">
      <c r="A58" s="289" t="s">
        <v>115</v>
      </c>
      <c r="B58" s="290" t="s">
        <v>489</v>
      </c>
      <c r="C58" s="291" t="s">
        <v>69</v>
      </c>
      <c r="D58" s="292">
        <v>0.73171618309760633</v>
      </c>
      <c r="E58" s="293">
        <v>2956</v>
      </c>
      <c r="F58" s="122" t="s">
        <v>118</v>
      </c>
      <c r="G58" s="294" t="s">
        <v>226</v>
      </c>
      <c r="H58" s="295">
        <v>10</v>
      </c>
      <c r="I58" s="123">
        <v>2518.4380000000001</v>
      </c>
      <c r="J58" s="296">
        <v>5.4455351038486368E-3</v>
      </c>
      <c r="K58" s="296">
        <v>0.35496714029884896</v>
      </c>
      <c r="L58" s="296">
        <v>0.16518175154599796</v>
      </c>
      <c r="M58" s="297">
        <v>10.81</v>
      </c>
      <c r="N58" s="298">
        <v>3.9707151813941813E-2</v>
      </c>
      <c r="O58" s="298">
        <v>2.5809648679062178</v>
      </c>
      <c r="P58" s="299">
        <v>0</v>
      </c>
      <c r="Q58" s="300">
        <v>1</v>
      </c>
      <c r="R58" s="300">
        <v>65</v>
      </c>
    </row>
    <row r="59" spans="1:18" ht="16.5" x14ac:dyDescent="0.25">
      <c r="A59" s="289" t="s">
        <v>115</v>
      </c>
      <c r="B59" s="290" t="s">
        <v>309</v>
      </c>
      <c r="C59" s="291" t="s">
        <v>69</v>
      </c>
      <c r="D59" s="292">
        <v>0.72517241379310349</v>
      </c>
      <c r="E59" s="293">
        <v>1924</v>
      </c>
      <c r="F59" s="122" t="s">
        <v>116</v>
      </c>
      <c r="G59" s="294" t="s">
        <v>216</v>
      </c>
      <c r="H59" s="295">
        <v>1</v>
      </c>
      <c r="I59" s="123">
        <v>3994.163</v>
      </c>
      <c r="J59" s="296">
        <v>6.0862217476199462E-3</v>
      </c>
      <c r="K59" s="296">
        <v>0.27114384527424379</v>
      </c>
      <c r="L59" s="296">
        <v>0.19603606562876877</v>
      </c>
      <c r="M59" s="297">
        <v>23.59</v>
      </c>
      <c r="N59" s="298">
        <v>2.5036534563061145E-2</v>
      </c>
      <c r="O59" s="298">
        <v>1.1016075207746905</v>
      </c>
      <c r="P59" s="299">
        <v>0</v>
      </c>
      <c r="Q59" s="300">
        <v>1</v>
      </c>
      <c r="R59" s="300">
        <v>44</v>
      </c>
    </row>
    <row r="60" spans="1:18" ht="16.5" x14ac:dyDescent="0.25">
      <c r="A60" s="289" t="s">
        <v>115</v>
      </c>
      <c r="B60" s="290" t="s">
        <v>311</v>
      </c>
      <c r="C60" s="291" t="s">
        <v>69</v>
      </c>
      <c r="D60" s="292">
        <v>0.76483446944799183</v>
      </c>
      <c r="E60" s="293">
        <v>2639</v>
      </c>
      <c r="F60" s="122" t="s">
        <v>118</v>
      </c>
      <c r="G60" s="294" t="s">
        <v>228</v>
      </c>
      <c r="H60" s="295">
        <v>2</v>
      </c>
      <c r="I60" s="123">
        <v>1979.194</v>
      </c>
      <c r="J60" s="296">
        <v>3.8904841535692346E-3</v>
      </c>
      <c r="K60" s="296">
        <v>0.35881117603839502</v>
      </c>
      <c r="L60" s="296">
        <v>0.19907093493614067</v>
      </c>
      <c r="M60" s="297">
        <v>13.577999999999999</v>
      </c>
      <c r="N60" s="298">
        <v>0</v>
      </c>
      <c r="O60" s="298">
        <v>2.3241784281884446</v>
      </c>
      <c r="P60" s="299">
        <v>0</v>
      </c>
      <c r="Q60" s="300">
        <v>0</v>
      </c>
      <c r="R60" s="300">
        <v>46</v>
      </c>
    </row>
    <row r="61" spans="1:18" ht="16.5" x14ac:dyDescent="0.25">
      <c r="A61" s="289" t="s">
        <v>115</v>
      </c>
      <c r="B61" s="290" t="s">
        <v>313</v>
      </c>
      <c r="C61" s="291" t="s">
        <v>67</v>
      </c>
      <c r="D61" s="292">
        <v>0.83444444444444443</v>
      </c>
      <c r="E61" s="293">
        <v>6875</v>
      </c>
      <c r="F61" s="122" t="s">
        <v>118</v>
      </c>
      <c r="G61" s="294" t="s">
        <v>228</v>
      </c>
      <c r="H61" s="295">
        <v>1</v>
      </c>
      <c r="I61" s="123">
        <v>1986.6610000000001</v>
      </c>
      <c r="J61" s="296">
        <v>7.6148714793383568E-3</v>
      </c>
      <c r="K61" s="296">
        <v>0.31898035060514468</v>
      </c>
      <c r="L61" s="296">
        <v>9.8154642387402777E-2</v>
      </c>
      <c r="M61" s="297">
        <v>10.031000000000001</v>
      </c>
      <c r="N61" s="298">
        <v>0</v>
      </c>
      <c r="O61" s="298">
        <v>0.10067142808964388</v>
      </c>
      <c r="P61" s="299">
        <v>0</v>
      </c>
      <c r="Q61" s="300">
        <v>0</v>
      </c>
      <c r="R61" s="300">
        <v>2</v>
      </c>
    </row>
    <row r="62" spans="1:18" ht="16.5" x14ac:dyDescent="0.25">
      <c r="A62" s="289" t="s">
        <v>115</v>
      </c>
      <c r="B62" s="290" t="s">
        <v>315</v>
      </c>
      <c r="C62" s="291" t="s">
        <v>69</v>
      </c>
      <c r="D62" s="292">
        <v>0.76519999999999999</v>
      </c>
      <c r="E62" s="293">
        <v>1245</v>
      </c>
      <c r="F62" s="122" t="s">
        <v>117</v>
      </c>
      <c r="G62" s="294" t="s">
        <v>189</v>
      </c>
      <c r="H62" s="295">
        <v>2</v>
      </c>
      <c r="I62" s="123">
        <v>1864.325</v>
      </c>
      <c r="J62" s="296">
        <v>5.6669782270252541E-3</v>
      </c>
      <c r="K62" s="296">
        <v>0.36929369300788306</v>
      </c>
      <c r="L62" s="296">
        <v>8.9040269266356456E-2</v>
      </c>
      <c r="M62" s="297">
        <v>11.23</v>
      </c>
      <c r="N62" s="298">
        <v>0.26819358212757965</v>
      </c>
      <c r="O62" s="298">
        <v>1.5555227763399622</v>
      </c>
      <c r="P62" s="299">
        <v>1</v>
      </c>
      <c r="Q62" s="300">
        <v>5</v>
      </c>
      <c r="R62" s="300">
        <v>29</v>
      </c>
    </row>
    <row r="63" spans="1:18" ht="16.5" x14ac:dyDescent="0.25">
      <c r="A63" s="289" t="s">
        <v>115</v>
      </c>
      <c r="B63" s="290" t="s">
        <v>496</v>
      </c>
      <c r="C63" s="291" t="s">
        <v>69</v>
      </c>
      <c r="D63" s="292">
        <v>0.66880284198947182</v>
      </c>
      <c r="E63" s="293">
        <v>7391</v>
      </c>
      <c r="F63" s="122" t="s">
        <v>118</v>
      </c>
      <c r="G63" s="294" t="s">
        <v>230</v>
      </c>
      <c r="H63" s="295">
        <v>2</v>
      </c>
      <c r="I63" s="123">
        <v>626.44799999999998</v>
      </c>
      <c r="J63" s="296">
        <v>6.3137447505404853E-3</v>
      </c>
      <c r="K63" s="296">
        <v>0.36118179319354715</v>
      </c>
      <c r="L63" s="296">
        <v>8.9392894541925269E-2</v>
      </c>
      <c r="M63" s="297">
        <v>10.534000000000001</v>
      </c>
      <c r="N63" s="298">
        <v>0</v>
      </c>
      <c r="O63" s="298">
        <v>1.5963016882486656</v>
      </c>
      <c r="P63" s="299">
        <v>0</v>
      </c>
      <c r="Q63" s="300">
        <v>0</v>
      </c>
      <c r="R63" s="300">
        <v>10</v>
      </c>
    </row>
    <row r="64" spans="1:18" ht="16.5" x14ac:dyDescent="0.25">
      <c r="A64" s="289" t="s">
        <v>115</v>
      </c>
      <c r="B64" s="290" t="s">
        <v>499</v>
      </c>
      <c r="C64" s="291" t="s">
        <v>69</v>
      </c>
      <c r="D64" s="292">
        <v>0.73739605998520474</v>
      </c>
      <c r="E64" s="293">
        <v>6751</v>
      </c>
      <c r="F64" s="122" t="s">
        <v>116</v>
      </c>
      <c r="G64" s="294" t="s">
        <v>216</v>
      </c>
      <c r="H64" s="295">
        <v>4</v>
      </c>
      <c r="I64" s="123">
        <v>918.73300000000006</v>
      </c>
      <c r="J64" s="296">
        <v>4.3716464993130335E-3</v>
      </c>
      <c r="K64" s="296">
        <v>0.29697391047640964</v>
      </c>
      <c r="L64" s="296">
        <v>0.13714539479914187</v>
      </c>
      <c r="M64" s="297">
        <v>19.812000000000001</v>
      </c>
      <c r="N64" s="298">
        <v>0</v>
      </c>
      <c r="O64" s="298">
        <v>4.4626676085435051</v>
      </c>
      <c r="P64" s="299">
        <v>0</v>
      </c>
      <c r="Q64" s="300">
        <v>0</v>
      </c>
      <c r="R64" s="300">
        <v>45</v>
      </c>
    </row>
    <row r="65" spans="1:18" ht="16.5" x14ac:dyDescent="0.25">
      <c r="A65" s="289" t="s">
        <v>115</v>
      </c>
      <c r="B65" s="290" t="s">
        <v>317</v>
      </c>
      <c r="C65" s="291" t="s">
        <v>67</v>
      </c>
      <c r="D65" s="292">
        <v>0.81958333333333344</v>
      </c>
      <c r="E65" s="293">
        <v>1688</v>
      </c>
      <c r="F65" s="122" t="s">
        <v>117</v>
      </c>
      <c r="G65" s="294" t="s">
        <v>194</v>
      </c>
      <c r="H65" s="295">
        <v>1</v>
      </c>
      <c r="I65" s="123">
        <v>2240.2280000000001</v>
      </c>
      <c r="J65" s="296">
        <v>2.8941977334393369E-3</v>
      </c>
      <c r="K65" s="296">
        <v>0.33269097623507926</v>
      </c>
      <c r="L65" s="296">
        <v>0.12498727808062393</v>
      </c>
      <c r="M65" s="297">
        <v>9.4149999999999991</v>
      </c>
      <c r="N65" s="298">
        <v>8.9276627200445671E-2</v>
      </c>
      <c r="O65" s="298">
        <v>0.26782988160133697</v>
      </c>
      <c r="P65" s="299">
        <v>0</v>
      </c>
      <c r="Q65" s="300">
        <v>2</v>
      </c>
      <c r="R65" s="300">
        <v>6</v>
      </c>
    </row>
    <row r="66" spans="1:18" ht="16.5" x14ac:dyDescent="0.25">
      <c r="A66" s="289" t="s">
        <v>115</v>
      </c>
      <c r="B66" s="290" t="s">
        <v>319</v>
      </c>
      <c r="C66" s="291" t="s">
        <v>69</v>
      </c>
      <c r="D66" s="292">
        <v>0.73034430355489899</v>
      </c>
      <c r="E66" s="293">
        <v>3234</v>
      </c>
      <c r="F66" s="122" t="s">
        <v>118</v>
      </c>
      <c r="G66" s="294" t="s">
        <v>228</v>
      </c>
      <c r="H66" s="295">
        <v>12</v>
      </c>
      <c r="I66" s="123">
        <v>2344.4740000000002</v>
      </c>
      <c r="J66" s="296">
        <v>2.9417450608052154E-3</v>
      </c>
      <c r="K66" s="296">
        <v>0.37179661445582118</v>
      </c>
      <c r="L66" s="296">
        <v>0.15014028733097487</v>
      </c>
      <c r="M66" s="297">
        <v>12.776</v>
      </c>
      <c r="N66" s="298">
        <v>8.5306981438053903E-2</v>
      </c>
      <c r="O66" s="298">
        <v>2.8577838781748057</v>
      </c>
      <c r="P66" s="299">
        <v>0</v>
      </c>
      <c r="Q66" s="300">
        <v>2</v>
      </c>
      <c r="R66" s="300">
        <v>75</v>
      </c>
    </row>
    <row r="67" spans="1:18" ht="16.5" x14ac:dyDescent="0.25">
      <c r="A67" s="289" t="s">
        <v>115</v>
      </c>
      <c r="B67" s="290" t="s">
        <v>504</v>
      </c>
      <c r="C67" s="291" t="s">
        <v>69</v>
      </c>
      <c r="D67" s="292">
        <v>0.6951628854902181</v>
      </c>
      <c r="E67" s="293">
        <v>3742</v>
      </c>
      <c r="F67" s="122" t="s">
        <v>118</v>
      </c>
      <c r="G67" s="294" t="s">
        <v>225</v>
      </c>
      <c r="H67" s="295">
        <v>9</v>
      </c>
      <c r="I67" s="123">
        <v>2379.9790000000003</v>
      </c>
      <c r="J67" s="296">
        <v>7.5900219551523398E-3</v>
      </c>
      <c r="K67" s="296">
        <v>0.37111117286264772</v>
      </c>
      <c r="L67" s="296">
        <v>0.17689231711708381</v>
      </c>
      <c r="M67" s="297">
        <v>14.092000000000001</v>
      </c>
      <c r="N67" s="298">
        <v>0</v>
      </c>
      <c r="O67" s="298">
        <v>1.4706012111871574</v>
      </c>
      <c r="P67" s="299">
        <v>0</v>
      </c>
      <c r="Q67" s="300">
        <v>0</v>
      </c>
      <c r="R67" s="300">
        <v>39</v>
      </c>
    </row>
    <row r="68" spans="1:18" ht="16.5" x14ac:dyDescent="0.25">
      <c r="A68" s="289" t="s">
        <v>115</v>
      </c>
      <c r="B68" s="290" t="s">
        <v>321</v>
      </c>
      <c r="C68" s="291" t="s">
        <v>69</v>
      </c>
      <c r="D68" s="292">
        <v>0.73703703703703694</v>
      </c>
      <c r="E68" s="293">
        <v>1354</v>
      </c>
      <c r="F68" s="122" t="s">
        <v>118</v>
      </c>
      <c r="G68" s="294" t="s">
        <v>227</v>
      </c>
      <c r="H68" s="295">
        <v>1</v>
      </c>
      <c r="I68" s="123">
        <v>1814.066</v>
      </c>
      <c r="J68" s="296">
        <v>1.6547437268883008E-3</v>
      </c>
      <c r="K68" s="296">
        <v>0.36171912889211638</v>
      </c>
      <c r="L68" s="296">
        <v>3.1972375867250692E-2</v>
      </c>
      <c r="M68" s="297">
        <v>11.356999999999999</v>
      </c>
      <c r="N68" s="298">
        <v>0</v>
      </c>
      <c r="O68" s="298">
        <v>3.4177367306371433</v>
      </c>
      <c r="P68" s="299">
        <v>0</v>
      </c>
      <c r="Q68" s="300">
        <v>0</v>
      </c>
      <c r="R68" s="300">
        <v>62</v>
      </c>
    </row>
    <row r="69" spans="1:18" ht="16.5" x14ac:dyDescent="0.25">
      <c r="A69" s="289" t="s">
        <v>115</v>
      </c>
      <c r="B69" s="290" t="s">
        <v>323</v>
      </c>
      <c r="C69" s="291" t="s">
        <v>69</v>
      </c>
      <c r="D69" s="292">
        <v>0.79482758620689664</v>
      </c>
      <c r="E69" s="293">
        <v>8758</v>
      </c>
      <c r="F69" s="122" t="s">
        <v>116</v>
      </c>
      <c r="G69" s="294" t="s">
        <v>215</v>
      </c>
      <c r="H69" s="295">
        <v>1</v>
      </c>
      <c r="I69" s="123">
        <v>3919.48</v>
      </c>
      <c r="J69" s="296">
        <v>9.800410076333128E-3</v>
      </c>
      <c r="K69" s="296">
        <v>0.25316714473898605</v>
      </c>
      <c r="L69" s="296">
        <v>0.11021870248094134</v>
      </c>
      <c r="M69" s="297">
        <v>21.655999999999999</v>
      </c>
      <c r="N69" s="298">
        <v>2.5513588537254942E-2</v>
      </c>
      <c r="O69" s="298">
        <v>2.9340626817843183</v>
      </c>
      <c r="P69" s="299">
        <v>0</v>
      </c>
      <c r="Q69" s="300">
        <v>1</v>
      </c>
      <c r="R69" s="300">
        <v>115</v>
      </c>
    </row>
    <row r="70" spans="1:18" ht="16.5" x14ac:dyDescent="0.25">
      <c r="A70" s="289" t="s">
        <v>115</v>
      </c>
      <c r="B70" s="290" t="s">
        <v>509</v>
      </c>
      <c r="C70" s="291" t="s">
        <v>69</v>
      </c>
      <c r="D70" s="292">
        <v>0.74523876354527963</v>
      </c>
      <c r="E70" s="293">
        <v>5973</v>
      </c>
      <c r="F70" s="122" t="s">
        <v>117</v>
      </c>
      <c r="G70" s="294" t="s">
        <v>196</v>
      </c>
      <c r="H70" s="295">
        <v>9</v>
      </c>
      <c r="I70" s="123">
        <v>2264.442</v>
      </c>
      <c r="J70" s="296">
        <v>1.0825344633922984E-2</v>
      </c>
      <c r="K70" s="296">
        <v>0.37139575868694952</v>
      </c>
      <c r="L70" s="296">
        <v>0.24553510312915941</v>
      </c>
      <c r="M70" s="297">
        <v>12.222</v>
      </c>
      <c r="N70" s="298">
        <v>0.17664395908572619</v>
      </c>
      <c r="O70" s="298">
        <v>3.930328089657408</v>
      </c>
      <c r="P70" s="299">
        <v>1</v>
      </c>
      <c r="Q70" s="300">
        <v>4</v>
      </c>
      <c r="R70" s="300">
        <v>89</v>
      </c>
    </row>
    <row r="71" spans="1:18" ht="16.5" x14ac:dyDescent="0.25">
      <c r="A71" s="289" t="s">
        <v>115</v>
      </c>
      <c r="B71" s="290" t="s">
        <v>325</v>
      </c>
      <c r="C71" s="291" t="s">
        <v>69</v>
      </c>
      <c r="D71" s="292">
        <v>0.77138711557337325</v>
      </c>
      <c r="E71" s="293">
        <v>7377</v>
      </c>
      <c r="F71" s="122" t="s">
        <v>118</v>
      </c>
      <c r="G71" s="294" t="s">
        <v>226</v>
      </c>
      <c r="H71" s="295">
        <v>13</v>
      </c>
      <c r="I71" s="123">
        <v>2231.672</v>
      </c>
      <c r="J71" s="296">
        <v>4.3853703866011586E-3</v>
      </c>
      <c r="K71" s="296">
        <v>0.34975253326209521</v>
      </c>
      <c r="L71" s="296">
        <v>0.17206829677479485</v>
      </c>
      <c r="M71" s="297">
        <v>10.673</v>
      </c>
      <c r="N71" s="298">
        <v>4.480945228510283E-2</v>
      </c>
      <c r="O71" s="298">
        <v>0.4929039751361311</v>
      </c>
      <c r="P71" s="299">
        <v>0</v>
      </c>
      <c r="Q71" s="300">
        <v>1</v>
      </c>
      <c r="R71" s="300">
        <v>11</v>
      </c>
    </row>
    <row r="72" spans="1:18" ht="16.5" x14ac:dyDescent="0.25">
      <c r="A72" s="289" t="s">
        <v>115</v>
      </c>
      <c r="B72" s="290" t="s">
        <v>513</v>
      </c>
      <c r="C72" s="291" t="s">
        <v>69</v>
      </c>
      <c r="D72" s="292">
        <v>0.74549707639752993</v>
      </c>
      <c r="E72" s="293">
        <v>3685</v>
      </c>
      <c r="F72" s="122" t="s">
        <v>117</v>
      </c>
      <c r="G72" s="294" t="s">
        <v>189</v>
      </c>
      <c r="H72" s="295">
        <v>8</v>
      </c>
      <c r="I72" s="123">
        <v>2043.9749999999997</v>
      </c>
      <c r="J72" s="296">
        <v>7.0493576106027264E-3</v>
      </c>
      <c r="K72" s="296">
        <v>0.38748761704091172</v>
      </c>
      <c r="L72" s="296">
        <v>0.15411147396616887</v>
      </c>
      <c r="M72" s="297">
        <v>11.821</v>
      </c>
      <c r="N72" s="298">
        <v>0.29354566469746457</v>
      </c>
      <c r="O72" s="298">
        <v>4.109639305764504</v>
      </c>
      <c r="P72" s="299">
        <v>1</v>
      </c>
      <c r="Q72" s="300">
        <v>6</v>
      </c>
      <c r="R72" s="300">
        <v>88</v>
      </c>
    </row>
    <row r="73" spans="1:18" ht="16.5" x14ac:dyDescent="0.25">
      <c r="A73" s="289" t="s">
        <v>115</v>
      </c>
      <c r="B73" s="290" t="s">
        <v>327</v>
      </c>
      <c r="C73" s="291" t="s">
        <v>69</v>
      </c>
      <c r="D73" s="292">
        <v>0.78360000000000007</v>
      </c>
      <c r="E73" s="293">
        <v>2181</v>
      </c>
      <c r="F73" s="122" t="s">
        <v>117</v>
      </c>
      <c r="G73" s="294" t="s">
        <v>201</v>
      </c>
      <c r="H73" s="295">
        <v>1</v>
      </c>
      <c r="I73" s="123">
        <v>2126.9450000000002</v>
      </c>
      <c r="J73" s="296">
        <v>6.5902672494156985E-3</v>
      </c>
      <c r="K73" s="296">
        <v>0.37259739897577754</v>
      </c>
      <c r="L73" s="296">
        <v>0.20048806889064338</v>
      </c>
      <c r="M73" s="297">
        <v>12.164</v>
      </c>
      <c r="N73" s="298">
        <v>4.7015790253156518E-2</v>
      </c>
      <c r="O73" s="298">
        <v>0.4701579025315652</v>
      </c>
      <c r="P73" s="299">
        <v>0</v>
      </c>
      <c r="Q73" s="300">
        <v>1</v>
      </c>
      <c r="R73" s="300">
        <v>12</v>
      </c>
    </row>
    <row r="74" spans="1:18" ht="16.5" x14ac:dyDescent="0.25">
      <c r="A74" s="289" t="s">
        <v>115</v>
      </c>
      <c r="B74" s="290" t="s">
        <v>329</v>
      </c>
      <c r="C74" s="291" t="s">
        <v>69</v>
      </c>
      <c r="D74" s="292">
        <v>0.75710448940889108</v>
      </c>
      <c r="E74" s="293">
        <v>8311</v>
      </c>
      <c r="F74" s="122" t="s">
        <v>118</v>
      </c>
      <c r="G74" s="294" t="s">
        <v>224</v>
      </c>
      <c r="H74" s="295">
        <v>2</v>
      </c>
      <c r="I74" s="123">
        <v>2302.5729999999999</v>
      </c>
      <c r="J74" s="296">
        <v>2.9635014367518993E-3</v>
      </c>
      <c r="K74" s="296">
        <v>0.37212649364810246</v>
      </c>
      <c r="L74" s="296">
        <v>0.1611240989970785</v>
      </c>
      <c r="M74" s="297">
        <v>12.499000000000001</v>
      </c>
      <c r="N74" s="298">
        <v>4.3429676279535985E-2</v>
      </c>
      <c r="O74" s="298">
        <v>1.1291715832679357</v>
      </c>
      <c r="P74" s="299">
        <v>0</v>
      </c>
      <c r="Q74" s="300">
        <v>1</v>
      </c>
      <c r="R74" s="300">
        <v>26</v>
      </c>
    </row>
    <row r="75" spans="1:18" ht="16.5" x14ac:dyDescent="0.25">
      <c r="A75" s="289" t="s">
        <v>115</v>
      </c>
      <c r="B75" s="290" t="s">
        <v>331</v>
      </c>
      <c r="C75" s="291" t="s">
        <v>69</v>
      </c>
      <c r="D75" s="292">
        <v>0.72314446928073406</v>
      </c>
      <c r="E75" s="293">
        <v>1274</v>
      </c>
      <c r="F75" s="122" t="s">
        <v>118</v>
      </c>
      <c r="G75" s="294" t="s">
        <v>218</v>
      </c>
      <c r="H75" s="295">
        <v>2</v>
      </c>
      <c r="I75" s="123">
        <v>1468.3690000000001</v>
      </c>
      <c r="J75" s="296">
        <v>2.7327578841719541E-3</v>
      </c>
      <c r="K75" s="296">
        <v>0.34740120191209345</v>
      </c>
      <c r="L75" s="296">
        <v>0.17570515313248919</v>
      </c>
      <c r="M75" s="297">
        <v>13.459</v>
      </c>
      <c r="N75" s="298">
        <v>0.13620554506394508</v>
      </c>
      <c r="O75" s="298">
        <v>2.8603164463428468</v>
      </c>
      <c r="P75" s="299">
        <v>0</v>
      </c>
      <c r="Q75" s="300">
        <v>2</v>
      </c>
      <c r="R75" s="300">
        <v>42</v>
      </c>
    </row>
    <row r="76" spans="1:18" ht="16.5" x14ac:dyDescent="0.25">
      <c r="A76" s="289" t="s">
        <v>115</v>
      </c>
      <c r="B76" s="290" t="s">
        <v>333</v>
      </c>
      <c r="C76" s="291" t="s">
        <v>69</v>
      </c>
      <c r="D76" s="292">
        <v>0.69146319180500915</v>
      </c>
      <c r="E76" s="293">
        <v>7474</v>
      </c>
      <c r="F76" s="122" t="s">
        <v>118</v>
      </c>
      <c r="G76" s="294" t="s">
        <v>217</v>
      </c>
      <c r="H76" s="295">
        <v>13</v>
      </c>
      <c r="I76" s="123">
        <v>2361.3020000000001</v>
      </c>
      <c r="J76" s="296">
        <v>7.3241433675161477E-3</v>
      </c>
      <c r="K76" s="296">
        <v>0.35953387934103681</v>
      </c>
      <c r="L76" s="296">
        <v>0.14822331069892797</v>
      </c>
      <c r="M76" s="297">
        <v>13.241</v>
      </c>
      <c r="N76" s="298">
        <v>8.469903468510169E-2</v>
      </c>
      <c r="O76" s="298">
        <v>5.8442333932720167</v>
      </c>
      <c r="P76" s="299">
        <v>0</v>
      </c>
      <c r="Q76" s="300">
        <v>2</v>
      </c>
      <c r="R76" s="300">
        <v>163</v>
      </c>
    </row>
    <row r="77" spans="1:18" ht="16.5" x14ac:dyDescent="0.25">
      <c r="A77" s="289" t="s">
        <v>115</v>
      </c>
      <c r="B77" s="290" t="s">
        <v>520</v>
      </c>
      <c r="C77" s="291" t="s">
        <v>69</v>
      </c>
      <c r="D77" s="292">
        <v>0.73304627009871437</v>
      </c>
      <c r="E77" s="293">
        <v>2009</v>
      </c>
      <c r="F77" s="122" t="s">
        <v>117</v>
      </c>
      <c r="G77" s="294" t="s">
        <v>189</v>
      </c>
      <c r="H77" s="295">
        <v>7</v>
      </c>
      <c r="I77" s="123">
        <v>2028.1769999999997</v>
      </c>
      <c r="J77" s="296">
        <v>8.576355212124135E-3</v>
      </c>
      <c r="K77" s="296">
        <v>0.38982922008076326</v>
      </c>
      <c r="L77" s="296">
        <v>0.11636065294104016</v>
      </c>
      <c r="M77" s="297">
        <v>11.872999999999999</v>
      </c>
      <c r="N77" s="298">
        <v>0.14791608424708497</v>
      </c>
      <c r="O77" s="298">
        <v>2.5145734322004443</v>
      </c>
      <c r="P77" s="299">
        <v>0</v>
      </c>
      <c r="Q77" s="300">
        <v>3</v>
      </c>
      <c r="R77" s="300">
        <v>51</v>
      </c>
    </row>
    <row r="78" spans="1:18" ht="16.5" x14ac:dyDescent="0.25">
      <c r="A78" s="289" t="s">
        <v>115</v>
      </c>
      <c r="B78" s="290" t="s">
        <v>335</v>
      </c>
      <c r="C78" s="291" t="s">
        <v>69</v>
      </c>
      <c r="D78" s="292">
        <v>0.71879999999999999</v>
      </c>
      <c r="E78" s="293">
        <v>913</v>
      </c>
      <c r="F78" s="122" t="s">
        <v>117</v>
      </c>
      <c r="G78" s="294" t="s">
        <v>192</v>
      </c>
      <c r="H78" s="295">
        <v>1</v>
      </c>
      <c r="I78" s="123">
        <v>2212.6060000000002</v>
      </c>
      <c r="J78" s="296">
        <v>7.1235473334697276E-3</v>
      </c>
      <c r="K78" s="296">
        <v>0.38082761707793933</v>
      </c>
      <c r="L78" s="296">
        <v>0.16225211357105601</v>
      </c>
      <c r="M78" s="297">
        <v>12.938000000000001</v>
      </c>
      <c r="N78" s="298">
        <v>4.5195574810879116E-2</v>
      </c>
      <c r="O78" s="298">
        <v>2.756930063463626</v>
      </c>
      <c r="P78" s="299">
        <v>1</v>
      </c>
      <c r="Q78" s="300">
        <v>1</v>
      </c>
      <c r="R78" s="300">
        <v>61</v>
      </c>
    </row>
    <row r="79" spans="1:18" ht="16.5" x14ac:dyDescent="0.25">
      <c r="A79" s="289" t="s">
        <v>115</v>
      </c>
      <c r="B79" s="290" t="s">
        <v>337</v>
      </c>
      <c r="C79" s="291" t="s">
        <v>69</v>
      </c>
      <c r="D79" s="292">
        <v>0.76505593677458006</v>
      </c>
      <c r="E79" s="293">
        <v>9885</v>
      </c>
      <c r="F79" s="122" t="s">
        <v>118</v>
      </c>
      <c r="G79" s="294" t="s">
        <v>226</v>
      </c>
      <c r="H79" s="295">
        <v>2</v>
      </c>
      <c r="I79" s="123">
        <v>2001.722</v>
      </c>
      <c r="J79" s="296">
        <v>8.9592803458429411E-3</v>
      </c>
      <c r="K79" s="296">
        <v>0.34675729649781145</v>
      </c>
      <c r="L79" s="296">
        <v>0.15586579954659038</v>
      </c>
      <c r="M79" s="297">
        <v>10.95</v>
      </c>
      <c r="N79" s="298">
        <v>0</v>
      </c>
      <c r="O79" s="298">
        <v>1.3488386499224168</v>
      </c>
      <c r="P79" s="299">
        <v>0</v>
      </c>
      <c r="Q79" s="300">
        <v>0</v>
      </c>
      <c r="R79" s="300">
        <v>27</v>
      </c>
    </row>
    <row r="80" spans="1:18" ht="16.5" x14ac:dyDescent="0.25">
      <c r="A80" s="289" t="s">
        <v>115</v>
      </c>
      <c r="B80" s="290" t="s">
        <v>339</v>
      </c>
      <c r="C80" s="291" t="s">
        <v>69</v>
      </c>
      <c r="D80" s="292">
        <v>0.75160000000000005</v>
      </c>
      <c r="E80" s="293">
        <v>6395</v>
      </c>
      <c r="F80" s="122" t="s">
        <v>117</v>
      </c>
      <c r="G80" s="294" t="s">
        <v>392</v>
      </c>
      <c r="H80" s="295">
        <v>1</v>
      </c>
      <c r="I80" s="123">
        <v>2079.0320000000002</v>
      </c>
      <c r="J80" s="296">
        <v>2.4696135958168788E-3</v>
      </c>
      <c r="K80" s="296">
        <v>0.37632859468860702</v>
      </c>
      <c r="L80" s="296">
        <v>0.17796743869262233</v>
      </c>
      <c r="M80" s="297">
        <v>11.645</v>
      </c>
      <c r="N80" s="298">
        <v>4.8099307754762788E-2</v>
      </c>
      <c r="O80" s="298">
        <v>2.5492633110024276</v>
      </c>
      <c r="P80" s="299">
        <v>0</v>
      </c>
      <c r="Q80" s="300">
        <v>1</v>
      </c>
      <c r="R80" s="300">
        <v>53</v>
      </c>
    </row>
    <row r="81" spans="1:18" ht="16.5" x14ac:dyDescent="0.25">
      <c r="A81" s="289" t="s">
        <v>115</v>
      </c>
      <c r="B81" s="290" t="s">
        <v>341</v>
      </c>
      <c r="C81" s="291" t="s">
        <v>69</v>
      </c>
      <c r="D81" s="292">
        <v>0.79107517216301848</v>
      </c>
      <c r="E81" s="293">
        <v>29</v>
      </c>
      <c r="F81" s="122" t="s">
        <v>118</v>
      </c>
      <c r="G81" s="294" t="s">
        <v>225</v>
      </c>
      <c r="H81" s="295">
        <v>2</v>
      </c>
      <c r="I81" s="123">
        <v>1918.5519999999999</v>
      </c>
      <c r="J81" s="296">
        <v>6.1411869521888381E-3</v>
      </c>
      <c r="K81" s="296">
        <v>0.33992425540446503</v>
      </c>
      <c r="L81" s="296">
        <v>0.11519103990926491</v>
      </c>
      <c r="M81" s="297">
        <v>12.401999999999999</v>
      </c>
      <c r="N81" s="298">
        <v>0</v>
      </c>
      <c r="O81" s="298">
        <v>6.3068397416384858</v>
      </c>
      <c r="P81" s="299">
        <v>0</v>
      </c>
      <c r="Q81" s="300">
        <v>0</v>
      </c>
      <c r="R81" s="300">
        <v>121</v>
      </c>
    </row>
    <row r="82" spans="1:18" ht="16.5" x14ac:dyDescent="0.25">
      <c r="A82" s="289" t="s">
        <v>115</v>
      </c>
      <c r="B82" s="290" t="s">
        <v>343</v>
      </c>
      <c r="C82" s="291" t="s">
        <v>69</v>
      </c>
      <c r="D82" s="292">
        <v>0.72374286158715273</v>
      </c>
      <c r="E82" s="293">
        <v>5672</v>
      </c>
      <c r="F82" s="122" t="s">
        <v>117</v>
      </c>
      <c r="G82" s="294" t="s">
        <v>207</v>
      </c>
      <c r="H82" s="295">
        <v>4</v>
      </c>
      <c r="I82" s="123">
        <v>1996.674</v>
      </c>
      <c r="J82" s="296">
        <v>4.0773629444096635E-3</v>
      </c>
      <c r="K82" s="296">
        <v>0.37291509557402597</v>
      </c>
      <c r="L82" s="296">
        <v>4.5074959657911105E-2</v>
      </c>
      <c r="M82" s="297">
        <v>14.025</v>
      </c>
      <c r="N82" s="298">
        <v>0</v>
      </c>
      <c r="O82" s="298">
        <v>7.4123266993009373</v>
      </c>
      <c r="P82" s="299">
        <v>0</v>
      </c>
      <c r="Q82" s="300">
        <v>0</v>
      </c>
      <c r="R82" s="300">
        <v>148</v>
      </c>
    </row>
    <row r="83" spans="1:18" ht="16.5" x14ac:dyDescent="0.25">
      <c r="A83" s="289" t="s">
        <v>115</v>
      </c>
      <c r="B83" s="290" t="s">
        <v>345</v>
      </c>
      <c r="C83" s="291" t="s">
        <v>69</v>
      </c>
      <c r="D83" s="292">
        <v>0.75161143500218575</v>
      </c>
      <c r="E83" s="293">
        <v>2278</v>
      </c>
      <c r="F83" s="122" t="s">
        <v>118</v>
      </c>
      <c r="G83" s="294" t="s">
        <v>225</v>
      </c>
      <c r="H83" s="295">
        <v>11</v>
      </c>
      <c r="I83" s="123">
        <v>2362.8310000000001</v>
      </c>
      <c r="J83" s="296">
        <v>6.1835534698748652E-3</v>
      </c>
      <c r="K83" s="296">
        <v>0.3747328977051062</v>
      </c>
      <c r="L83" s="296">
        <v>0.11088393541476305</v>
      </c>
      <c r="M83" s="297">
        <v>12.898999999999999</v>
      </c>
      <c r="N83" s="298">
        <v>0</v>
      </c>
      <c r="O83" s="298">
        <v>2.158427750440044</v>
      </c>
      <c r="P83" s="299">
        <v>0</v>
      </c>
      <c r="Q83" s="300">
        <v>0</v>
      </c>
      <c r="R83" s="300">
        <v>51</v>
      </c>
    </row>
    <row r="84" spans="1:18" ht="16.5" x14ac:dyDescent="0.25">
      <c r="A84" s="289" t="s">
        <v>115</v>
      </c>
      <c r="B84" s="290" t="s">
        <v>347</v>
      </c>
      <c r="C84" s="291" t="s">
        <v>69</v>
      </c>
      <c r="D84" s="292">
        <v>0.68479999999999996</v>
      </c>
      <c r="E84" s="293">
        <v>9581</v>
      </c>
      <c r="F84" s="122" t="s">
        <v>117</v>
      </c>
      <c r="G84" s="294" t="s">
        <v>192</v>
      </c>
      <c r="H84" s="295">
        <v>1</v>
      </c>
      <c r="I84" s="123">
        <v>1827.32</v>
      </c>
      <c r="J84" s="296">
        <v>1.1897670351463793E-2</v>
      </c>
      <c r="K84" s="296">
        <v>0.36880978565705436</v>
      </c>
      <c r="L84" s="296">
        <v>0.16581660573955301</v>
      </c>
      <c r="M84" s="297">
        <v>14.814</v>
      </c>
      <c r="N84" s="298">
        <v>5.4724952389291426E-2</v>
      </c>
      <c r="O84" s="298">
        <v>4.2138213339754396</v>
      </c>
      <c r="P84" s="299">
        <v>0</v>
      </c>
      <c r="Q84" s="300">
        <v>1</v>
      </c>
      <c r="R84" s="300">
        <v>77</v>
      </c>
    </row>
    <row r="85" spans="1:18" ht="16.5" x14ac:dyDescent="0.25">
      <c r="A85" s="289" t="s">
        <v>115</v>
      </c>
      <c r="B85" s="290" t="s">
        <v>349</v>
      </c>
      <c r="C85" s="291" t="s">
        <v>69</v>
      </c>
      <c r="D85" s="292">
        <v>0.72592857292017332</v>
      </c>
      <c r="E85" s="293">
        <v>420</v>
      </c>
      <c r="F85" s="122" t="s">
        <v>117</v>
      </c>
      <c r="G85" s="294" t="s">
        <v>208</v>
      </c>
      <c r="H85" s="295">
        <v>3</v>
      </c>
      <c r="I85" s="123">
        <v>2255.1530000000002</v>
      </c>
      <c r="J85" s="296">
        <v>5.3358400179779712E-3</v>
      </c>
      <c r="K85" s="296">
        <v>0.38498407840180399</v>
      </c>
      <c r="L85" s="296">
        <v>0.14056695931495558</v>
      </c>
      <c r="M85" s="297">
        <v>13.523</v>
      </c>
      <c r="N85" s="298">
        <v>0.26605733624281808</v>
      </c>
      <c r="O85" s="298">
        <v>5.2324609461087555</v>
      </c>
      <c r="P85" s="299">
        <v>1</v>
      </c>
      <c r="Q85" s="300">
        <v>6</v>
      </c>
      <c r="R85" s="300">
        <v>136</v>
      </c>
    </row>
    <row r="86" spans="1:18" ht="16.5" x14ac:dyDescent="0.25">
      <c r="A86" s="289" t="s">
        <v>115</v>
      </c>
      <c r="B86" s="290" t="s">
        <v>351</v>
      </c>
      <c r="C86" s="291" t="s">
        <v>67</v>
      </c>
      <c r="D86" s="292">
        <v>0.81266862284676522</v>
      </c>
      <c r="E86" s="293">
        <v>993</v>
      </c>
      <c r="F86" s="122" t="s">
        <v>116</v>
      </c>
      <c r="G86" s="294" t="s">
        <v>214</v>
      </c>
      <c r="H86" s="295">
        <v>3</v>
      </c>
      <c r="I86" s="123">
        <v>510.72899999999998</v>
      </c>
      <c r="J86" s="296">
        <v>7.7074766067711745E-3</v>
      </c>
      <c r="K86" s="296">
        <v>0.29830349946415602</v>
      </c>
      <c r="L86" s="296">
        <v>0.15272287259975448</v>
      </c>
      <c r="M86" s="297">
        <v>13.696999999999999</v>
      </c>
      <c r="N86" s="298">
        <v>0</v>
      </c>
      <c r="O86" s="298">
        <v>0.78319421846027937</v>
      </c>
      <c r="P86" s="299">
        <v>0</v>
      </c>
      <c r="Q86" s="300">
        <v>0</v>
      </c>
      <c r="R86" s="300">
        <v>4</v>
      </c>
    </row>
    <row r="87" spans="1:18" ht="16.5" x14ac:dyDescent="0.25">
      <c r="A87" s="289" t="s">
        <v>115</v>
      </c>
      <c r="B87" s="290" t="s">
        <v>353</v>
      </c>
      <c r="C87" s="291" t="s">
        <v>69</v>
      </c>
      <c r="D87" s="292">
        <v>0.76698241720109428</v>
      </c>
      <c r="E87" s="293">
        <v>9897</v>
      </c>
      <c r="F87" s="122" t="s">
        <v>118</v>
      </c>
      <c r="G87" s="294" t="s">
        <v>226</v>
      </c>
      <c r="H87" s="295">
        <v>2</v>
      </c>
      <c r="I87" s="123">
        <v>2019.1219999999998</v>
      </c>
      <c r="J87" s="296">
        <v>3.2375408006973167E-3</v>
      </c>
      <c r="K87" s="296">
        <v>0.35690028206099733</v>
      </c>
      <c r="L87" s="296">
        <v>0.11688248654613242</v>
      </c>
      <c r="M87" s="297">
        <v>11.872</v>
      </c>
      <c r="N87" s="298">
        <v>0</v>
      </c>
      <c r="O87" s="298">
        <v>2.0305855713523009</v>
      </c>
      <c r="P87" s="299">
        <v>0</v>
      </c>
      <c r="Q87" s="300">
        <v>0</v>
      </c>
      <c r="R87" s="300">
        <v>41</v>
      </c>
    </row>
    <row r="88" spans="1:18" ht="16.5" x14ac:dyDescent="0.25">
      <c r="A88" s="289" t="s">
        <v>115</v>
      </c>
      <c r="B88" s="290" t="s">
        <v>355</v>
      </c>
      <c r="C88" s="291" t="s">
        <v>69</v>
      </c>
      <c r="D88" s="292">
        <v>0.6824137931034483</v>
      </c>
      <c r="E88" s="293">
        <v>4400</v>
      </c>
      <c r="F88" s="122" t="s">
        <v>118</v>
      </c>
      <c r="G88" s="294" t="s">
        <v>231</v>
      </c>
      <c r="H88" s="295">
        <v>1</v>
      </c>
      <c r="I88" s="123">
        <v>2182.6610000000001</v>
      </c>
      <c r="J88" s="296">
        <v>3.5441104079658339E-3</v>
      </c>
      <c r="K88" s="296">
        <v>0.35434677599408287</v>
      </c>
      <c r="L88" s="296">
        <v>0.22953633202774046</v>
      </c>
      <c r="M88" s="297">
        <v>10.775</v>
      </c>
      <c r="N88" s="298">
        <v>0</v>
      </c>
      <c r="O88" s="298">
        <v>0.91631270270555065</v>
      </c>
      <c r="P88" s="299">
        <v>0</v>
      </c>
      <c r="Q88" s="300">
        <v>0</v>
      </c>
      <c r="R88" s="300">
        <v>20</v>
      </c>
    </row>
    <row r="89" spans="1:18" ht="16.5" x14ac:dyDescent="0.25">
      <c r="A89" s="289" t="s">
        <v>115</v>
      </c>
      <c r="B89" s="290" t="s">
        <v>534</v>
      </c>
      <c r="C89" s="291" t="s">
        <v>69</v>
      </c>
      <c r="D89" s="292">
        <v>0.75923471068002935</v>
      </c>
      <c r="E89" s="293">
        <v>823</v>
      </c>
      <c r="F89" s="122" t="s">
        <v>116</v>
      </c>
      <c r="G89" s="294" t="s">
        <v>216</v>
      </c>
      <c r="H89" s="295">
        <v>3</v>
      </c>
      <c r="I89" s="123">
        <v>1324.5340000000001</v>
      </c>
      <c r="J89" s="296">
        <v>6.6727861727742463E-3</v>
      </c>
      <c r="K89" s="296">
        <v>0.28461868767431608</v>
      </c>
      <c r="L89" s="296">
        <v>0.11173741104418609</v>
      </c>
      <c r="M89" s="297">
        <v>20.501000000000001</v>
      </c>
      <c r="N89" s="298">
        <v>0</v>
      </c>
      <c r="O89" s="298">
        <v>2.4159440225769968</v>
      </c>
      <c r="P89" s="299">
        <v>0</v>
      </c>
      <c r="Q89" s="300">
        <v>0</v>
      </c>
      <c r="R89" s="300">
        <v>32</v>
      </c>
    </row>
    <row r="90" spans="1:18" ht="16.5" x14ac:dyDescent="0.25">
      <c r="A90" s="289" t="s">
        <v>115</v>
      </c>
      <c r="B90" s="290" t="s">
        <v>357</v>
      </c>
      <c r="C90" s="291" t="s">
        <v>69</v>
      </c>
      <c r="D90" s="292">
        <v>0.71310344827586214</v>
      </c>
      <c r="E90" s="293">
        <v>1102</v>
      </c>
      <c r="F90" s="122" t="s">
        <v>118</v>
      </c>
      <c r="G90" s="294" t="s">
        <v>222</v>
      </c>
      <c r="H90" s="295">
        <v>1</v>
      </c>
      <c r="I90" s="123">
        <v>2284.1350000000002</v>
      </c>
      <c r="J90" s="296">
        <v>3.7849652743062595E-3</v>
      </c>
      <c r="K90" s="296">
        <v>0.34897728786873478</v>
      </c>
      <c r="L90" s="296">
        <v>0.14797724302635351</v>
      </c>
      <c r="M90" s="297">
        <v>11.143000000000001</v>
      </c>
      <c r="N90" s="298">
        <v>0</v>
      </c>
      <c r="O90" s="298">
        <v>0.65670374124121378</v>
      </c>
      <c r="P90" s="299">
        <v>0</v>
      </c>
      <c r="Q90" s="300">
        <v>0</v>
      </c>
      <c r="R90" s="300">
        <v>15</v>
      </c>
    </row>
    <row r="91" spans="1:18" ht="16.5" x14ac:dyDescent="0.25">
      <c r="A91" s="289" t="s">
        <v>115</v>
      </c>
      <c r="B91" s="290" t="s">
        <v>359</v>
      </c>
      <c r="C91" s="291" t="s">
        <v>69</v>
      </c>
      <c r="D91" s="292">
        <v>0.77467459992409837</v>
      </c>
      <c r="E91" s="293">
        <v>4272</v>
      </c>
      <c r="F91" s="122" t="s">
        <v>117</v>
      </c>
      <c r="G91" s="294" t="s">
        <v>198</v>
      </c>
      <c r="H91" s="295">
        <v>13</v>
      </c>
      <c r="I91" s="123">
        <v>6611.1830000000009</v>
      </c>
      <c r="J91" s="296">
        <v>6.5612869899950117E-3</v>
      </c>
      <c r="K91" s="296">
        <v>0.37266585011130626</v>
      </c>
      <c r="L91" s="296">
        <v>0.1810568547263024</v>
      </c>
      <c r="M91" s="297">
        <v>11.903</v>
      </c>
      <c r="N91" s="298">
        <v>0.15125885942046982</v>
      </c>
      <c r="O91" s="298">
        <v>4.3260033794254369</v>
      </c>
      <c r="P91" s="299">
        <v>0</v>
      </c>
      <c r="Q91" s="300">
        <v>10</v>
      </c>
      <c r="R91" s="300">
        <v>286</v>
      </c>
    </row>
    <row r="92" spans="1:18" ht="16.5" x14ac:dyDescent="0.25">
      <c r="A92" s="289" t="s">
        <v>115</v>
      </c>
      <c r="B92" s="290" t="s">
        <v>361</v>
      </c>
      <c r="C92" s="291" t="s">
        <v>69</v>
      </c>
      <c r="D92" s="292">
        <v>0.7348426259673384</v>
      </c>
      <c r="E92" s="293">
        <v>7973</v>
      </c>
      <c r="F92" s="122" t="s">
        <v>118</v>
      </c>
      <c r="G92" s="294" t="s">
        <v>220</v>
      </c>
      <c r="H92" s="295">
        <v>4</v>
      </c>
      <c r="I92" s="123">
        <v>2029.8679999999999</v>
      </c>
      <c r="J92" s="296">
        <v>7.8161648753601806E-3</v>
      </c>
      <c r="K92" s="296">
        <v>0.34241208063649331</v>
      </c>
      <c r="L92" s="296">
        <v>0.18030729091743897</v>
      </c>
      <c r="M92" s="297">
        <v>10.273</v>
      </c>
      <c r="N92" s="298">
        <v>0</v>
      </c>
      <c r="O92" s="298">
        <v>0.59117144563094748</v>
      </c>
      <c r="P92" s="299">
        <v>0</v>
      </c>
      <c r="Q92" s="300">
        <v>0</v>
      </c>
      <c r="R92" s="300">
        <v>12</v>
      </c>
    </row>
    <row r="93" spans="1:18" ht="16.5" x14ac:dyDescent="0.25">
      <c r="A93" s="289" t="s">
        <v>115</v>
      </c>
      <c r="B93" s="290" t="s">
        <v>363</v>
      </c>
      <c r="C93" s="291" t="s">
        <v>69</v>
      </c>
      <c r="D93" s="292">
        <v>0.78729287189710162</v>
      </c>
      <c r="E93" s="293">
        <v>1256</v>
      </c>
      <c r="F93" s="122" t="s">
        <v>117</v>
      </c>
      <c r="G93" s="294" t="s">
        <v>212</v>
      </c>
      <c r="H93" s="295">
        <v>2</v>
      </c>
      <c r="I93" s="123">
        <v>2394.3069999999998</v>
      </c>
      <c r="J93" s="296">
        <v>7.5427247303635186E-3</v>
      </c>
      <c r="K93" s="296">
        <v>0.3540729266082277</v>
      </c>
      <c r="L93" s="296">
        <v>0.13699162221051855</v>
      </c>
      <c r="M93" s="297">
        <v>10.257999999999999</v>
      </c>
      <c r="N93" s="298">
        <v>8.3531476957633258E-2</v>
      </c>
      <c r="O93" s="298">
        <v>0.79354903109751596</v>
      </c>
      <c r="P93" s="299">
        <v>0</v>
      </c>
      <c r="Q93" s="300">
        <v>2</v>
      </c>
      <c r="R93" s="300">
        <v>19</v>
      </c>
    </row>
    <row r="94" spans="1:18" ht="16.5" x14ac:dyDescent="0.25">
      <c r="A94" s="289" t="s">
        <v>115</v>
      </c>
      <c r="B94" s="290" t="s">
        <v>365</v>
      </c>
      <c r="C94" s="291" t="s">
        <v>69</v>
      </c>
      <c r="D94" s="292">
        <v>0.77310344827586208</v>
      </c>
      <c r="E94" s="293">
        <v>9505</v>
      </c>
      <c r="F94" s="122" t="s">
        <v>116</v>
      </c>
      <c r="G94" s="294" t="s">
        <v>214</v>
      </c>
      <c r="H94" s="295">
        <v>1</v>
      </c>
      <c r="I94" s="123">
        <v>3611.328</v>
      </c>
      <c r="J94" s="296">
        <v>3.0641696925404354E-3</v>
      </c>
      <c r="K94" s="296">
        <v>0.2499253750060525</v>
      </c>
      <c r="L94" s="296">
        <v>0.11020876530738831</v>
      </c>
      <c r="M94" s="297">
        <v>20.495999999999999</v>
      </c>
      <c r="N94" s="298">
        <v>0</v>
      </c>
      <c r="O94" s="298">
        <v>1.3291509383805624</v>
      </c>
      <c r="P94" s="299">
        <v>0</v>
      </c>
      <c r="Q94" s="300">
        <v>0</v>
      </c>
      <c r="R94" s="300">
        <v>48</v>
      </c>
    </row>
    <row r="95" spans="1:18" ht="16.5" x14ac:dyDescent="0.25">
      <c r="A95" s="289" t="s">
        <v>115</v>
      </c>
      <c r="B95" s="290" t="s">
        <v>367</v>
      </c>
      <c r="C95" s="291" t="s">
        <v>69</v>
      </c>
      <c r="D95" s="292">
        <v>0.77082861991484664</v>
      </c>
      <c r="E95" s="293">
        <v>9070</v>
      </c>
      <c r="F95" s="122" t="s">
        <v>116</v>
      </c>
      <c r="G95" s="294" t="s">
        <v>216</v>
      </c>
      <c r="H95" s="295">
        <v>2</v>
      </c>
      <c r="I95" s="123">
        <v>729.88</v>
      </c>
      <c r="J95" s="296">
        <v>4.5394889126309365E-3</v>
      </c>
      <c r="K95" s="296">
        <v>0.25053445207229286</v>
      </c>
      <c r="L95" s="296">
        <v>0.15756014687345865</v>
      </c>
      <c r="M95" s="297">
        <v>19.946000000000002</v>
      </c>
      <c r="N95" s="298">
        <v>0</v>
      </c>
      <c r="O95" s="298">
        <v>1.7811147037869239</v>
      </c>
      <c r="P95" s="299">
        <v>0</v>
      </c>
      <c r="Q95" s="300">
        <v>0</v>
      </c>
      <c r="R95" s="300">
        <v>13</v>
      </c>
    </row>
    <row r="96" spans="1:18" ht="16.5" x14ac:dyDescent="0.25">
      <c r="A96" s="289" t="s">
        <v>115</v>
      </c>
      <c r="B96" s="290" t="s">
        <v>369</v>
      </c>
      <c r="C96" s="291" t="s">
        <v>69</v>
      </c>
      <c r="D96" s="292">
        <v>0.71636441766092329</v>
      </c>
      <c r="E96" s="293">
        <v>8552</v>
      </c>
      <c r="F96" s="122" t="s">
        <v>117</v>
      </c>
      <c r="G96" s="294" t="s">
        <v>190</v>
      </c>
      <c r="H96" s="295">
        <v>4</v>
      </c>
      <c r="I96" s="123">
        <v>2419.6469999999995</v>
      </c>
      <c r="J96" s="296">
        <v>4.6489157279105998E-3</v>
      </c>
      <c r="K96" s="296">
        <v>0.37593242608652455</v>
      </c>
      <c r="L96" s="296">
        <v>0.12233189386716327</v>
      </c>
      <c r="M96" s="297">
        <v>13.733000000000001</v>
      </c>
      <c r="N96" s="298">
        <v>0.16531337009076122</v>
      </c>
      <c r="O96" s="298">
        <v>0.86789519297649631</v>
      </c>
      <c r="P96" s="299">
        <v>0</v>
      </c>
      <c r="Q96" s="300">
        <v>4</v>
      </c>
      <c r="R96" s="300">
        <v>21</v>
      </c>
    </row>
    <row r="97" spans="1:18" ht="16.5" x14ac:dyDescent="0.25">
      <c r="A97" s="289" t="s">
        <v>115</v>
      </c>
      <c r="B97" s="290" t="s">
        <v>371</v>
      </c>
      <c r="C97" s="291" t="s">
        <v>69</v>
      </c>
      <c r="D97" s="292">
        <v>0.72187301333249509</v>
      </c>
      <c r="E97" s="293">
        <v>155</v>
      </c>
      <c r="F97" s="122" t="s">
        <v>118</v>
      </c>
      <c r="G97" s="294" t="s">
        <v>224</v>
      </c>
      <c r="H97" s="295">
        <v>2</v>
      </c>
      <c r="I97" s="123">
        <v>1026.529</v>
      </c>
      <c r="J97" s="296">
        <v>7.1813119928393091E-3</v>
      </c>
      <c r="K97" s="296">
        <v>0.34315797346085497</v>
      </c>
      <c r="L97" s="296">
        <v>6.3320178972050473E-2</v>
      </c>
      <c r="M97" s="297">
        <v>13.925000000000001</v>
      </c>
      <c r="N97" s="298">
        <v>0</v>
      </c>
      <c r="O97" s="298">
        <v>9.3519033558720697</v>
      </c>
      <c r="P97" s="299">
        <v>0</v>
      </c>
      <c r="Q97" s="300">
        <v>0</v>
      </c>
      <c r="R97" s="300">
        <v>96</v>
      </c>
    </row>
    <row r="98" spans="1:18" ht="16.5" x14ac:dyDescent="0.25">
      <c r="A98" s="289" t="s">
        <v>115</v>
      </c>
      <c r="B98" s="290" t="s">
        <v>373</v>
      </c>
      <c r="C98" s="291" t="s">
        <v>69</v>
      </c>
      <c r="D98" s="292">
        <v>0.73655172413793113</v>
      </c>
      <c r="E98" s="293">
        <v>2359</v>
      </c>
      <c r="F98" s="122" t="s">
        <v>118</v>
      </c>
      <c r="G98" s="294" t="s">
        <v>217</v>
      </c>
      <c r="H98" s="295">
        <v>1</v>
      </c>
      <c r="I98" s="123">
        <v>1875.3910000000001</v>
      </c>
      <c r="J98" s="296">
        <v>5.4552885733975837E-3</v>
      </c>
      <c r="K98" s="296">
        <v>0.33459096012001205</v>
      </c>
      <c r="L98" s="296">
        <v>0.11583711535454728</v>
      </c>
      <c r="M98" s="297">
        <v>10.156000000000001</v>
      </c>
      <c r="N98" s="298">
        <v>0</v>
      </c>
      <c r="O98" s="298">
        <v>2.239532982722003</v>
      </c>
      <c r="P98" s="299">
        <v>0</v>
      </c>
      <c r="Q98" s="300">
        <v>0</v>
      </c>
      <c r="R98" s="300">
        <v>44</v>
      </c>
    </row>
    <row r="99" spans="1:18" ht="16.5" x14ac:dyDescent="0.25">
      <c r="A99" s="289" t="s">
        <v>115</v>
      </c>
      <c r="B99" s="290" t="s">
        <v>375</v>
      </c>
      <c r="C99" s="291" t="s">
        <v>69</v>
      </c>
      <c r="D99" s="292">
        <v>0.77036793875577447</v>
      </c>
      <c r="E99" s="293">
        <v>2269</v>
      </c>
      <c r="F99" s="122" t="s">
        <v>116</v>
      </c>
      <c r="G99" s="294" t="s">
        <v>216</v>
      </c>
      <c r="H99" s="295">
        <v>5</v>
      </c>
      <c r="I99" s="123">
        <v>1506.9690000000001</v>
      </c>
      <c r="J99" s="296">
        <v>5.5874629858869472E-3</v>
      </c>
      <c r="K99" s="296">
        <v>0.32663418665759858</v>
      </c>
      <c r="L99" s="296">
        <v>0.1360346496842337</v>
      </c>
      <c r="M99" s="297">
        <v>16.966000000000001</v>
      </c>
      <c r="N99" s="298">
        <v>0</v>
      </c>
      <c r="O99" s="298">
        <v>1.7916758738899075</v>
      </c>
      <c r="P99" s="299">
        <v>0</v>
      </c>
      <c r="Q99" s="300">
        <v>0</v>
      </c>
      <c r="R99" s="300">
        <v>27</v>
      </c>
    </row>
    <row r="100" spans="1:18" ht="16.5" x14ac:dyDescent="0.25">
      <c r="A100" s="289" t="s">
        <v>115</v>
      </c>
      <c r="B100" s="290" t="s">
        <v>377</v>
      </c>
      <c r="C100" s="291" t="s">
        <v>69</v>
      </c>
      <c r="D100" s="292">
        <v>0.70041808662427973</v>
      </c>
      <c r="E100" s="293">
        <v>8231</v>
      </c>
      <c r="F100" s="122" t="s">
        <v>118</v>
      </c>
      <c r="G100" s="294" t="s">
        <v>219</v>
      </c>
      <c r="H100" s="295">
        <v>3</v>
      </c>
      <c r="I100" s="123">
        <v>1562.7669999999998</v>
      </c>
      <c r="J100" s="296">
        <v>6.6497535128223588E-3</v>
      </c>
      <c r="K100" s="296">
        <v>0.3525085330632835</v>
      </c>
      <c r="L100" s="296">
        <v>5.4390705716207216E-2</v>
      </c>
      <c r="M100" s="297">
        <v>12.018000000000001</v>
      </c>
      <c r="N100" s="298">
        <v>0</v>
      </c>
      <c r="O100" s="298">
        <v>2.0476500975513305</v>
      </c>
      <c r="P100" s="299">
        <v>0</v>
      </c>
      <c r="Q100" s="300">
        <v>0</v>
      </c>
      <c r="R100" s="300">
        <v>32</v>
      </c>
    </row>
    <row r="101" spans="1:18" ht="16.5" x14ac:dyDescent="0.25">
      <c r="A101" s="289" t="s">
        <v>115</v>
      </c>
      <c r="B101" s="290" t="s">
        <v>379</v>
      </c>
      <c r="C101" s="291" t="s">
        <v>69</v>
      </c>
      <c r="D101" s="292">
        <v>0.67254438855190246</v>
      </c>
      <c r="E101" s="293">
        <v>6564</v>
      </c>
      <c r="F101" s="122" t="s">
        <v>118</v>
      </c>
      <c r="G101" s="294" t="s">
        <v>218</v>
      </c>
      <c r="H101" s="295">
        <v>2</v>
      </c>
      <c r="I101" s="123">
        <v>2145.0369999999998</v>
      </c>
      <c r="J101" s="296">
        <v>1.035432135059485E-2</v>
      </c>
      <c r="K101" s="296">
        <v>0.35841587862407082</v>
      </c>
      <c r="L101" s="296">
        <v>0.21957663201147581</v>
      </c>
      <c r="M101" s="297">
        <v>14.086</v>
      </c>
      <c r="N101" s="298">
        <v>0</v>
      </c>
      <c r="O101" s="298">
        <v>1.3985772739584446</v>
      </c>
      <c r="P101" s="299">
        <v>3</v>
      </c>
      <c r="Q101" s="300">
        <v>0</v>
      </c>
      <c r="R101" s="300">
        <v>30</v>
      </c>
    </row>
    <row r="102" spans="1:18" ht="16.5" x14ac:dyDescent="0.25">
      <c r="A102" s="289" t="s">
        <v>115</v>
      </c>
      <c r="B102" s="290" t="s">
        <v>395</v>
      </c>
      <c r="C102" s="291" t="s">
        <v>69</v>
      </c>
      <c r="D102" s="292">
        <v>0.72</v>
      </c>
      <c r="E102" s="293">
        <v>1833</v>
      </c>
      <c r="F102" s="122" t="s">
        <v>117</v>
      </c>
      <c r="G102" s="294" t="s">
        <v>194</v>
      </c>
      <c r="H102" s="295">
        <v>1</v>
      </c>
      <c r="I102" s="123">
        <v>1827.9580000000001</v>
      </c>
      <c r="J102" s="296">
        <v>2.9712601346268816E-3</v>
      </c>
      <c r="K102" s="296">
        <v>0.36249767927298071</v>
      </c>
      <c r="L102" s="296">
        <v>0.1373116887805956</v>
      </c>
      <c r="M102" s="297">
        <v>12.682</v>
      </c>
      <c r="N102" s="298">
        <v>5.4705852103822949E-2</v>
      </c>
      <c r="O102" s="298">
        <v>4.1576447598905446</v>
      </c>
      <c r="P102" s="299">
        <v>0</v>
      </c>
      <c r="Q102" s="300">
        <v>1</v>
      </c>
      <c r="R102" s="300">
        <v>76</v>
      </c>
    </row>
    <row r="103" spans="1:18" ht="16.5" x14ac:dyDescent="0.25">
      <c r="A103" s="289" t="s">
        <v>115</v>
      </c>
      <c r="B103" s="290" t="s">
        <v>381</v>
      </c>
      <c r="C103" s="291" t="s">
        <v>69</v>
      </c>
      <c r="D103" s="292">
        <v>0.68024972043846388</v>
      </c>
      <c r="E103" s="293">
        <v>6966</v>
      </c>
      <c r="F103" s="122" t="s">
        <v>118</v>
      </c>
      <c r="G103" s="294" t="s">
        <v>231</v>
      </c>
      <c r="H103" s="295">
        <v>2</v>
      </c>
      <c r="I103" s="123">
        <v>2103.6019999999999</v>
      </c>
      <c r="J103" s="296">
        <v>7.1689098587762352E-3</v>
      </c>
      <c r="K103" s="296">
        <v>0.35701165251006362</v>
      </c>
      <c r="L103" s="296">
        <v>0.13512264818102163</v>
      </c>
      <c r="M103" s="297">
        <v>11.189</v>
      </c>
      <c r="N103" s="298">
        <v>0</v>
      </c>
      <c r="O103" s="298">
        <v>3.47023819144496</v>
      </c>
      <c r="P103" s="299">
        <v>0</v>
      </c>
      <c r="Q103" s="300">
        <v>0</v>
      </c>
      <c r="R103" s="300">
        <v>73</v>
      </c>
    </row>
    <row r="104" spans="1:18" ht="16.5" x14ac:dyDescent="0.25">
      <c r="A104" s="289" t="s">
        <v>115</v>
      </c>
      <c r="B104" s="290" t="s">
        <v>383</v>
      </c>
      <c r="C104" s="291" t="s">
        <v>67</v>
      </c>
      <c r="D104" s="292">
        <v>0.82655400232447407</v>
      </c>
      <c r="E104" s="293">
        <v>8456</v>
      </c>
      <c r="F104" s="122" t="s">
        <v>116</v>
      </c>
      <c r="G104" s="294" t="s">
        <v>213</v>
      </c>
      <c r="H104" s="295">
        <v>4</v>
      </c>
      <c r="I104" s="123">
        <v>2808.2230000000004</v>
      </c>
      <c r="J104" s="296">
        <v>7.6859171252762889E-3</v>
      </c>
      <c r="K104" s="296">
        <v>0.28441566283292219</v>
      </c>
      <c r="L104" s="296">
        <v>0.1338925007024015</v>
      </c>
      <c r="M104" s="297">
        <v>17.056999999999999</v>
      </c>
      <c r="N104" s="298">
        <v>3.5609707633617413E-2</v>
      </c>
      <c r="O104" s="298">
        <v>3.1692639793919497</v>
      </c>
      <c r="P104" s="299">
        <v>0</v>
      </c>
      <c r="Q104" s="300">
        <v>1</v>
      </c>
      <c r="R104" s="300">
        <v>95</v>
      </c>
    </row>
  </sheetData>
  <phoneticPr fontId="3" type="noConversion"/>
  <conditionalFormatting sqref="C14:D104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2024-08-30T02:24:53Z</dcterms:modified>
</cp:coreProperties>
</file>