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FA384507-ACCB-4089-A617-7349177D8F8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명단'!$A$13:$R$17</definedName>
    <definedName name="_xlnm._FilterDatabase" localSheetId="4" hidden="1">운전자별!$A$4:$R$155</definedName>
    <definedName name="_xlnm._FilterDatabase" localSheetId="3" hidden="1">차량별!$A$4:$AY$4</definedName>
    <definedName name="_xlnm.Print_Area" localSheetId="4">운전자별!$A$1:$R$155</definedName>
    <definedName name="_xlnm.Print_Area" localSheetId="1">종합!$A$1:$L$135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5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5" i="7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F75" i="60" s="1"/>
  <c r="E75" i="60"/>
  <c r="D75" i="60"/>
  <c r="C75" i="60"/>
  <c r="B75" i="60"/>
  <c r="A75" i="60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A65" i="60" l="1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26" i="12" l="1"/>
  <c r="B127" i="12"/>
  <c r="H127" i="12" s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2" i="12" l="1"/>
  <c r="J122" i="12" s="1"/>
  <c r="K62" i="12"/>
  <c r="I62" i="12"/>
  <c r="J62" i="12"/>
  <c r="B123" i="12" l="1"/>
  <c r="B124" i="12"/>
  <c r="B125" i="12"/>
  <c r="J67" i="12"/>
  <c r="J68" i="12"/>
  <c r="J65" i="12"/>
  <c r="J64" i="12"/>
  <c r="J69" i="12"/>
  <c r="J66" i="12"/>
  <c r="J63" i="12"/>
  <c r="I69" i="12"/>
  <c r="I66" i="12"/>
  <c r="I67" i="12"/>
  <c r="I68" i="12"/>
  <c r="I65" i="12"/>
  <c r="I64" i="12"/>
  <c r="I63" i="12"/>
  <c r="K67" i="12"/>
  <c r="K68" i="12"/>
  <c r="K65" i="12"/>
  <c r="K69" i="12"/>
  <c r="K66" i="12"/>
  <c r="K64" i="12"/>
  <c r="K63" i="12"/>
  <c r="J10" i="12" l="1"/>
  <c r="J30" i="12" s="1"/>
  <c r="K26" i="12"/>
  <c r="D26" i="12" l="1"/>
  <c r="E49" i="12" a="1"/>
  <c r="I49" i="12" a="1"/>
  <c r="G49" i="12" a="1"/>
  <c r="D49" i="12" a="1"/>
  <c r="H49" i="12" a="1"/>
  <c r="N49" i="12" a="1"/>
  <c r="F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23" i="12" l="1"/>
  <c r="I127" i="12"/>
  <c r="J127" i="12"/>
  <c r="J126" i="12"/>
  <c r="D127" i="12"/>
  <c r="E125" i="12"/>
  <c r="D126" i="12"/>
  <c r="H122" i="12"/>
  <c r="E123" i="12"/>
  <c r="E127" i="12"/>
  <c r="I122" i="12"/>
  <c r="H126" i="12"/>
  <c r="F122" i="12"/>
  <c r="D125" i="12"/>
  <c r="E126" i="12"/>
  <c r="G122" i="12"/>
  <c r="D123" i="12"/>
  <c r="F124" i="12"/>
  <c r="J124" i="12"/>
  <c r="D122" i="12"/>
  <c r="J123" i="12"/>
  <c r="I126" i="12"/>
  <c r="F126" i="12"/>
  <c r="G125" i="12"/>
  <c r="G126" i="12"/>
  <c r="E122" i="12"/>
  <c r="G127" i="12"/>
  <c r="F127" i="12"/>
  <c r="F125" i="12"/>
  <c r="E124" i="12"/>
  <c r="G123" i="12"/>
  <c r="J125" i="12"/>
  <c r="H123" i="12"/>
  <c r="H125" i="12"/>
  <c r="D124" i="12"/>
  <c r="I124" i="12"/>
  <c r="F123" i="12"/>
  <c r="G124" i="12"/>
  <c r="H12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<sst xmlns="http://schemas.openxmlformats.org/spreadsheetml/2006/main" count="3859" uniqueCount="826">
  <si>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</si>
  <si>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</si>
  <si>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</si>
  <si>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</si>
  <si>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</si>
  <si>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</si>
  <si>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</si>
  <si>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</si>
  <si>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</si>
  <si>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</si>
  <si>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</si>
  <si>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</si>
  <si>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</si>
  <si>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</si>
  <si>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</si>
  <si>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</si>
  <si>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</si>
  <si>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</si>
  <si>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</si>
  <si>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</si>
  <si>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</si>
  <si>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</si>
  <si>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</si>
  <si>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</si>
  <si>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</si>
  <si>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</si>
  <si>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</si>
  <si>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</si>
  <si>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</si>
  <si>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</si>
  <si>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</si>
  <si>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</si>
  <si>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</si>
  <si>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</si>
  <si>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</si>
  <si>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</si>
  <si>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</si>
  <si>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</si>
  <si>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</si>
  <si>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</si>
  <si>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</si>
  <si>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</si>
  <si>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</si>
  <si>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</si>
  <si>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</si>
  <si>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</si>
  <si>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</si>
  <si>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</si>
  <si>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</si>
  <si>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</si>
  <si>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</si>
  <si>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</si>
  <si>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</si>
  <si>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</si>
  <si>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</si>
  <si>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</si>
  <si>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</si>
  <si>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</si>
  <si>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</si>
  <si>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</si>
  <si>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</si>
  <si>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</si>
  <si>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</si>
  <si>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</si>
  <si>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</si>
  <si>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</si>
  <si>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</si>
  <si>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</si>
  <si>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</si>
  <si>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</si>
  <si>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</si>
  <si>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</si>
  <si>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</si>
  <si>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</si>
  <si>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</si>
  <si>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</si>
  <si>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</si>
  <si>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</si>
  <si>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</si>
  <si>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</si>
  <si>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</si>
  <si>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</si>
  <si>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</si>
  <si>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</si>
  <si>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</si>
  <si>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</si>
  <si>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</si>
  <si>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</si>
  <si>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</si>
  <si>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</si>
  <si>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</si>
  <si>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</si>
  <si>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</si>
  <si>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</si>
  <si>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</si>
  <si>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</si>
  <si>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</si>
  <si>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</si>
  <si>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</si>
  <si>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</si>
  <si>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</si>
  <si>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</si>
  <si>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</si>
  <si>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</si>
  <si>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</si>
  <si>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</si>
  <si>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</si>
  <si>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</si>
  <si>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</si>
  <si>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</si>
  <si>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</si>
  <si>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</si>
  <si>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</si>
  <si>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</si>
  <si>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</si>
  <si>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</si>
  <si>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</si>
  <si>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</si>
  <si>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</si>
  <si>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</si>
  <si>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</si>
  <si>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</si>
  <si>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</si>
  <si>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</si>
  <si>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</si>
  <si>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</si>
  <si>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</si>
  <si>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</si>
  <si>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</si>
  <si>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</si>
  <si>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</si>
  <si>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</si>
  <si>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</si>
  <si>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</si>
  <si>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</si>
  <si>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</si>
  <si>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</si>
  <si>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</si>
  <si>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</si>
  <si>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</si>
  <si>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</si>
  <si>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</si>
  <si>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</si>
  <si>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</si>
  <si>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</si>
  <si>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</si>
  <si>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</si>
  <si>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</si>
  <si>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</si>
  <si>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</si>
  <si>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</si>
  <si>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</si>
  <si>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</si>
  <si>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</si>
  <si>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</si>
  <si>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</si>
  <si>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</si>
  <si>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</si>
  <si>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</si>
  <si>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</si>
  <si>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</si>
  <si>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</si>
  <si>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</si>
  <si>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</si>
  <si>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</si>
  <si>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</si>
  <si>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</si>
  <si>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</si>
  <si>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</si>
  <si>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</si>
  <si>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</si>
  <si>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</si>
  <si>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</si>
  <si>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</si>
  <si>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</si>
  <si>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</si>
  <si>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</si>
  <si>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</si>
  <si>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</si>
  <si>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</si>
  <si>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</si>
  <si>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</si>
  <si>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</si>
  <si>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</si>
  <si>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</si>
  <si>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</si>
  <si>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</si>
  <si>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</si>
  <si>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</si>
  <si>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</si>
  <si>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</si>
  <si>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</si>
  <si>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</si>
  <si>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</si>
  <si>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</si>
  <si>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</si>
  <si>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</si>
  <si>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</si>
  <si>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</si>
  <si>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</si>
  <si>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</si>
  <si>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</si>
  <si>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</si>
  <si>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</si>
  <si>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</si>
  <si>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</si>
  <si>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</si>
  <si>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</si>
  <si>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70바3573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</si>
  <si>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</si>
  <si>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</si>
  <si>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</si>
  <si>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</si>
  <si>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</si>
  <si>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</si>
  <si>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</si>
  <si>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</si>
  <si>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</si>
  <si>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</si>
  <si>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</si>
  <si>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</si>
  <si>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</si>
  <si>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</si>
  <si>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</si>
  <si>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</si>
  <si>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</si>
  <si>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</si>
  <si>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</si>
  <si>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</si>
  <si>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</si>
  <si>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</si>
  <si>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</si>
  <si>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</si>
  <si>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</si>
  <si>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</si>
  <si>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</si>
  <si>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</si>
  <si>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</si>
  <si>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</si>
  <si>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</si>
  <si>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</si>
  <si>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</si>
  <si>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</si>
  <si>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</si>
  <si>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</si>
  <si>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</si>
  <si>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</si>
  <si>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</si>
  <si>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</si>
  <si>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</si>
  <si>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</si>
  <si>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</si>
  <si>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</si>
  <si>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70바3508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</si>
  <si>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</si>
  <si>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</si>
  <si>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</si>
  <si>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</si>
  <si>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</si>
  <si>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</si>
  <si>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</si>
  <si>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</si>
  <si>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</si>
  <si>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</si>
  <si>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</si>
  <si>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</si>
  <si>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</si>
  <si>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</si>
  <si>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</si>
  <si>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</si>
  <si>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</si>
  <si>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</si>
  <si>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</si>
  <si>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</si>
  <si>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</si>
  <si>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</si>
  <si>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</si>
  <si>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</si>
  <si>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</si>
  <si>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</si>
  <si>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</si>
  <si>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</si>
  <si>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</si>
  <si>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</si>
  <si>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</si>
  <si>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</si>
  <si>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</si>
  <si>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</si>
  <si>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</si>
  <si>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</si>
  <si>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</si>
  <si>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김경연</t>
  </si>
  <si>
    <t>529101</t>
  </si>
  <si>
    <t>김기영</t>
  </si>
  <si>
    <t>5293459</t>
  </si>
  <si>
    <t>김대수</t>
  </si>
  <si>
    <t>5293247</t>
  </si>
  <si>
    <t>김도근</t>
  </si>
  <si>
    <t>5297267</t>
  </si>
  <si>
    <t>김명현</t>
  </si>
  <si>
    <t>5291287</t>
  </si>
  <si>
    <t>5296947</t>
  </si>
  <si>
    <t>김병일</t>
  </si>
  <si>
    <t>5298649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</si>
  <si>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</si>
  <si>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</si>
  <si>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</si>
  <si>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</si>
  <si>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</si>
  <si>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</si>
  <si>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</si>
  <si>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</si>
  <si>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</si>
  <si>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</si>
  <si>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</si>
  <si>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</si>
  <si>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</si>
  <si>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</si>
  <si>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</si>
  <si>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</si>
  <si>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</si>
  <si>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</si>
  <si>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</si>
  <si>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</si>
  <si>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</si>
  <si>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</si>
  <si>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</si>
  <si>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</si>
  <si>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</si>
  <si>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</si>
  <si>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</si>
  <si>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</si>
  <si>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</si>
  <si>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</si>
  <si>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</si>
  <si>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</si>
  <si>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</si>
  <si>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</si>
  <si>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</si>
  <si>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</si>
  <si>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</si>
  <si>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</si>
  <si>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</si>
  <si>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</si>
  <si>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</si>
  <si>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</si>
  <si>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</si>
  <si>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문영식B</t>
  </si>
  <si>
    <t>5293374</t>
  </si>
  <si>
    <t>문준석</t>
  </si>
  <si>
    <t>5298966</t>
  </si>
  <si>
    <t>박근호</t>
  </si>
  <si>
    <t>5296003</t>
  </si>
  <si>
    <t>박병승</t>
  </si>
  <si>
    <t>5291535</t>
  </si>
  <si>
    <t>박봉건</t>
  </si>
  <si>
    <t>5292374</t>
  </si>
  <si>
    <t>박용환</t>
  </si>
  <si>
    <t>5295312</t>
  </si>
  <si>
    <t>박인서</t>
  </si>
  <si>
    <t>5292739</t>
  </si>
  <si>
    <t>박정배</t>
  </si>
  <si>
    <t>5297212</t>
  </si>
  <si>
    <t>박정훈</t>
  </si>
  <si>
    <t>5297558</t>
  </si>
  <si>
    <t>박종길</t>
  </si>
  <si>
    <t>5294132</t>
  </si>
  <si>
    <t>박종호</t>
  </si>
  <si>
    <t>5293867</t>
  </si>
  <si>
    <t>박화영</t>
  </si>
  <si>
    <t>5293360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</si>
  <si>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</si>
  <si>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</si>
  <si>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</si>
  <si>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</si>
  <si>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</si>
  <si>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</si>
  <si>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</si>
  <si>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</si>
  <si>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</si>
  <si>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</si>
  <si>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</si>
  <si>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</si>
  <si>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</si>
  <si>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</si>
  <si>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</si>
  <si>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</si>
  <si>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</si>
  <si>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</si>
  <si>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</si>
  <si>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</si>
  <si>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</si>
  <si>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</si>
  <si>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</si>
  <si>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</si>
  <si>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</si>
  <si>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</si>
  <si>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신창휴</t>
  </si>
  <si>
    <t>5298916</t>
  </si>
  <si>
    <t>심기섭</t>
  </si>
  <si>
    <t>5292172</t>
  </si>
  <si>
    <t>안성진</t>
  </si>
  <si>
    <t>5299480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</si>
  <si>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</si>
  <si>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</si>
  <si>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</si>
  <si>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</si>
  <si>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</si>
  <si>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</si>
  <si>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</si>
  <si>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</si>
  <si>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</si>
  <si>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</si>
  <si>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</si>
  <si>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</si>
  <si>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</si>
  <si>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</si>
  <si>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</si>
  <si>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</si>
  <si>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</si>
  <si>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</si>
  <si>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</si>
  <si>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</si>
  <si>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윤세호</t>
  </si>
  <si>
    <t>5294052</t>
  </si>
  <si>
    <t>윤태원</t>
  </si>
  <si>
    <t>5297048</t>
  </si>
  <si>
    <t>윤희석</t>
  </si>
  <si>
    <t>529567</t>
  </si>
  <si>
    <t>이강일</t>
  </si>
  <si>
    <t>5292158</t>
  </si>
  <si>
    <t>이경환</t>
  </si>
  <si>
    <t>5295546</t>
  </si>
  <si>
    <t>이규선</t>
  </si>
  <si>
    <t>5293540</t>
  </si>
  <si>
    <t>이기준</t>
  </si>
  <si>
    <t>5298091</t>
  </si>
  <si>
    <t>이순길</t>
  </si>
  <si>
    <t>5293869</t>
  </si>
  <si>
    <t>이승수</t>
  </si>
  <si>
    <t>5293634</t>
  </si>
  <si>
    <t>이영화</t>
  </si>
  <si>
    <t>52966</t>
  </si>
  <si>
    <t>이용대</t>
  </si>
  <si>
    <t>5296524</t>
  </si>
  <si>
    <t>이용재</t>
  </si>
  <si>
    <t>5296626</t>
  </si>
  <si>
    <t>이용진</t>
  </si>
  <si>
    <t>5297097</t>
  </si>
  <si>
    <t>이정성</t>
  </si>
  <si>
    <t>529976</t>
  </si>
  <si>
    <t>이종흔</t>
  </si>
  <si>
    <t>5298137</t>
  </si>
  <si>
    <t>이준섭</t>
  </si>
  <si>
    <t>5299710</t>
  </si>
  <si>
    <t>이진철</t>
  </si>
  <si>
    <t>5291930</t>
  </si>
  <si>
    <t>이호용</t>
  </si>
  <si>
    <t>5299630</t>
  </si>
  <si>
    <t>이환욱</t>
  </si>
  <si>
    <t>5291706</t>
  </si>
  <si>
    <t>인호덕</t>
  </si>
  <si>
    <t>5293123</t>
  </si>
  <si>
    <t>임광빈</t>
  </si>
  <si>
    <t>5298629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</si>
  <si>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</si>
  <si>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</si>
  <si>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</si>
  <si>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</si>
  <si>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</si>
  <si>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</si>
  <si>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</si>
  <si>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</si>
  <si>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</si>
  <si>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</si>
  <si>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</si>
  <si>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</si>
  <si>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</si>
  <si>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</si>
  <si>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</si>
  <si>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</si>
  <si>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장해욱</t>
  </si>
  <si>
    <t>5292104</t>
  </si>
  <si>
    <t>전정훈</t>
  </si>
  <si>
    <t>5293223</t>
  </si>
  <si>
    <t>정재철</t>
  </si>
  <si>
    <t>5294690</t>
  </si>
  <si>
    <t>정해열</t>
  </si>
  <si>
    <t>5294179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</si>
  <si>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</si>
  <si>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</si>
  <si>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</si>
  <si>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</si>
  <si>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</si>
  <si>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</si>
  <si>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</si>
  <si>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</si>
  <si>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채규철</t>
  </si>
  <si>
    <t>5296692</t>
  </si>
  <si>
    <t>최국철</t>
  </si>
  <si>
    <t>5297689</t>
  </si>
  <si>
    <t>최기성</t>
  </si>
  <si>
    <t>5298190</t>
  </si>
  <si>
    <t>최병철C</t>
  </si>
  <si>
    <t>5294123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</si>
  <si>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</si>
  <si>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</si>
  <si>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</si>
  <si>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</si>
  <si>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</si>
  <si>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</si>
  <si>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</si>
  <si>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</si>
  <si>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</si>
  <si>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</si>
  <si>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</si>
  <si>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</si>
  <si>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</si>
  <si>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</si>
  <si>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</si>
  <si>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</si>
  <si>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</si>
  <si>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</si>
  <si>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</si>
  <si>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</si>
  <si>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</si>
  <si>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</si>
  <si>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</si>
  <si>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</si>
  <si>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인천스마트27A1</t>
  </si>
  <si>
    <t>70바3643</t>
  </si>
  <si>
    <t>김상신</t>
  </si>
  <si>
    <t>5296301</t>
  </si>
  <si>
    <t>김요식</t>
  </si>
  <si>
    <t>5294119</t>
  </si>
  <si>
    <t>박관형</t>
  </si>
  <si>
    <t>5299337</t>
  </si>
  <si>
    <t>박덕환</t>
  </si>
  <si>
    <t>5298970</t>
  </si>
  <si>
    <t>정민영</t>
  </si>
  <si>
    <t>5291558</t>
  </si>
  <si>
    <t>정원진</t>
  </si>
  <si>
    <t>529598</t>
  </si>
  <si>
    <t>황상원</t>
  </si>
  <si>
    <t>5299315</t>
  </si>
  <si>
    <t>김정일</t>
  </si>
  <si>
    <t>5292401</t>
  </si>
  <si>
    <t>인천스마트21C5</t>
  </si>
  <si>
    <t>인천스마트21C2</t>
  </si>
  <si>
    <t>인천스마트21C4</t>
  </si>
  <si>
    <t>인천스마트21C3</t>
  </si>
  <si>
    <t>인천스마트38D1</t>
  </si>
  <si>
    <t>인천스마트38D2</t>
  </si>
  <si>
    <t>(경  고)</t>
  </si>
  <si>
    <t>김세빈</t>
  </si>
  <si>
    <t>529917</t>
  </si>
  <si>
    <t>박병진</t>
  </si>
  <si>
    <t>5294551</t>
  </si>
  <si>
    <t>박유진</t>
  </si>
  <si>
    <t>529909</t>
  </si>
  <si>
    <t>서수찬</t>
  </si>
  <si>
    <t>5291069</t>
  </si>
  <si>
    <t>윤주현</t>
  </si>
  <si>
    <t>5297000</t>
  </si>
  <si>
    <t>차영섭</t>
  </si>
  <si>
    <t>5297032</t>
  </si>
  <si>
    <t>개선율(유카전)</t>
  </si>
  <si>
    <t>인천전체</t>
  </si>
  <si>
    <t>0%(0명)</t>
  </si>
  <si>
    <t>17%(2명)</t>
  </si>
  <si>
    <t>8%(1명)</t>
  </si>
  <si>
    <t>25%(3명)</t>
  </si>
  <si>
    <t>42%(5명)</t>
  </si>
  <si>
    <t>23%(3명)</t>
  </si>
  <si>
    <t>▽</t>
  </si>
  <si>
    <t>=</t>
  </si>
  <si>
    <t>70바3505</t>
  </si>
  <si>
    <t>인천스마트20A5</t>
  </si>
  <si>
    <t>인천스마트20A6</t>
  </si>
  <si>
    <t>인천스마트20A3</t>
  </si>
  <si>
    <t>인천스마트20A7</t>
  </si>
  <si>
    <t>인천스마트20A2</t>
  </si>
  <si>
    <t>인천스마트21B2</t>
  </si>
  <si>
    <t>인천스마트21B1</t>
  </si>
  <si>
    <t>인천스마트21B3</t>
  </si>
  <si>
    <t>인천스마트27B2</t>
  </si>
  <si>
    <t>인천스마트27B4</t>
  </si>
  <si>
    <t>인천스마트27B3</t>
  </si>
  <si>
    <t>인천스마트27B5</t>
  </si>
  <si>
    <t>인천스마트27A2</t>
  </si>
  <si>
    <t>인천스마트27B6</t>
  </si>
  <si>
    <t>인천스마트27B7</t>
  </si>
  <si>
    <t>인천스마트27A3</t>
  </si>
  <si>
    <t>김판수</t>
  </si>
  <si>
    <t>5292206</t>
  </si>
  <si>
    <t>안진형</t>
  </si>
  <si>
    <t>5299068</t>
  </si>
  <si>
    <t>이기훈</t>
  </si>
  <si>
    <t>529502</t>
  </si>
  <si>
    <t>이형규</t>
  </si>
  <si>
    <t>5292992</t>
  </si>
  <si>
    <t>최상순</t>
  </si>
  <si>
    <t>529165</t>
  </si>
  <si>
    <t>24'08</t>
    <phoneticPr fontId="2" type="noConversion"/>
  </si>
  <si>
    <t>인천스마트20B2</t>
  </si>
  <si>
    <t>인천스마트20B4</t>
  </si>
  <si>
    <t>인천스마트20B1</t>
  </si>
  <si>
    <t>인천스마트20A8</t>
  </si>
  <si>
    <t>인천스마트21D2</t>
  </si>
  <si>
    <t>인천스마트21D4</t>
  </si>
  <si>
    <t>인천스마트21D1</t>
  </si>
  <si>
    <t>인천스마트21D3</t>
  </si>
  <si>
    <t>인천스마트27B9</t>
  </si>
  <si>
    <t>인천스마트27B8</t>
  </si>
  <si>
    <t>인천스마트27C1</t>
  </si>
  <si>
    <t>인천스마트38D5</t>
  </si>
  <si>
    <t>인천스마트38F4</t>
  </si>
  <si>
    <t>인천스마트38F1</t>
  </si>
  <si>
    <t>인천스마트38F3</t>
  </si>
  <si>
    <t>인천스마트38D7</t>
  </si>
  <si>
    <t>인천스마트38D6</t>
  </si>
  <si>
    <t>인천스마트38D3</t>
  </si>
  <si>
    <t>인천스마트38D4</t>
  </si>
  <si>
    <t>인천스마트38F2</t>
  </si>
  <si>
    <t>인천스마트38D8</t>
  </si>
  <si>
    <t>55</t>
  </si>
  <si>
    <t>인천스마트5C1</t>
  </si>
  <si>
    <t>인천스마트5B1</t>
  </si>
  <si>
    <t>인천스마트5B4</t>
  </si>
  <si>
    <t>인천스마트5B3</t>
  </si>
  <si>
    <t>인천스마트5C4</t>
  </si>
  <si>
    <t>인천스마트5C3</t>
  </si>
  <si>
    <t>인천스마트5C2</t>
  </si>
  <si>
    <t>인천스마트5A1</t>
  </si>
  <si>
    <t>인천스마트5A2</t>
  </si>
  <si>
    <t>인천스마트5B2</t>
  </si>
  <si>
    <t>인천스마트5S1</t>
  </si>
  <si>
    <t>인천스마트5C5</t>
  </si>
  <si>
    <t>5-15-1</t>
  </si>
  <si>
    <t>인천스마트5-1A6</t>
  </si>
  <si>
    <t>인천스마트5-1A2</t>
  </si>
  <si>
    <t>인천스마트5-1A5</t>
  </si>
  <si>
    <t>인천스마트5-1A1</t>
  </si>
  <si>
    <t>인천스마트5-1A3</t>
  </si>
  <si>
    <t>인천스마트5-1A4</t>
  </si>
  <si>
    <t>인천스마트예비C4</t>
  </si>
  <si>
    <t>인천스마트예비C3</t>
  </si>
  <si>
    <t>인천스마트예비D2</t>
  </si>
  <si>
    <t>인천스마트예비C7</t>
  </si>
  <si>
    <t>NULL</t>
  </si>
  <si>
    <t>5295194</t>
  </si>
  <si>
    <t>5295194155.937</t>
  </si>
  <si>
    <t>52983671501.643</t>
  </si>
  <si>
    <t>52937922020.126</t>
  </si>
  <si>
    <t>5297766180.305</t>
  </si>
  <si>
    <t>5299570999.811</t>
  </si>
  <si>
    <t>5294954549.308</t>
  </si>
  <si>
    <t>5294453441.038</t>
  </si>
  <si>
    <t>5296373641.312</t>
  </si>
  <si>
    <t>52994971028.931</t>
  </si>
  <si>
    <t>5291011477.798</t>
  </si>
  <si>
    <t>52934591452.941</t>
  </si>
  <si>
    <t>5293247412.128</t>
  </si>
  <si>
    <t>52972671603.762</t>
  </si>
  <si>
    <t>5291287248.514</t>
  </si>
  <si>
    <t>5296947860.043</t>
  </si>
  <si>
    <t>5298649700.093</t>
  </si>
  <si>
    <t>52963011749.141</t>
  </si>
  <si>
    <t>52981511338.723</t>
  </si>
  <si>
    <t>52928991159.132</t>
  </si>
  <si>
    <t>529917299.816</t>
  </si>
  <si>
    <t>5294613507.346</t>
  </si>
  <si>
    <t>52920371570.683</t>
  </si>
  <si>
    <t>52961602126.536</t>
  </si>
  <si>
    <t>52960211176.054</t>
  </si>
  <si>
    <t>5294119223.14</t>
  </si>
  <si>
    <t>52978051895.223</t>
  </si>
  <si>
    <t>5293603334.965</t>
  </si>
  <si>
    <t>5297391852.583</t>
  </si>
  <si>
    <t>5296591666.797</t>
  </si>
  <si>
    <t>52997761920.983</t>
  </si>
  <si>
    <t>5291192411.334</t>
  </si>
  <si>
    <t>52922141558.841</t>
  </si>
  <si>
    <t>5293410387.768</t>
  </si>
  <si>
    <t>5292401654.63</t>
  </si>
  <si>
    <t>52912611257.379</t>
  </si>
  <si>
    <t>52962821500.648</t>
  </si>
  <si>
    <t>5292206288.977</t>
  </si>
  <si>
    <t>52977491719.494</t>
  </si>
  <si>
    <t>5296673133.18</t>
  </si>
  <si>
    <t>5295736767.15</t>
  </si>
  <si>
    <t>52961412026.93</t>
  </si>
  <si>
    <t>5294387186.75</t>
  </si>
  <si>
    <t>52916001237.349</t>
  </si>
  <si>
    <t>5293374196.164</t>
  </si>
  <si>
    <t>5298966486.451</t>
  </si>
  <si>
    <t>5299337234.153</t>
  </si>
  <si>
    <t>5296003737.044</t>
  </si>
  <si>
    <t>5298970476.526</t>
  </si>
  <si>
    <t>52915351075.759</t>
  </si>
  <si>
    <t>5294551159.487</t>
  </si>
  <si>
    <t>52923741592.832</t>
  </si>
  <si>
    <t>5295312487.697</t>
  </si>
  <si>
    <t>529909155.636</t>
  </si>
  <si>
    <t>5292739654.623</t>
  </si>
  <si>
    <t>5297212782.969</t>
  </si>
  <si>
    <t>52975581710.837</t>
  </si>
  <si>
    <t>52941321319.671</t>
  </si>
  <si>
    <t>52938672333.668</t>
  </si>
  <si>
    <t>5293360593.734</t>
  </si>
  <si>
    <t>5292550292.812</t>
  </si>
  <si>
    <t>5295685629.811</t>
  </si>
  <si>
    <t>52944122259.844</t>
  </si>
  <si>
    <t>5291777479.307</t>
  </si>
  <si>
    <t>52948001191.966</t>
  </si>
  <si>
    <t>5291069502.134</t>
  </si>
  <si>
    <t>서창용</t>
  </si>
  <si>
    <t>529135</t>
  </si>
  <si>
    <t>529135153.313</t>
  </si>
  <si>
    <t>52921901885.606</t>
  </si>
  <si>
    <t>5292677813.834</t>
  </si>
  <si>
    <t>52975161289.207</t>
  </si>
  <si>
    <t>5298841920.887</t>
  </si>
  <si>
    <t>52972861213.455</t>
  </si>
  <si>
    <t>5291616564.468</t>
  </si>
  <si>
    <t>5292404303.353</t>
  </si>
  <si>
    <t>5297376205.07</t>
  </si>
  <si>
    <t>5298916233.572</t>
  </si>
  <si>
    <t>52921721537.808</t>
  </si>
  <si>
    <t>5299480851.573</t>
  </si>
  <si>
    <t>5299068409.063</t>
  </si>
  <si>
    <t>5296339446.492</t>
  </si>
  <si>
    <t>5299259590.409</t>
  </si>
  <si>
    <t>52923201344.481</t>
  </si>
  <si>
    <t>5292301716.865</t>
  </si>
  <si>
    <t>5298830616.948</t>
  </si>
  <si>
    <t>52993892542.969</t>
  </si>
  <si>
    <t>529383357.163</t>
  </si>
  <si>
    <t>52946001316.646</t>
  </si>
  <si>
    <t>5293128568.093</t>
  </si>
  <si>
    <t>529223769.909</t>
  </si>
  <si>
    <t>52940521445.262</t>
  </si>
  <si>
    <t>5297000121.056</t>
  </si>
  <si>
    <t>52970481030.032</t>
  </si>
  <si>
    <t>5295671835.263</t>
  </si>
  <si>
    <t>5292158739.545</t>
  </si>
  <si>
    <t>52955461031.386</t>
  </si>
  <si>
    <t>5293540551.651</t>
  </si>
  <si>
    <t>5298091451.376</t>
  </si>
  <si>
    <t>529502450.751</t>
  </si>
  <si>
    <t>이덕길</t>
  </si>
  <si>
    <t>5291362</t>
  </si>
  <si>
    <t>5291362164.605</t>
  </si>
  <si>
    <t>52938693124.587</t>
  </si>
  <si>
    <t>5293634651.433</t>
  </si>
  <si>
    <t>529661942.574</t>
  </si>
  <si>
    <t>52965241297.374</t>
  </si>
  <si>
    <t>5296626943.178</t>
  </si>
  <si>
    <t>52970971095.935</t>
  </si>
  <si>
    <t>5299761488.435</t>
  </si>
  <si>
    <t>52981371765.317</t>
  </si>
  <si>
    <t>52997101099.882</t>
  </si>
  <si>
    <t>5291930856.824</t>
  </si>
  <si>
    <t>52929921279.087</t>
  </si>
  <si>
    <t>5299630529.429</t>
  </si>
  <si>
    <t>52917061473.676</t>
  </si>
  <si>
    <t>52931231719.649</t>
  </si>
  <si>
    <t>5298629127.883</t>
  </si>
  <si>
    <t>5297690902.676</t>
  </si>
  <si>
    <t>52960641173.912</t>
  </si>
  <si>
    <t>5291701633.781</t>
  </si>
  <si>
    <t>52984201203.525</t>
  </si>
  <si>
    <t>5298961258.849</t>
  </si>
  <si>
    <t>52985621220.966</t>
  </si>
  <si>
    <t>52942591677.598</t>
  </si>
  <si>
    <t>52970301627.277</t>
  </si>
  <si>
    <t>5292104305.709</t>
  </si>
  <si>
    <t>52932231583.596</t>
  </si>
  <si>
    <t>5291558284.32</t>
  </si>
  <si>
    <t>529598172.417</t>
  </si>
  <si>
    <t>52946901819.978</t>
  </si>
  <si>
    <t>52941791791.751</t>
  </si>
  <si>
    <t>5291170265.991</t>
  </si>
  <si>
    <t>52914591707.277</t>
  </si>
  <si>
    <t>5291202394.709</t>
  </si>
  <si>
    <t>529708391.356</t>
  </si>
  <si>
    <t>5297032529.15</t>
  </si>
  <si>
    <t>52966921164.073</t>
  </si>
  <si>
    <t>5297689214.196</t>
  </si>
  <si>
    <t>52981901555.471</t>
  </si>
  <si>
    <t>5294123246.95</t>
  </si>
  <si>
    <t>529165513.462</t>
  </si>
  <si>
    <t>5299554895.772</t>
  </si>
  <si>
    <t>52911191279.747</t>
  </si>
  <si>
    <t>5293659713.473</t>
  </si>
  <si>
    <t>5297979389.475</t>
  </si>
  <si>
    <t>5295258596.995</t>
  </si>
  <si>
    <t>5293937290.3</t>
  </si>
  <si>
    <t>52931791445.356</t>
  </si>
  <si>
    <t>최현</t>
  </si>
  <si>
    <t>5295102</t>
  </si>
  <si>
    <t>5295102169.255</t>
  </si>
  <si>
    <t>5296658790.085</t>
  </si>
  <si>
    <t>5294601243.248</t>
  </si>
  <si>
    <t>52960731627.57</t>
  </si>
  <si>
    <t>52948531610.26</t>
  </si>
  <si>
    <t>52998881305.1</t>
  </si>
  <si>
    <t>5299315521.5</t>
  </si>
  <si>
    <t>분석기간: 24.08.01-24.08.28</t>
  </si>
  <si>
    <t>순위</t>
  </si>
  <si>
    <t>4위/(32개사)</t>
  </si>
  <si>
    <t>100%(6명)</t>
  </si>
  <si>
    <t>67%(8명)</t>
  </si>
  <si>
    <t>33%(4명)</t>
  </si>
  <si>
    <t>69%(9명)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</si>
  <si>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</si>
  <si>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</si>
  <si>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</si>
  <si>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</si>
  <si>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</si>
  <si>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6%(9명)</t>
  </si>
  <si>
    <t>21%(32명)</t>
  </si>
  <si>
    <t>26%(40명)</t>
  </si>
  <si>
    <t>22%(33명)</t>
  </si>
  <si>
    <t>15%(22명)</t>
  </si>
  <si>
    <t>10%(15명)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</si>
</sst>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3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27" fillId="0" borderId="0" xfId="1" applyFont="1" applyFill="1" applyBorder="1">
      <alignment vertical="center"/>
    </xf>
    <xf numFmtId="9" fontId="27" fillId="0" borderId="0" xfId="0" applyNumberFormat="1" applyFont="1" applyAlignment="1">
      <alignment horizontal="left" vertical="center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A56-4E5A-B8D9-2225B15726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1.664550463973276</c:v>
                </c:pt>
                <c:pt idx="1">
                  <c:v>1.9101174697289152</c:v>
                </c:pt>
                <c:pt idx="2">
                  <c:v>1.9762844768751744</c:v>
                </c:pt>
                <c:pt idx="3">
                  <c:v>1.9612436380461677</c:v>
                </c:pt>
                <c:pt idx="4">
                  <c:v>1.9443023514499771</c:v>
                </c:pt>
                <c:pt idx="5">
                  <c:v>1.886540848979716</c:v>
                </c:pt>
                <c:pt idx="6">
                  <c:v>1.8374980884018119</c:v>
                </c:pt>
                <c:pt idx="7">
                  <c:v>1.8057655760299893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5.9602649006622516E-2</c:v>
                </c:pt>
                <c:pt idx="1">
                  <c:v>0.2119205298013245</c:v>
                </c:pt>
                <c:pt idx="2">
                  <c:v>0.26490066225165565</c:v>
                </c:pt>
                <c:pt idx="3">
                  <c:v>0.2185430463576159</c:v>
                </c:pt>
                <c:pt idx="4">
                  <c:v>0.14569536423841059</c:v>
                </c:pt>
                <c:pt idx="5">
                  <c:v>9.9337748344370855E-2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7.6923076923076927E-2</c:v>
                </c:pt>
                <c:pt idx="4">
                  <c:v>0.41666666666666669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0.69230769230769229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1</c:v>
                </c:pt>
                <c:pt idx="1">
                  <c:v>0.66666666666666663</c:v>
                </c:pt>
                <c:pt idx="2">
                  <c:v>0.16666666666666666</c:v>
                </c:pt>
                <c:pt idx="3">
                  <c:v>0.23076923076923078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5-1 </c:v>
                </c:pt>
                <c:pt idx="1">
                  <c:v> 20 </c:v>
                </c:pt>
                <c:pt idx="2">
                  <c:v> 5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9</xdr:row>
      <xdr:rowOff>0</xdr:rowOff>
    </xdr:from>
    <xdr:to>
      <xdr:col>2</xdr:col>
      <xdr:colOff>224118</xdr:colOff>
      <xdr:row>14</xdr:row>
      <xdr:rowOff>201705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3059206"/>
          <a:ext cx="425824" cy="1658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190495</xdr:colOff>
      <xdr:row>10</xdr:row>
      <xdr:rowOff>268942</xdr:rowOff>
    </xdr:from>
    <xdr:to>
      <xdr:col>2</xdr:col>
      <xdr:colOff>291352</xdr:colOff>
      <xdr:row>12</xdr:row>
      <xdr:rowOff>168090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48" y="36195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8967</xdr:colOff>
      <xdr:row>8</xdr:row>
      <xdr:rowOff>860611</xdr:rowOff>
    </xdr:from>
    <xdr:to>
      <xdr:col>6</xdr:col>
      <xdr:colOff>165854</xdr:colOff>
      <xdr:row>10</xdr:row>
      <xdr:rowOff>2240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7FFD305F-1CAF-4C65-9DE0-9E2F4D4F9A5A}"/>
            </a:ext>
          </a:extLst>
        </xdr:cNvPr>
        <xdr:cNvSpPr txBox="1"/>
      </xdr:nvSpPr>
      <xdr:spPr>
        <a:xfrm>
          <a:off x="3662085" y="3045758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1054932-71D8-41B4-8A88-1D846F26F08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226358</xdr:colOff>
      <xdr:row>9</xdr:row>
      <xdr:rowOff>147917</xdr:rowOff>
    </xdr:from>
    <xdr:to>
      <xdr:col>5</xdr:col>
      <xdr:colOff>515470</xdr:colOff>
      <xdr:row>10</xdr:row>
      <xdr:rowOff>123265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C6A86C6-C67E-4D5B-9BEC-7CE3AF1E77FD}"/>
            </a:ext>
          </a:extLst>
        </xdr:cNvPr>
        <xdr:cNvCxnSpPr/>
      </xdr:nvCxnSpPr>
      <xdr:spPr>
        <a:xfrm>
          <a:off x="3879476" y="3207123"/>
          <a:ext cx="289112" cy="2667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620808</xdr:colOff>
      <xdr:row>10</xdr:row>
      <xdr:rowOff>15687</xdr:rowOff>
    </xdr:from>
    <xdr:to>
      <xdr:col>6</xdr:col>
      <xdr:colOff>777695</xdr:colOff>
      <xdr:row>11</xdr:row>
      <xdr:rowOff>31375</xdr:rowOff>
    </xdr:to>
    <xdr:sp macro="" textlink="$K$18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273926" y="3366246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815788</xdr:colOff>
      <xdr:row>10</xdr:row>
      <xdr:rowOff>199464</xdr:rowOff>
    </xdr:from>
    <xdr:to>
      <xdr:col>6</xdr:col>
      <xdr:colOff>168089</xdr:colOff>
      <xdr:row>11</xdr:row>
      <xdr:rowOff>100853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>
          <a:off x="4468906" y="3550023"/>
          <a:ext cx="226359" cy="1927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4" width="9.140625" style="20"/>
    <col min="25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808</v>
      </c>
      <c r="L2" s="60"/>
    </row>
    <row r="3" spans="1:28" ht="15.75" customHeight="1" x14ac:dyDescent="0.25">
      <c r="B3" s="63"/>
      <c r="C3" s="63"/>
      <c r="D3" s="63"/>
      <c r="E3" s="63"/>
      <c r="F3" s="63"/>
      <c r="G3" s="63"/>
    </row>
    <row r="4" spans="1:28" ht="16.5" customHeight="1" x14ac:dyDescent="0.25">
      <c r="B4" s="64" t="s">
        <v>113</v>
      </c>
      <c r="C4" s="295" t="s">
        <v>38</v>
      </c>
      <c r="D4" s="295"/>
      <c r="E4" s="64" t="s">
        <v>112</v>
      </c>
      <c r="F4" s="64" t="s">
        <v>64</v>
      </c>
      <c r="G4" s="96" t="s">
        <v>115</v>
      </c>
      <c r="H4" s="39"/>
      <c r="I4" s="39"/>
      <c r="J4" s="100" t="s">
        <v>35</v>
      </c>
      <c r="K4" s="100" t="s">
        <v>36</v>
      </c>
    </row>
    <row r="5" spans="1:28" ht="48.75" customHeight="1" x14ac:dyDescent="0.25">
      <c r="B5" s="66" t="s">
        <v>603</v>
      </c>
      <c r="C5" s="296" t="s">
        <v>197</v>
      </c>
      <c r="D5" s="296"/>
      <c r="E5" s="65">
        <v>6</v>
      </c>
      <c r="F5" s="66">
        <v>73</v>
      </c>
      <c r="G5" s="97" t="s">
        <v>68</v>
      </c>
      <c r="H5" s="39"/>
      <c r="I5" s="39"/>
      <c r="J5" s="99" t="s">
        <v>50</v>
      </c>
      <c r="K5" s="98"/>
    </row>
    <row r="6" spans="1:28" ht="15.75" customHeight="1" x14ac:dyDescent="0.25">
      <c r="B6" s="52"/>
      <c r="C6" s="52"/>
      <c r="D6" s="52"/>
      <c r="E6" s="52"/>
      <c r="F6" s="52"/>
      <c r="G6" s="52"/>
      <c r="H6" s="52"/>
      <c r="I6" s="52"/>
      <c r="M6" s="230"/>
    </row>
    <row r="7" spans="1:28" ht="16.5" customHeight="1" x14ac:dyDescent="0.25">
      <c r="B7" s="54" t="s">
        <v>129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4"/>
      <c r="P9" s="294"/>
    </row>
    <row r="10" spans="1:28" ht="23.25" customHeight="1" thickBot="1" x14ac:dyDescent="0.3">
      <c r="G10" s="6"/>
      <c r="H10" s="194" t="s">
        <v>92</v>
      </c>
      <c r="I10" s="195" t="s">
        <v>93</v>
      </c>
      <c r="J10" s="196" t="str">
        <f>C5</f>
        <v>인천스마트</v>
      </c>
      <c r="K10" s="197" t="s">
        <v>94</v>
      </c>
      <c r="X10" s="297"/>
      <c r="Z10" s="40"/>
      <c r="AA10" s="20"/>
      <c r="AB10" s="20"/>
    </row>
    <row r="11" spans="1:28" ht="23.25" customHeight="1" thickTop="1" x14ac:dyDescent="0.25">
      <c r="G11" s="6"/>
      <c r="H11" s="236">
        <v>1</v>
      </c>
      <c r="I11" s="237">
        <v>2.0099999999999998</v>
      </c>
      <c r="J11" s="238">
        <v>1.664550463973276</v>
      </c>
      <c r="K11" s="239"/>
      <c r="M11" s="2"/>
      <c r="Y11" s="231"/>
      <c r="Z11" s="251"/>
      <c r="AA11" s="51"/>
      <c r="AB11" s="20"/>
    </row>
    <row r="12" spans="1:28" ht="23.25" customHeight="1" x14ac:dyDescent="0.25">
      <c r="G12" s="6"/>
      <c r="H12" s="240">
        <v>2</v>
      </c>
      <c r="I12" s="237">
        <v>2.3662575846193561</v>
      </c>
      <c r="J12" s="238">
        <v>1.9101174697289152</v>
      </c>
      <c r="K12" s="241">
        <v>0.14752752233745547</v>
      </c>
      <c r="M12" s="252"/>
      <c r="Y12" s="231"/>
      <c r="Z12" s="251"/>
      <c r="AA12" s="51"/>
      <c r="AB12" s="20"/>
    </row>
    <row r="13" spans="1:28" ht="23.25" customHeight="1" x14ac:dyDescent="0.25">
      <c r="G13" s="6"/>
      <c r="H13" s="240">
        <v>3</v>
      </c>
      <c r="I13" s="237">
        <v>2.37</v>
      </c>
      <c r="J13" s="238">
        <v>1.9762844768751744</v>
      </c>
      <c r="K13" s="242">
        <v>3.4640281655373695E-2</v>
      </c>
      <c r="M13" s="252"/>
      <c r="Y13" s="231"/>
      <c r="Z13" s="251"/>
      <c r="AA13" s="51"/>
      <c r="AB13" s="20"/>
    </row>
    <row r="14" spans="1:28" ht="23.25" customHeight="1" x14ac:dyDescent="0.25">
      <c r="G14" s="6"/>
      <c r="H14" s="240">
        <v>4</v>
      </c>
      <c r="I14" s="237">
        <v>2.33</v>
      </c>
      <c r="J14" s="238">
        <v>1.9612436380461677</v>
      </c>
      <c r="K14" s="242">
        <v>-7.6106648637895846E-3</v>
      </c>
      <c r="M14" s="252"/>
      <c r="Y14" s="231"/>
      <c r="Z14" s="251"/>
      <c r="AA14" s="51"/>
      <c r="AB14" s="20"/>
    </row>
    <row r="15" spans="1:28" ht="23.25" customHeight="1" x14ac:dyDescent="0.25">
      <c r="G15" s="6"/>
      <c r="H15" s="240">
        <v>5</v>
      </c>
      <c r="I15" s="237">
        <v>2.2850259626150282</v>
      </c>
      <c r="J15" s="238">
        <v>1.9443023514499771</v>
      </c>
      <c r="K15" s="242">
        <v>-8.6380326582310429E-3</v>
      </c>
      <c r="M15" s="252"/>
      <c r="Y15" s="231"/>
      <c r="Z15" s="251"/>
      <c r="AA15" s="51"/>
      <c r="AB15" s="20"/>
    </row>
    <row r="16" spans="1:28" ht="23.25" customHeight="1" x14ac:dyDescent="0.25">
      <c r="G16" s="6"/>
      <c r="H16" s="240">
        <v>6</v>
      </c>
      <c r="I16" s="237">
        <v>2.0664933427553414</v>
      </c>
      <c r="J16" s="238">
        <v>1.886540848979716</v>
      </c>
      <c r="K16" s="242">
        <v>-2.970808651606327E-2</v>
      </c>
      <c r="M16" s="252"/>
      <c r="Y16" s="231"/>
      <c r="Z16" s="251"/>
      <c r="AA16" s="51"/>
      <c r="AB16" s="20"/>
    </row>
    <row r="17" spans="2:28" ht="23.25" customHeight="1" x14ac:dyDescent="0.25">
      <c r="G17" s="6"/>
      <c r="H17" s="240">
        <v>7</v>
      </c>
      <c r="I17" s="237">
        <v>2.13</v>
      </c>
      <c r="J17" s="238">
        <v>1.8374980884018119</v>
      </c>
      <c r="K17" s="242">
        <v>-2.5996129691242764E-2</v>
      </c>
      <c r="M17" s="252"/>
      <c r="Y17" s="231"/>
      <c r="Z17" s="251"/>
      <c r="AA17" s="51"/>
      <c r="AB17" s="20"/>
    </row>
    <row r="18" spans="2:28" ht="23.25" customHeight="1" x14ac:dyDescent="0.25">
      <c r="G18" s="6"/>
      <c r="H18" s="240">
        <v>8</v>
      </c>
      <c r="I18" s="237">
        <v>2.08</v>
      </c>
      <c r="J18" s="238">
        <v>1.8057655760299893</v>
      </c>
      <c r="K18" s="242">
        <v>-1.7269412453877697E-2</v>
      </c>
      <c r="M18" s="252"/>
      <c r="Y18" s="231"/>
      <c r="Z18" s="251"/>
      <c r="AA18" s="51"/>
      <c r="AB18" s="20"/>
    </row>
    <row r="19" spans="2:28" ht="23.25" customHeight="1" x14ac:dyDescent="0.25">
      <c r="G19" s="6"/>
      <c r="H19" s="243" t="s">
        <v>566</v>
      </c>
      <c r="I19" s="244">
        <v>3.4825870646766344E-2</v>
      </c>
      <c r="J19" s="245">
        <v>8.4836786335473091E-2</v>
      </c>
      <c r="K19" s="246">
        <v>5.0010915688706747E-2</v>
      </c>
      <c r="M19" s="252"/>
      <c r="Y19" s="231"/>
      <c r="Z19" s="251"/>
      <c r="AA19" s="51"/>
      <c r="AB19" s="20"/>
    </row>
    <row r="20" spans="2:28" ht="23.25" customHeight="1" x14ac:dyDescent="0.25">
      <c r="H20" s="247" t="s">
        <v>809</v>
      </c>
      <c r="I20" s="248"/>
      <c r="J20" s="249" t="s">
        <v>810</v>
      </c>
      <c r="K20" s="250"/>
      <c r="M20" s="252"/>
      <c r="X20" s="4"/>
      <c r="Y20" s="2"/>
      <c r="AA20" s="4"/>
      <c r="AB20" s="20"/>
    </row>
    <row r="21" spans="2:28" ht="9" customHeight="1" x14ac:dyDescent="0.25">
      <c r="M21" s="252"/>
      <c r="X21" s="4"/>
      <c r="Y21" s="2"/>
      <c r="AA21" s="4"/>
      <c r="AB21" s="51"/>
    </row>
    <row r="22" spans="2:28" ht="16.5" customHeight="1" x14ac:dyDescent="0.25">
      <c r="B22" s="54" t="s">
        <v>130</v>
      </c>
      <c r="C22" s="54"/>
      <c r="D22" s="53"/>
      <c r="E22" s="53"/>
      <c r="F22" s="53"/>
      <c r="G22" s="53"/>
      <c r="H22" s="53"/>
      <c r="I22" s="53"/>
      <c r="J22" s="53"/>
      <c r="K22" s="53"/>
      <c r="M22" s="252"/>
      <c r="X22" s="4"/>
      <c r="Y22" s="2"/>
      <c r="AA22" s="4"/>
      <c r="AB22" s="51"/>
    </row>
    <row r="23" spans="2:28" ht="27.75" customHeight="1" x14ac:dyDescent="0.25">
      <c r="B23" s="58" t="s">
        <v>62</v>
      </c>
      <c r="C23" s="58" t="s">
        <v>101</v>
      </c>
      <c r="D23" s="58" t="s">
        <v>103</v>
      </c>
      <c r="E23" s="58" t="s">
        <v>104</v>
      </c>
      <c r="F23" s="58" t="s">
        <v>105</v>
      </c>
      <c r="G23" s="58" t="s">
        <v>106</v>
      </c>
      <c r="H23" s="58" t="s">
        <v>6</v>
      </c>
      <c r="I23" s="58" t="s">
        <v>7</v>
      </c>
      <c r="J23" s="58" t="s">
        <v>107</v>
      </c>
      <c r="K23" s="58" t="s">
        <v>72</v>
      </c>
      <c r="M23" s="252"/>
      <c r="X23" s="4"/>
      <c r="Y23" s="2"/>
      <c r="AA23" s="4"/>
      <c r="AB23" s="51"/>
    </row>
    <row r="24" spans="2:28" ht="23.25" customHeight="1" x14ac:dyDescent="0.25">
      <c r="B24" s="78" t="s">
        <v>567</v>
      </c>
      <c r="C24" s="79">
        <v>8</v>
      </c>
      <c r="D24" s="80">
        <v>2.4024760968673828E-2</v>
      </c>
      <c r="E24" s="80">
        <v>0.35333295261639036</v>
      </c>
      <c r="F24" s="80">
        <v>0.16382011835429075</v>
      </c>
      <c r="G24" s="81">
        <v>14.671482739045402</v>
      </c>
      <c r="H24" s="82">
        <v>0.17850332337829755</v>
      </c>
      <c r="I24" s="82">
        <v>15.091555521337304</v>
      </c>
      <c r="J24" s="83">
        <v>2.0814280310754389</v>
      </c>
      <c r="K24" s="84" t="s">
        <v>67</v>
      </c>
      <c r="M24" s="252"/>
      <c r="N24" s="253" t="s">
        <v>118</v>
      </c>
      <c r="Y24" s="2"/>
      <c r="AA24" s="4"/>
      <c r="AB24" s="4"/>
    </row>
    <row r="25" spans="2:28" ht="22.5" customHeight="1" x14ac:dyDescent="0.25">
      <c r="B25" s="226" t="s">
        <v>118</v>
      </c>
      <c r="C25" s="71">
        <v>8</v>
      </c>
      <c r="D25" s="72">
        <v>3.2986228057645665E-2</v>
      </c>
      <c r="E25" s="72">
        <v>0.36242973691002039</v>
      </c>
      <c r="F25" s="72">
        <v>0.14961621120404853</v>
      </c>
      <c r="G25" s="73">
        <v>13.854633802816901</v>
      </c>
      <c r="H25" s="74">
        <v>0.10452472919210538</v>
      </c>
      <c r="I25" s="74">
        <v>12.778269684117666</v>
      </c>
      <c r="J25" s="75">
        <v>1.8057655760299893</v>
      </c>
      <c r="K25" s="76" t="s">
        <v>69</v>
      </c>
      <c r="M25" s="252"/>
      <c r="N25" s="40" t="s">
        <v>69</v>
      </c>
      <c r="O25" s="40">
        <v>151</v>
      </c>
      <c r="Y25" s="2"/>
      <c r="AA25" s="4"/>
      <c r="AB25" s="4"/>
    </row>
    <row r="26" spans="2:28" ht="22.5" customHeight="1" x14ac:dyDescent="0.25">
      <c r="B26" s="55" t="s">
        <v>108</v>
      </c>
      <c r="C26" s="55"/>
      <c r="D26" s="69">
        <f>D25/D24-1</f>
        <v>0.37300962538843985</v>
      </c>
      <c r="E26" s="69">
        <f t="shared" ref="E26:J26" si="0">E25/E24-1</f>
        <v>2.5745643666319262E-2</v>
      </c>
      <c r="F26" s="69">
        <f t="shared" si="0"/>
        <v>-8.6704290614194823E-2</v>
      </c>
      <c r="G26" s="69">
        <f t="shared" si="0"/>
        <v>-5.5675963415382057E-2</v>
      </c>
      <c r="H26" s="69">
        <f t="shared" si="0"/>
        <v>-0.41443818964317669</v>
      </c>
      <c r="I26" s="69">
        <f t="shared" si="0"/>
        <v>-0.15328345934578991</v>
      </c>
      <c r="J26" s="69">
        <f t="shared" si="0"/>
        <v>-0.13243909994957614</v>
      </c>
      <c r="K26" s="70" t="str">
        <f>J20</f>
        <v>4위/(32개사)</v>
      </c>
      <c r="M26" s="2" t="s">
        <v>186</v>
      </c>
      <c r="N26" s="254">
        <v>5.9602649006622516E-2</v>
      </c>
      <c r="O26" s="40">
        <v>9</v>
      </c>
      <c r="X26" s="4"/>
      <c r="Y26" s="2"/>
      <c r="AA26" s="4"/>
      <c r="AB26" s="4"/>
    </row>
    <row r="27" spans="2:28" ht="22.5" customHeight="1" x14ac:dyDescent="0.25">
      <c r="M27" s="2" t="s">
        <v>187</v>
      </c>
      <c r="N27" s="254">
        <v>0.2119205298013245</v>
      </c>
      <c r="O27" s="40">
        <v>32</v>
      </c>
      <c r="X27" s="4"/>
      <c r="Y27" s="2"/>
      <c r="AA27" s="4"/>
      <c r="AB27" s="4"/>
    </row>
    <row r="28" spans="2:28" ht="17.25" customHeight="1" x14ac:dyDescent="0.25">
      <c r="B28" s="54" t="s">
        <v>131</v>
      </c>
      <c r="C28" s="54"/>
      <c r="D28" s="53"/>
      <c r="E28" s="53"/>
      <c r="F28" s="53"/>
      <c r="G28" s="53"/>
      <c r="H28" s="53"/>
      <c r="I28" s="53"/>
      <c r="J28" s="53"/>
      <c r="K28" s="53"/>
      <c r="M28" s="2" t="s">
        <v>117</v>
      </c>
      <c r="N28" s="254">
        <v>0.26490066225165565</v>
      </c>
      <c r="O28" s="40">
        <v>40</v>
      </c>
      <c r="X28" s="4"/>
      <c r="Y28" s="2"/>
      <c r="AA28" s="4"/>
      <c r="AB28" s="4"/>
    </row>
    <row r="29" spans="2:28" ht="22.5" customHeight="1" x14ac:dyDescent="0.25">
      <c r="B29" s="62"/>
      <c r="C29" s="62"/>
      <c r="M29" s="2" t="s">
        <v>188</v>
      </c>
      <c r="N29" s="254">
        <v>0.2185430463576159</v>
      </c>
      <c r="O29" s="40">
        <v>33</v>
      </c>
      <c r="X29" s="4"/>
      <c r="Y29" s="2"/>
      <c r="AA29" s="4"/>
      <c r="AB29" s="4"/>
    </row>
    <row r="30" spans="2:28" ht="22.5" customHeight="1" thickBot="1" x14ac:dyDescent="0.3">
      <c r="H30" s="198" t="s">
        <v>92</v>
      </c>
      <c r="I30" s="199" t="s">
        <v>93</v>
      </c>
      <c r="J30" s="200" t="str">
        <f>J10</f>
        <v>인천스마트</v>
      </c>
      <c r="K30" s="201" t="s">
        <v>116</v>
      </c>
      <c r="M30" s="2" t="s">
        <v>189</v>
      </c>
      <c r="N30" s="254">
        <v>0.14569536423841059</v>
      </c>
      <c r="O30" s="40">
        <v>22</v>
      </c>
      <c r="X30" s="4"/>
      <c r="Y30" s="2"/>
      <c r="AA30" s="4"/>
      <c r="AB30" s="4"/>
    </row>
    <row r="31" spans="2:28" ht="22.5" customHeight="1" thickTop="1" x14ac:dyDescent="0.25">
      <c r="H31" s="206" t="s">
        <v>110</v>
      </c>
      <c r="I31" s="207" t="s">
        <v>67</v>
      </c>
      <c r="J31" s="208" t="s">
        <v>69</v>
      </c>
      <c r="K31" s="209"/>
      <c r="M31" s="2" t="s">
        <v>76</v>
      </c>
      <c r="N31" s="254">
        <v>9.9337748344370855E-2</v>
      </c>
      <c r="O31" s="40">
        <v>15</v>
      </c>
      <c r="X31" s="4"/>
      <c r="Z31" s="40"/>
      <c r="AA31" s="20"/>
      <c r="AB31" s="20"/>
    </row>
    <row r="32" spans="2:28" ht="21" customHeight="1" x14ac:dyDescent="0.25">
      <c r="H32" s="202" t="s">
        <v>95</v>
      </c>
      <c r="I32" s="203">
        <v>2.4096385542168676E-2</v>
      </c>
      <c r="J32" s="204" t="s">
        <v>820</v>
      </c>
      <c r="K32" s="205">
        <v>3.550626346445384E-2</v>
      </c>
      <c r="M32" s="2"/>
      <c r="X32" s="4"/>
      <c r="Z32" s="40"/>
      <c r="AA32" s="20"/>
      <c r="AB32" s="20"/>
    </row>
    <row r="33" spans="2:28" ht="21" customHeight="1" x14ac:dyDescent="0.25">
      <c r="H33" s="186" t="s">
        <v>96</v>
      </c>
      <c r="I33" s="178">
        <v>4.0258595357037907E-2</v>
      </c>
      <c r="J33" s="187" t="s">
        <v>821</v>
      </c>
      <c r="K33" s="188">
        <v>0.1716619344442866</v>
      </c>
      <c r="L33" s="4"/>
      <c r="M33" s="2"/>
      <c r="X33" s="4"/>
      <c r="Z33" s="40"/>
      <c r="AA33" s="20"/>
      <c r="AB33" s="20"/>
    </row>
    <row r="34" spans="2:28" ht="21" customHeight="1" x14ac:dyDescent="0.25">
      <c r="H34" s="185" t="s">
        <v>97</v>
      </c>
      <c r="I34" s="178">
        <v>9.22715251248898E-2</v>
      </c>
      <c r="J34" s="187" t="s">
        <v>822</v>
      </c>
      <c r="K34" s="188">
        <v>0.17262913712676586</v>
      </c>
      <c r="L34" s="4"/>
      <c r="M34" s="2"/>
      <c r="X34" s="4"/>
      <c r="Z34" s="40"/>
      <c r="AA34" s="20"/>
      <c r="AB34" s="20"/>
    </row>
    <row r="35" spans="2:28" ht="21" customHeight="1" x14ac:dyDescent="0.25">
      <c r="H35" s="185" t="s">
        <v>100</v>
      </c>
      <c r="I35" s="178">
        <v>0.18806935057302379</v>
      </c>
      <c r="J35" s="187" t="s">
        <v>823</v>
      </c>
      <c r="K35" s="188">
        <v>3.0473695784592109E-2</v>
      </c>
      <c r="L35" s="4"/>
      <c r="M35" s="2"/>
      <c r="X35" s="4"/>
      <c r="Z35" s="40"/>
      <c r="AA35" s="20"/>
      <c r="AB35" s="20"/>
    </row>
    <row r="36" spans="2:28" ht="21" customHeight="1" x14ac:dyDescent="0.25">
      <c r="H36" s="189" t="s">
        <v>98</v>
      </c>
      <c r="I36" s="178">
        <v>0.24507787246547164</v>
      </c>
      <c r="J36" s="187" t="s">
        <v>824</v>
      </c>
      <c r="K36" s="188">
        <v>-9.9382508227061045E-2</v>
      </c>
      <c r="L36" s="4"/>
      <c r="M36" s="2"/>
      <c r="X36" s="4"/>
      <c r="Z36" s="40"/>
      <c r="AA36" s="20"/>
      <c r="AB36" s="20"/>
    </row>
    <row r="37" spans="2:28" ht="21" customHeight="1" x14ac:dyDescent="0.25">
      <c r="H37" s="190" t="s">
        <v>99</v>
      </c>
      <c r="I37" s="191">
        <v>0.41022627093740816</v>
      </c>
      <c r="J37" s="192" t="s">
        <v>825</v>
      </c>
      <c r="K37" s="193">
        <v>-0.31088852259303729</v>
      </c>
      <c r="L37" s="4"/>
      <c r="M37" s="2"/>
      <c r="X37" s="4"/>
      <c r="Z37" s="40"/>
      <c r="AA37" s="20"/>
      <c r="AB37" s="20"/>
    </row>
    <row r="38" spans="2:28" ht="22.5" customHeight="1" x14ac:dyDescent="0.25">
      <c r="L38" s="4"/>
      <c r="M38" s="2"/>
      <c r="X38" s="4"/>
      <c r="Z38" s="40"/>
      <c r="AA38" s="20"/>
      <c r="AB38" s="20"/>
    </row>
    <row r="39" spans="2:28" ht="18" customHeight="1" x14ac:dyDescent="0.25">
      <c r="B39" s="54" t="s">
        <v>132</v>
      </c>
      <c r="C39" s="54"/>
      <c r="D39" s="53"/>
      <c r="E39" s="53"/>
      <c r="F39" s="53"/>
      <c r="G39" s="53"/>
      <c r="H39" s="53"/>
      <c r="I39" s="53"/>
      <c r="J39" s="53"/>
      <c r="K39" s="53"/>
      <c r="L39" s="4"/>
      <c r="M39" s="2"/>
      <c r="X39" s="4"/>
      <c r="Z39" s="40"/>
      <c r="AA39" s="20"/>
      <c r="AB39" s="20"/>
    </row>
    <row r="40" spans="2:28" ht="30.75" customHeight="1" x14ac:dyDescent="0.25">
      <c r="B40" s="58" t="s">
        <v>62</v>
      </c>
      <c r="C40" s="58" t="s">
        <v>102</v>
      </c>
      <c r="D40" s="58" t="s">
        <v>103</v>
      </c>
      <c r="E40" s="58" t="s">
        <v>104</v>
      </c>
      <c r="F40" s="58" t="s">
        <v>105</v>
      </c>
      <c r="G40" s="58" t="s">
        <v>106</v>
      </c>
      <c r="H40" s="58" t="s">
        <v>6</v>
      </c>
      <c r="I40" s="58" t="s">
        <v>7</v>
      </c>
      <c r="J40" s="58" t="s">
        <v>107</v>
      </c>
      <c r="K40" s="58" t="s">
        <v>72</v>
      </c>
      <c r="L40" s="4"/>
      <c r="M40" s="2"/>
      <c r="N40" s="40" t="s">
        <v>125</v>
      </c>
      <c r="X40" s="4"/>
      <c r="Z40" s="40"/>
      <c r="AA40" s="20"/>
      <c r="AB40" s="20"/>
    </row>
    <row r="41" spans="2:28" ht="22.5" customHeight="1" x14ac:dyDescent="0.25">
      <c r="B41" s="228" t="s">
        <v>118</v>
      </c>
      <c r="C41" s="79">
        <v>1</v>
      </c>
      <c r="D41" s="80">
        <v>4.6460964650489281E-2</v>
      </c>
      <c r="E41" s="80">
        <v>0.45936763189816282</v>
      </c>
      <c r="F41" s="80">
        <v>0.18560127658694733</v>
      </c>
      <c r="G41" s="81">
        <v>15.181574074074067</v>
      </c>
      <c r="H41" s="82">
        <v>2.2113589510024183</v>
      </c>
      <c r="I41" s="82">
        <v>36.740437233897353</v>
      </c>
      <c r="J41" s="83">
        <v>1.664550463973276</v>
      </c>
      <c r="K41" s="85" t="s">
        <v>76</v>
      </c>
      <c r="L41" s="4"/>
      <c r="M41" s="2"/>
      <c r="N41" s="40">
        <v>1</v>
      </c>
      <c r="X41" s="4"/>
      <c r="Z41" s="40"/>
      <c r="AA41" s="20"/>
      <c r="AB41" s="20"/>
    </row>
    <row r="42" spans="2:28" ht="22.5" customHeight="1" x14ac:dyDescent="0.25">
      <c r="B42" s="226" t="s">
        <v>118</v>
      </c>
      <c r="C42" s="71">
        <v>2</v>
      </c>
      <c r="D42" s="72">
        <v>5.6932549429738133E-2</v>
      </c>
      <c r="E42" s="72">
        <v>0.36730664811443625</v>
      </c>
      <c r="F42" s="72">
        <v>0.15612580091227407</v>
      </c>
      <c r="G42" s="73">
        <v>11.287356164383562</v>
      </c>
      <c r="H42" s="74">
        <v>0.21811658505311879</v>
      </c>
      <c r="I42" s="74">
        <v>14.786486828392679</v>
      </c>
      <c r="J42" s="75">
        <v>1.9101174697289152</v>
      </c>
      <c r="K42" s="76" t="s">
        <v>187</v>
      </c>
      <c r="M42" s="2"/>
      <c r="N42" s="40">
        <v>5</v>
      </c>
      <c r="X42" s="4"/>
      <c r="Z42" s="40"/>
      <c r="AA42" s="20"/>
      <c r="AB42" s="20"/>
    </row>
    <row r="43" spans="2:28" ht="22.5" customHeight="1" x14ac:dyDescent="0.25">
      <c r="B43" s="226" t="s">
        <v>118</v>
      </c>
      <c r="C43" s="71">
        <v>3</v>
      </c>
      <c r="D43" s="72">
        <v>2.7208178573594383E-2</v>
      </c>
      <c r="E43" s="72">
        <v>0.3668998773171735</v>
      </c>
      <c r="F43" s="72">
        <v>0.16718083430513983</v>
      </c>
      <c r="G43" s="73">
        <v>10.934150684931506</v>
      </c>
      <c r="H43" s="74">
        <v>0.22714715746231035</v>
      </c>
      <c r="I43" s="74">
        <v>13.690156548189048</v>
      </c>
      <c r="J43" s="75">
        <v>1.9762844768751744</v>
      </c>
      <c r="K43" s="76" t="s">
        <v>68</v>
      </c>
      <c r="M43" s="2"/>
      <c r="N43" s="40">
        <v>4</v>
      </c>
      <c r="X43" s="4"/>
      <c r="Z43" s="40"/>
      <c r="AA43" s="20"/>
      <c r="AB43" s="20"/>
    </row>
    <row r="44" spans="2:28" ht="22.5" customHeight="1" x14ac:dyDescent="0.25">
      <c r="B44" s="226" t="s">
        <v>118</v>
      </c>
      <c r="C44" s="71">
        <v>4</v>
      </c>
      <c r="D44" s="72">
        <v>2.6640293058640539E-2</v>
      </c>
      <c r="E44" s="72">
        <v>0.36568859001096155</v>
      </c>
      <c r="F44" s="72">
        <v>0.1760872216247962</v>
      </c>
      <c r="G44" s="73">
        <v>11.329095890410962</v>
      </c>
      <c r="H44" s="74">
        <v>0.23679385327259406</v>
      </c>
      <c r="I44" s="74">
        <v>14.055671811625825</v>
      </c>
      <c r="J44" s="75">
        <v>1.9612436380461677</v>
      </c>
      <c r="K44" s="76" t="s">
        <v>68</v>
      </c>
      <c r="M44" s="2"/>
      <c r="N44" s="40">
        <v>4</v>
      </c>
      <c r="X44" s="4"/>
      <c r="Z44" s="40"/>
      <c r="AA44" s="20"/>
      <c r="AB44" s="20"/>
    </row>
    <row r="45" spans="2:28" ht="22.5" customHeight="1" x14ac:dyDescent="0.25">
      <c r="B45" s="226" t="s">
        <v>118</v>
      </c>
      <c r="C45" s="71">
        <v>5</v>
      </c>
      <c r="D45" s="72">
        <v>2.5608312134600072E-2</v>
      </c>
      <c r="E45" s="72">
        <v>0.36333248664089418</v>
      </c>
      <c r="F45" s="72">
        <v>0.17224624884345963</v>
      </c>
      <c r="G45" s="73">
        <v>11.624028169014078</v>
      </c>
      <c r="H45" s="74">
        <v>0.1788916974640429</v>
      </c>
      <c r="I45" s="74">
        <v>13.083030127916096</v>
      </c>
      <c r="J45" s="75">
        <v>1.9443023514499771</v>
      </c>
      <c r="K45" s="76" t="s">
        <v>66</v>
      </c>
      <c r="M45" s="2"/>
      <c r="N45" s="40">
        <v>5</v>
      </c>
      <c r="X45" s="4"/>
      <c r="Z45" s="40"/>
      <c r="AA45" s="20"/>
      <c r="AB45" s="20"/>
    </row>
    <row r="46" spans="2:28" ht="22.5" customHeight="1" x14ac:dyDescent="0.25">
      <c r="B46" s="226" t="s">
        <v>118</v>
      </c>
      <c r="C46" s="71">
        <v>6</v>
      </c>
      <c r="D46" s="72">
        <v>2.7408575543580598E-2</v>
      </c>
      <c r="E46" s="72">
        <v>0.35978222114702274</v>
      </c>
      <c r="F46" s="72">
        <v>0.16090103725414553</v>
      </c>
      <c r="G46" s="73">
        <v>12.488485714285712</v>
      </c>
      <c r="H46" s="74">
        <v>0.12464141325371494</v>
      </c>
      <c r="I46" s="74">
        <v>12.801642203082627</v>
      </c>
      <c r="J46" s="75">
        <v>1.886540848979716</v>
      </c>
      <c r="K46" s="76" t="s">
        <v>69</v>
      </c>
      <c r="M46" s="2"/>
      <c r="N46" s="40">
        <v>3</v>
      </c>
      <c r="X46" s="4"/>
      <c r="Z46" s="40"/>
      <c r="AA46" s="20"/>
      <c r="AB46" s="20"/>
    </row>
    <row r="47" spans="2:28" ht="22.5" customHeight="1" x14ac:dyDescent="0.25">
      <c r="B47" s="226" t="s">
        <v>118</v>
      </c>
      <c r="C47" s="71">
        <v>7</v>
      </c>
      <c r="D47" s="72">
        <v>2.8577404964423646E-2</v>
      </c>
      <c r="E47" s="72">
        <v>0.36093519361642462</v>
      </c>
      <c r="F47" s="72">
        <v>0.15013692815631643</v>
      </c>
      <c r="G47" s="73">
        <v>12.93476388888889</v>
      </c>
      <c r="H47" s="74">
        <v>0.10199280649659577</v>
      </c>
      <c r="I47" s="74">
        <v>11.060240616223943</v>
      </c>
      <c r="J47" s="75">
        <v>1.8374980884018119</v>
      </c>
      <c r="K47" s="76" t="s">
        <v>68</v>
      </c>
      <c r="M47" s="2"/>
      <c r="N47" s="40">
        <v>4</v>
      </c>
      <c r="X47" s="4"/>
      <c r="Z47" s="40"/>
      <c r="AA47" s="20"/>
      <c r="AB47" s="20"/>
    </row>
    <row r="48" spans="2:28" ht="22.5" customHeight="1" x14ac:dyDescent="0.25">
      <c r="B48" s="226" t="s">
        <v>118</v>
      </c>
      <c r="C48" s="71">
        <v>8</v>
      </c>
      <c r="D48" s="72">
        <v>3.2986228057645665E-2</v>
      </c>
      <c r="E48" s="72">
        <v>0.36242973691002039</v>
      </c>
      <c r="F48" s="72">
        <v>0.14961621120404853</v>
      </c>
      <c r="G48" s="73">
        <v>13.854633802816901</v>
      </c>
      <c r="H48" s="74">
        <v>0.10452472919210538</v>
      </c>
      <c r="I48" s="74">
        <v>12.778269684117666</v>
      </c>
      <c r="J48" s="75">
        <v>1.8057655760299893</v>
      </c>
      <c r="K48" s="76" t="s">
        <v>69</v>
      </c>
      <c r="M48" s="2"/>
      <c r="N48" s="40">
        <v>3</v>
      </c>
      <c r="X48" s="4"/>
      <c r="Z48" s="40"/>
      <c r="AA48" s="20"/>
      <c r="AB48" s="20"/>
    </row>
    <row r="49" spans="2:28" ht="25.5" customHeight="1" x14ac:dyDescent="0.25">
      <c r="B49" s="55" t="s">
        <v>108</v>
      </c>
      <c r="C49" s="55"/>
      <c r="D49" s="69" cm="1">
        <f t="array" aca="1" ref="D49" ca="1">(INDIRECT(ADDRESS(ROW()-1,COLUMN()))/INDIRECT(ADDRESS(ROW()-2,COLUMN())))-1</f>
        <v>0.15427653766010652</v>
      </c>
      <c r="E49" s="69" cm="1">
        <f t="array" aca="1" ref="E49" ca="1">(INDIRECT(ADDRESS(ROW()-1,COLUMN()))/INDIRECT(ADDRESS(ROW()-2,COLUMN())))-1</f>
        <v>4.1407524675580731E-3</v>
      </c>
      <c r="F49" s="69" cm="1">
        <f t="array" aca="1" ref="F49" ca="1">(INDIRECT(ADDRESS(ROW()-1,COLUMN()))/INDIRECT(ADDRESS(ROW()-2,COLUMN())))-1</f>
        <v>-3.4682803135931417E-3</v>
      </c>
      <c r="G49" s="69" cm="1">
        <f t="array" aca="1" ref="G49" ca="1">(INDIRECT(ADDRESS(ROW()-1,COLUMN()))/INDIRECT(ADDRESS(ROW()-2,COLUMN())))-1</f>
        <v>7.1116096268149853E-2</v>
      </c>
      <c r="H49" s="69" cm="1">
        <f t="array" aca="1" ref="H49" ca="1">(INDIRECT(ADDRESS(ROW()-1,COLUMN()))/INDIRECT(ADDRESS(ROW()-2,COLUMN())))-1</f>
        <v>2.4824522262696158E-2</v>
      </c>
      <c r="I49" s="69" cm="1">
        <f t="array" aca="1" ref="I49" ca="1">(INDIRECT(ADDRESS(ROW()-1,COLUMN()))/INDIRECT(ADDRESS(ROW()-2,COLUMN())))-1</f>
        <v>0.15533378770924711</v>
      </c>
      <c r="J49" s="69" cm="1">
        <f t="array" aca="1" ref="J49" ca="1">(INDIRECT(ADDRESS(ROW()-1,COLUMN()))/INDIRECT(ADDRESS(ROW()-2,COLUMN())))-1</f>
        <v>-1.7269412453877697E-2</v>
      </c>
      <c r="K49" s="77" t="str" cm="1">
        <f t="array" aca="1" ref="K49" ca="1">_xlfn.IFS(N49=0,"등급유지",N49&gt;0,N49&amp;"등급 상승",N49&lt;0,N49&amp;"등급 하락")</f>
        <v>-1등급 하락</v>
      </c>
      <c r="M49" s="255"/>
      <c r="N49" s="40" cm="1">
        <f t="array" aca="1" ref="N49" ca="1">(INDIRECT(ADDRESS(ROW()-1,COLUMN()))-INDIRECT(ADDRESS(ROW()-2,COLUMN())))</f>
        <v>-1</v>
      </c>
      <c r="O49" s="40" t="s">
        <v>126</v>
      </c>
      <c r="X49" s="298"/>
      <c r="Z49" s="256"/>
      <c r="AA49" s="20"/>
      <c r="AB49" s="20"/>
    </row>
    <row r="50" spans="2:28" ht="25.5" customHeight="1" x14ac:dyDescent="0.25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55"/>
      <c r="N50" s="2"/>
      <c r="O50" s="2"/>
      <c r="X50" s="298"/>
      <c r="Z50" s="256"/>
      <c r="AA50" s="20"/>
      <c r="AB50" s="20"/>
    </row>
    <row r="51" spans="2:28" ht="18" customHeight="1" x14ac:dyDescent="0.25">
      <c r="B51" s="54" t="s">
        <v>133</v>
      </c>
      <c r="C51" s="54"/>
      <c r="D51" s="53"/>
      <c r="E51" s="53"/>
      <c r="F51" s="53"/>
      <c r="G51" s="53"/>
      <c r="H51" s="53"/>
      <c r="I51" s="53"/>
      <c r="J51" s="53"/>
      <c r="K51" s="53"/>
      <c r="M51" s="255"/>
      <c r="X51" s="298"/>
      <c r="Z51" s="256"/>
      <c r="AA51" s="20"/>
      <c r="AB51" s="20"/>
    </row>
    <row r="52" spans="2:28" ht="21" customHeight="1" x14ac:dyDescent="0.25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55"/>
      <c r="X52" s="298"/>
      <c r="Z52" s="256"/>
      <c r="AA52" s="20"/>
      <c r="AB52" s="20"/>
    </row>
    <row r="53" spans="2:28" ht="25.5" customHeight="1" x14ac:dyDescent="0.25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255"/>
      <c r="N53" s="232"/>
      <c r="P53" s="256"/>
      <c r="AA53" s="41"/>
    </row>
    <row r="54" spans="2:28" ht="25.5" customHeight="1" x14ac:dyDescent="0.25">
      <c r="B54" s="49"/>
      <c r="C54" s="49"/>
      <c r="D54" s="50"/>
      <c r="M54" s="255"/>
      <c r="N54" s="232"/>
      <c r="P54" s="256"/>
      <c r="AA54" s="41"/>
    </row>
    <row r="55" spans="2:28" ht="25.5" customHeight="1" x14ac:dyDescent="0.25">
      <c r="B55" s="49"/>
      <c r="C55" s="49"/>
      <c r="D55" s="50"/>
      <c r="M55" s="255"/>
      <c r="N55" s="232"/>
      <c r="P55" s="256"/>
      <c r="AA55" s="41"/>
    </row>
    <row r="56" spans="2:28" ht="25.5" customHeight="1" x14ac:dyDescent="0.25">
      <c r="B56" s="49"/>
      <c r="C56" s="49"/>
      <c r="D56" s="50"/>
      <c r="M56" s="255"/>
      <c r="N56" s="232"/>
      <c r="P56" s="256"/>
      <c r="AA56" s="41"/>
    </row>
    <row r="57" spans="2:28" ht="25.5" customHeight="1" x14ac:dyDescent="0.25">
      <c r="B57" s="49"/>
      <c r="C57" s="49"/>
      <c r="D57" s="50"/>
      <c r="M57" s="255"/>
      <c r="N57" s="232"/>
      <c r="P57" s="256"/>
      <c r="AA57" s="41"/>
    </row>
    <row r="58" spans="2:28" ht="25.5" customHeight="1" x14ac:dyDescent="0.25">
      <c r="B58" s="49"/>
      <c r="C58" s="49"/>
      <c r="D58" s="50"/>
      <c r="M58" s="255"/>
      <c r="N58" s="232"/>
      <c r="P58" s="256"/>
      <c r="AA58" s="41"/>
    </row>
    <row r="59" spans="2:28" ht="25.5" customHeight="1" x14ac:dyDescent="0.25">
      <c r="B59" s="49"/>
      <c r="C59" s="49"/>
      <c r="D59" s="50"/>
      <c r="M59" s="255"/>
      <c r="N59" s="232"/>
      <c r="P59" s="256"/>
      <c r="AA59" s="41"/>
    </row>
    <row r="60" spans="2:28" ht="25.5" customHeight="1" x14ac:dyDescent="0.25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255"/>
      <c r="N60" s="232"/>
      <c r="P60" s="256"/>
      <c r="AA60" s="41"/>
    </row>
    <row r="61" spans="2:28" ht="25.5" customHeight="1" x14ac:dyDescent="0.25">
      <c r="B61" s="49"/>
      <c r="C61" s="49"/>
      <c r="D61" s="50"/>
      <c r="E61" s="50"/>
      <c r="F61" s="50"/>
      <c r="G61" s="50"/>
      <c r="H61" s="50"/>
      <c r="I61" s="50"/>
      <c r="J61" s="50"/>
      <c r="K61" s="50"/>
      <c r="M61" s="255"/>
      <c r="N61" s="232"/>
      <c r="P61" s="256"/>
      <c r="AA61" s="41"/>
    </row>
    <row r="62" spans="2:28" ht="25.5" customHeight="1" thickBot="1" x14ac:dyDescent="0.3">
      <c r="B62" s="210" t="s">
        <v>92</v>
      </c>
      <c r="C62" s="211" t="s">
        <v>124</v>
      </c>
      <c r="D62" s="211" t="s">
        <v>119</v>
      </c>
      <c r="E62" s="211" t="s">
        <v>123</v>
      </c>
      <c r="F62" s="211" t="s">
        <v>121</v>
      </c>
      <c r="G62" s="211" t="s">
        <v>120</v>
      </c>
      <c r="H62" s="211" t="s">
        <v>122</v>
      </c>
      <c r="I62" s="211" t="str">
        <f>IFERROR(INDEX(#REF!,MATCH(종합!$C$5&amp;7,#REF!,0),2),"")</f>
        <v/>
      </c>
      <c r="J62" s="211" t="str">
        <f>IFERROR(INDEX(#REF!,MATCH(종합!$C$5&amp;8,#REF!,0),2),"")</f>
        <v/>
      </c>
      <c r="K62" s="212" t="str">
        <f>IFERROR(INDEX(#REF!,MATCH(종합!$C$5&amp;9,#REF!,0),2),"")</f>
        <v/>
      </c>
      <c r="M62" s="257">
        <v>1</v>
      </c>
      <c r="N62" s="258">
        <v>2</v>
      </c>
      <c r="O62" s="258">
        <v>3</v>
      </c>
      <c r="P62" s="257">
        <v>4</v>
      </c>
      <c r="Q62" s="258">
        <v>5</v>
      </c>
      <c r="R62" s="258">
        <v>6</v>
      </c>
      <c r="S62" s="257"/>
      <c r="T62" s="258"/>
      <c r="U62" s="259"/>
      <c r="AA62" s="41"/>
    </row>
    <row r="63" spans="2:28" ht="25.5" customHeight="1" thickTop="1" x14ac:dyDescent="0.25">
      <c r="B63" s="215" t="s">
        <v>110</v>
      </c>
      <c r="C63" s="216" t="s">
        <v>66</v>
      </c>
      <c r="D63" s="217" t="s">
        <v>66</v>
      </c>
      <c r="E63" s="217" t="s">
        <v>68</v>
      </c>
      <c r="F63" s="217" t="s">
        <v>68</v>
      </c>
      <c r="G63" s="217" t="s">
        <v>69</v>
      </c>
      <c r="H63" s="217" t="s">
        <v>67</v>
      </c>
      <c r="I63" s="217" t="str">
        <f>IFERROR(INDEX(#REF!,MATCH(종합!$C$5&amp;종합!I$62,#REF!,0),15),"")</f>
        <v/>
      </c>
      <c r="J63" s="217" t="str">
        <f>IFERROR(INDEX(#REF!,MATCH(종합!$C$5&amp;종합!J$62,#REF!,0),15),"")</f>
        <v/>
      </c>
      <c r="K63" s="217" t="str">
        <f>IFERROR(INDEX(#REF!,MATCH(종합!$C$5&amp;종합!K$62,#REF!,0),15),"")</f>
        <v/>
      </c>
      <c r="M63" s="257" t="s">
        <v>124</v>
      </c>
      <c r="N63" s="257" t="s">
        <v>119</v>
      </c>
      <c r="O63" s="257" t="s">
        <v>123</v>
      </c>
      <c r="P63" s="257" t="s">
        <v>121</v>
      </c>
      <c r="Q63" s="257" t="s">
        <v>120</v>
      </c>
      <c r="R63" s="257" t="s">
        <v>122</v>
      </c>
      <c r="S63" s="257"/>
      <c r="T63" s="257"/>
      <c r="U63" s="255"/>
      <c r="AA63" s="41"/>
    </row>
    <row r="64" spans="2:28" ht="25.5" customHeight="1" x14ac:dyDescent="0.25">
      <c r="B64" s="213" t="s">
        <v>95</v>
      </c>
      <c r="C64" s="203" t="s">
        <v>568</v>
      </c>
      <c r="D64" s="203" t="s">
        <v>568</v>
      </c>
      <c r="E64" s="203" t="s">
        <v>570</v>
      </c>
      <c r="F64" s="203" t="s">
        <v>568</v>
      </c>
      <c r="G64" s="203" t="s">
        <v>568</v>
      </c>
      <c r="H64" s="203" t="s">
        <v>568</v>
      </c>
      <c r="I64" s="203" t="str">
        <f>IFERROR(ROUND(SUMIFS(#REF!,#REF!,종합!$C$5,#REF!,종합!I$62)/SUMIFS(#REF!,#REF!,종합!$C$5,#REF!,종합!I$62)*100,0)&amp;"%("&amp;SUMIFS(#REF!,#REF!,종합!$C$5,#REF!,종합!I$62)&amp;"명)","")</f>
        <v/>
      </c>
      <c r="J64" s="203" t="str">
        <f>IFERROR(ROUND(SUMIFS(#REF!,#REF!,종합!$C$5,#REF!,종합!J$62)/SUMIFS(#REF!,#REF!,종합!$C$5,#REF!,종합!J$62)*100,0)&amp;"%("&amp;SUMIFS(#REF!,#REF!,종합!$C$5,#REF!,종합!J$62)&amp;"명)","")</f>
        <v/>
      </c>
      <c r="K64" s="214" t="str">
        <f>IFERROR(ROUND(SUMIFS(#REF!,#REF!,종합!$C$5,#REF!,종합!K$62)/SUMIFS(#REF!,#REF!,종합!$C$5,#REF!,종합!K$62)*100,0)&amp;"%("&amp;SUMIFS(#REF!,#REF!,종합!$C$5,#REF!,종합!K$62)&amp;"명)","")</f>
        <v/>
      </c>
      <c r="M64" s="255"/>
      <c r="N64" s="232"/>
      <c r="P64" s="256"/>
      <c r="AA64" s="41"/>
    </row>
    <row r="65" spans="2:27" ht="25.5" customHeight="1" x14ac:dyDescent="0.25">
      <c r="B65" s="177" t="s">
        <v>96</v>
      </c>
      <c r="C65" s="179" t="s">
        <v>811</v>
      </c>
      <c r="D65" s="179" t="s">
        <v>812</v>
      </c>
      <c r="E65" s="179" t="s">
        <v>569</v>
      </c>
      <c r="F65" s="179" t="s">
        <v>573</v>
      </c>
      <c r="G65" s="179" t="s">
        <v>568</v>
      </c>
      <c r="H65" s="179" t="s">
        <v>568</v>
      </c>
      <c r="I65" s="179" t="str">
        <f>IFERROR(ROUND(SUMIFS(#REF!,#REF!,종합!$C$5,#REF!,종합!I$62)/SUMIFS(#REF!,#REF!,종합!$C$5,#REF!,종합!I$62)*100,0)&amp;"%("&amp;SUMIFS(#REF!,#REF!,종합!$C$5,#REF!,종합!I$62)&amp;"명)","")</f>
        <v/>
      </c>
      <c r="J65" s="179" t="str">
        <f>IFERROR(ROUND(SUMIFS(#REF!,#REF!,종합!$C$5,#REF!,종합!J$62)/SUMIFS(#REF!,#REF!,종합!$C$5,#REF!,종합!J$62)*100,0)&amp;"%("&amp;SUMIFS(#REF!,#REF!,종합!$C$5,#REF!,종합!J$62)&amp;"명)","")</f>
        <v/>
      </c>
      <c r="K65" s="180" t="str">
        <f>IFERROR(ROUND(SUMIFS(#REF!,#REF!,종합!$C$5,#REF!,종합!K$62)/SUMIFS(#REF!,#REF!,종합!$C$5,#REF!,종합!K$62)*100,0)&amp;"%("&amp;SUMIFS(#REF!,#REF!,종합!$C$5,#REF!,종합!K$62)&amp;"명)","")</f>
        <v/>
      </c>
      <c r="M65" s="260">
        <v>0</v>
      </c>
      <c r="N65" s="260">
        <v>0</v>
      </c>
      <c r="O65" s="260">
        <v>8.3333333333333329E-2</v>
      </c>
      <c r="P65" s="260">
        <v>0</v>
      </c>
      <c r="Q65" s="260">
        <v>0</v>
      </c>
      <c r="R65" s="260">
        <v>0</v>
      </c>
      <c r="S65" s="260"/>
      <c r="T65" s="260"/>
      <c r="AA65" s="41"/>
    </row>
    <row r="66" spans="2:27" ht="25.5" customHeight="1" x14ac:dyDescent="0.25">
      <c r="B66" s="176" t="s">
        <v>97</v>
      </c>
      <c r="C66" s="179" t="s">
        <v>568</v>
      </c>
      <c r="D66" s="179" t="s">
        <v>813</v>
      </c>
      <c r="E66" s="179" t="s">
        <v>813</v>
      </c>
      <c r="F66" s="179" t="s">
        <v>814</v>
      </c>
      <c r="G66" s="179" t="s">
        <v>571</v>
      </c>
      <c r="H66" s="179" t="s">
        <v>568</v>
      </c>
      <c r="I66" s="179" t="str">
        <f>IFERROR(ROUND(SUMIFS(#REF!,#REF!,종합!$C$5,#REF!,종합!I$62)/SUMIFS(#REF!,#REF!,종합!$C$5,#REF!,종합!I$62)*100,0)&amp;"%("&amp;SUMIFS(#REF!,#REF!,종합!$C$5,#REF!,종합!I$62)&amp;"명)","")</f>
        <v/>
      </c>
      <c r="J66" s="179" t="str">
        <f>IFERROR(ROUND(SUMIFS(#REF!,#REF!,종합!$C$5,#REF!,종합!J$62)/SUMIFS(#REF!,#REF!,종합!$C$5,#REF!,종합!J$62)*100,0)&amp;"%("&amp;SUMIFS(#REF!,#REF!,종합!$C$5,#REF!,종합!J$62)&amp;"명)","")</f>
        <v/>
      </c>
      <c r="K66" s="180" t="str">
        <f>IFERROR(ROUND(SUMIFS(#REF!,#REF!,종합!$C$5,#REF!,종합!K$62)/SUMIFS(#REF!,#REF!,종합!$C$5,#REF!,종합!K$62)*100,0)&amp;"%("&amp;SUMIFS(#REF!,#REF!,종합!$C$5,#REF!,종합!K$62)&amp;"명)","")</f>
        <v/>
      </c>
      <c r="M66" s="260">
        <v>1</v>
      </c>
      <c r="N66" s="260">
        <v>0.66666666666666663</v>
      </c>
      <c r="O66" s="260">
        <v>0.16666666666666666</v>
      </c>
      <c r="P66" s="260">
        <v>0.23076923076923078</v>
      </c>
      <c r="Q66" s="260">
        <v>0</v>
      </c>
      <c r="R66" s="260">
        <v>0</v>
      </c>
      <c r="S66" s="260"/>
      <c r="T66" s="260"/>
      <c r="AA66" s="41"/>
    </row>
    <row r="67" spans="2:27" ht="25.5" customHeight="1" x14ac:dyDescent="0.25">
      <c r="B67" s="176" t="s">
        <v>100</v>
      </c>
      <c r="C67" s="179" t="s">
        <v>568</v>
      </c>
      <c r="D67" s="179" t="s">
        <v>568</v>
      </c>
      <c r="E67" s="179" t="s">
        <v>572</v>
      </c>
      <c r="F67" s="179" t="s">
        <v>570</v>
      </c>
      <c r="G67" s="179" t="s">
        <v>572</v>
      </c>
      <c r="H67" s="179" t="s">
        <v>568</v>
      </c>
      <c r="I67" s="179" t="str">
        <f>IFERROR(ROUND(SUMIFS(#REF!,#REF!,종합!$C$5,#REF!,종합!I$62)/SUMIFS(#REF!,#REF!,종합!$C$5,#REF!,종합!I$62)*100,0)&amp;"%("&amp;SUMIFS(#REF!,#REF!,종합!$C$5,#REF!,종합!I$62)&amp;"명)","")</f>
        <v/>
      </c>
      <c r="J67" s="179" t="str">
        <f>IFERROR(ROUND(SUMIFS(#REF!,#REF!,종합!$C$5,#REF!,종합!J$62)/SUMIFS(#REF!,#REF!,종합!$C$5,#REF!,종합!J$62)*100,0)&amp;"%("&amp;SUMIFS(#REF!,#REF!,종합!$C$5,#REF!,종합!J$62)&amp;"명)","")</f>
        <v/>
      </c>
      <c r="K67" s="180" t="str">
        <f>IFERROR(ROUND(SUMIFS(#REF!,#REF!,종합!$C$5,#REF!,종합!K$62)/SUMIFS(#REF!,#REF!,종합!$C$5,#REF!,종합!K$62)*100,0)&amp;"%("&amp;SUMIFS(#REF!,#REF!,종합!$C$5,#REF!,종합!K$62)&amp;"명)","")</f>
        <v/>
      </c>
      <c r="M67" s="260">
        <v>0</v>
      </c>
      <c r="N67" s="260">
        <v>0.33333333333333331</v>
      </c>
      <c r="O67" s="260">
        <v>0.33333333333333331</v>
      </c>
      <c r="P67" s="260">
        <v>0.69230769230769229</v>
      </c>
      <c r="Q67" s="260">
        <v>0.25</v>
      </c>
      <c r="R67" s="260">
        <v>0</v>
      </c>
      <c r="S67" s="260"/>
      <c r="T67" s="260"/>
      <c r="AA67" s="41"/>
    </row>
    <row r="68" spans="2:27" ht="25.5" customHeight="1" x14ac:dyDescent="0.25">
      <c r="B68" s="181" t="s">
        <v>98</v>
      </c>
      <c r="C68" s="179" t="s">
        <v>568</v>
      </c>
      <c r="D68" s="179" t="s">
        <v>568</v>
      </c>
      <c r="E68" s="179" t="s">
        <v>568</v>
      </c>
      <c r="F68" s="179" t="s">
        <v>568</v>
      </c>
      <c r="G68" s="179" t="s">
        <v>813</v>
      </c>
      <c r="H68" s="179" t="s">
        <v>812</v>
      </c>
      <c r="I68" s="179" t="str">
        <f>IFERROR(ROUND(SUMIFS(#REF!,#REF!,종합!$C$5,#REF!,종합!I$62)/SUMIFS(#REF!,#REF!,종합!$C$5,#REF!,종합!I$62)*100,0)&amp;"%("&amp;SUMIFS(#REF!,#REF!,종합!$C$5,#REF!,종합!I$62)&amp;"명)","")</f>
        <v/>
      </c>
      <c r="J68" s="179" t="str">
        <f>IFERROR(ROUND(SUMIFS(#REF!,#REF!,종합!$C$5,#REF!,종합!J$62)/SUMIFS(#REF!,#REF!,종합!$C$5,#REF!,종합!J$62)*100,0)&amp;"%("&amp;SUMIFS(#REF!,#REF!,종합!$C$5,#REF!,종합!J$62)&amp;"명)","")</f>
        <v/>
      </c>
      <c r="K68" s="180" t="str">
        <f>IFERROR(ROUND(SUMIFS(#REF!,#REF!,종합!$C$5,#REF!,종합!K$62)/SUMIFS(#REF!,#REF!,종합!$C$5,#REF!,종합!K$62)*100,0)&amp;"%("&amp;SUMIFS(#REF!,#REF!,종합!$C$5,#REF!,종합!K$62)&amp;"명)","")</f>
        <v/>
      </c>
      <c r="M68" s="260">
        <v>0</v>
      </c>
      <c r="N68" s="260">
        <v>0</v>
      </c>
      <c r="O68" s="260">
        <v>0.41666666666666669</v>
      </c>
      <c r="P68" s="260">
        <v>7.6923076923076927E-2</v>
      </c>
      <c r="Q68" s="260">
        <v>0.41666666666666669</v>
      </c>
      <c r="R68" s="260">
        <v>0</v>
      </c>
      <c r="S68" s="260"/>
      <c r="T68" s="260"/>
      <c r="AA68" s="41"/>
    </row>
    <row r="69" spans="2:27" ht="25.5" customHeight="1" x14ac:dyDescent="0.25">
      <c r="B69" s="182" t="s">
        <v>99</v>
      </c>
      <c r="C69" s="183" t="s">
        <v>568</v>
      </c>
      <c r="D69" s="183" t="s">
        <v>568</v>
      </c>
      <c r="E69" s="183" t="s">
        <v>568</v>
      </c>
      <c r="F69" s="183" t="s">
        <v>568</v>
      </c>
      <c r="G69" s="183" t="s">
        <v>568</v>
      </c>
      <c r="H69" s="183" t="s">
        <v>813</v>
      </c>
      <c r="I69" s="183" t="str">
        <f>IFERROR(ROUND(SUMIFS(#REF!,#REF!,종합!$C$5,#REF!,종합!I$62)/SUMIFS(#REF!,#REF!,종합!$C$5,#REF!,종합!I$62)*100,0)&amp;"%("&amp;SUMIFS(#REF!,#REF!,종합!$C$5,#REF!,종합!I$62)&amp;"명)","")</f>
        <v/>
      </c>
      <c r="J69" s="183" t="str">
        <f>IFERROR(ROUND(SUMIFS(#REF!,#REF!,종합!$C$5,#REF!,종합!J$62)/SUMIFS(#REF!,#REF!,종합!$C$5,#REF!,종합!J$62)*100,0)&amp;"%("&amp;SUMIFS(#REF!,#REF!,종합!$C$5,#REF!,종합!J$62)&amp;"명)","")</f>
        <v/>
      </c>
      <c r="K69" s="184" t="str">
        <f>IFERROR(ROUND(SUMIFS(#REF!,#REF!,종합!$C$5,#REF!,종합!K$62)/SUMIFS(#REF!,#REF!,종합!$C$5,#REF!,종합!K$62)*100,0)&amp;"%("&amp;SUMIFS(#REF!,#REF!,종합!$C$5,#REF!,종합!K$62)&amp;"명)","")</f>
        <v/>
      </c>
      <c r="M69" s="260">
        <v>0</v>
      </c>
      <c r="N69" s="260">
        <v>0</v>
      </c>
      <c r="O69" s="260">
        <v>0</v>
      </c>
      <c r="P69" s="260">
        <v>0</v>
      </c>
      <c r="Q69" s="260">
        <v>0.33333333333333331</v>
      </c>
      <c r="R69" s="260">
        <v>0.66666666666666663</v>
      </c>
      <c r="S69" s="260"/>
      <c r="T69" s="260"/>
      <c r="AA69" s="41"/>
    </row>
    <row r="70" spans="2:27" ht="15.75" customHeight="1" x14ac:dyDescent="0.25">
      <c r="B70" s="49"/>
      <c r="C70" s="49"/>
      <c r="D70" s="50"/>
      <c r="E70" s="50"/>
      <c r="F70" s="50"/>
      <c r="G70" s="50"/>
      <c r="H70" s="50"/>
      <c r="I70" s="50"/>
      <c r="J70" s="50"/>
      <c r="K70" s="50"/>
      <c r="M70" s="260">
        <v>0</v>
      </c>
      <c r="N70" s="260">
        <v>0</v>
      </c>
      <c r="O70" s="260">
        <v>0</v>
      </c>
      <c r="P70" s="260">
        <v>0</v>
      </c>
      <c r="Q70" s="260">
        <v>0</v>
      </c>
      <c r="R70" s="260">
        <v>0.33333333333333331</v>
      </c>
      <c r="S70" s="260"/>
      <c r="T70" s="260"/>
      <c r="AA70" s="41"/>
    </row>
    <row r="71" spans="2:27" ht="17.25" customHeight="1" x14ac:dyDescent="0.25">
      <c r="B71" s="54" t="s">
        <v>134</v>
      </c>
      <c r="C71" s="54"/>
      <c r="D71" s="53"/>
      <c r="E71" s="53"/>
      <c r="F71" s="53"/>
      <c r="G71" s="53"/>
      <c r="H71" s="53"/>
      <c r="I71" s="53"/>
      <c r="J71" s="53"/>
      <c r="K71" s="53"/>
      <c r="M71" s="255"/>
      <c r="N71" s="232"/>
      <c r="P71" s="256"/>
      <c r="AA71" s="41"/>
    </row>
    <row r="72" spans="2:27" ht="30.75" customHeight="1" x14ac:dyDescent="0.25">
      <c r="B72" s="58" t="s">
        <v>75</v>
      </c>
      <c r="C72" s="58" t="s">
        <v>102</v>
      </c>
      <c r="D72" s="58" t="s">
        <v>103</v>
      </c>
      <c r="E72" s="58" t="s">
        <v>104</v>
      </c>
      <c r="F72" s="58" t="s">
        <v>105</v>
      </c>
      <c r="G72" s="58" t="s">
        <v>106</v>
      </c>
      <c r="H72" s="58" t="s">
        <v>6</v>
      </c>
      <c r="I72" s="58" t="s">
        <v>7</v>
      </c>
      <c r="J72" s="58" t="s">
        <v>107</v>
      </c>
      <c r="K72" s="58" t="s">
        <v>109</v>
      </c>
      <c r="M72" s="255"/>
      <c r="N72" s="232"/>
      <c r="P72" s="256"/>
      <c r="AA72" s="41"/>
    </row>
    <row r="73" spans="2:27" ht="20.25" customHeight="1" x14ac:dyDescent="0.25">
      <c r="B73" s="89" t="s">
        <v>124</v>
      </c>
      <c r="C73" s="68">
        <v>1</v>
      </c>
      <c r="D73" s="90">
        <v>0</v>
      </c>
      <c r="E73" s="90">
        <v>0</v>
      </c>
      <c r="F73" s="90">
        <v>0</v>
      </c>
      <c r="G73" s="91">
        <v>0</v>
      </c>
      <c r="H73" s="92">
        <v>0</v>
      </c>
      <c r="I73" s="92">
        <v>0</v>
      </c>
      <c r="J73" s="93">
        <v>0</v>
      </c>
      <c r="K73" s="76"/>
      <c r="M73" s="255"/>
      <c r="N73" s="232"/>
      <c r="P73" s="256"/>
      <c r="AA73" s="41"/>
    </row>
    <row r="74" spans="2:27" ht="20.25" customHeight="1" x14ac:dyDescent="0.25">
      <c r="B74" s="89" t="s">
        <v>124</v>
      </c>
      <c r="C74" s="68">
        <v>2</v>
      </c>
      <c r="D74" s="90">
        <v>7.8815362329307942E-2</v>
      </c>
      <c r="E74" s="90">
        <v>0.38709673556039542</v>
      </c>
      <c r="F74" s="90">
        <v>0.13323157679156958</v>
      </c>
      <c r="G74" s="91">
        <v>12.370166666666668</v>
      </c>
      <c r="H74" s="92">
        <v>0.19549025194485464</v>
      </c>
      <c r="I74" s="92">
        <v>18.157399672166161</v>
      </c>
      <c r="J74" s="93">
        <v>1.6376353982585155</v>
      </c>
      <c r="K74" s="76"/>
      <c r="M74" s="255"/>
      <c r="N74" s="232"/>
      <c r="P74" s="256"/>
      <c r="AA74" s="41"/>
    </row>
    <row r="75" spans="2:27" ht="20.25" customHeight="1" x14ac:dyDescent="0.25">
      <c r="B75" s="89" t="s">
        <v>124</v>
      </c>
      <c r="C75" s="68">
        <v>3</v>
      </c>
      <c r="D75" s="90">
        <v>4.0820241590014669E-2</v>
      </c>
      <c r="E75" s="90">
        <v>0.36584735527844015</v>
      </c>
      <c r="F75" s="90">
        <v>0.14242001327837969</v>
      </c>
      <c r="G75" s="91">
        <v>10.86</v>
      </c>
      <c r="H75" s="92">
        <v>0.18510246374101336</v>
      </c>
      <c r="I75" s="92">
        <v>15.417946391604406</v>
      </c>
      <c r="J75" s="93">
        <v>1.8070824287200118</v>
      </c>
      <c r="K75" s="76"/>
      <c r="M75" s="255"/>
      <c r="N75" s="232"/>
      <c r="P75" s="256"/>
      <c r="AA75" s="41"/>
    </row>
    <row r="76" spans="2:27" ht="20.25" customHeight="1" x14ac:dyDescent="0.25">
      <c r="B76" s="89" t="s">
        <v>124</v>
      </c>
      <c r="C76" s="68">
        <v>4</v>
      </c>
      <c r="D76" s="90">
        <v>3.7554593034027445E-2</v>
      </c>
      <c r="E76" s="90">
        <v>0.36384994333306819</v>
      </c>
      <c r="F76" s="90">
        <v>0.14245126715461881</v>
      </c>
      <c r="G76" s="91">
        <v>11.234833333333333</v>
      </c>
      <c r="H76" s="92">
        <v>0.13900396873011203</v>
      </c>
      <c r="I76" s="92">
        <v>18.259561332387516</v>
      </c>
      <c r="J76" s="93">
        <v>1.7809856139529483</v>
      </c>
      <c r="K76" s="76"/>
      <c r="M76" s="255"/>
      <c r="N76" s="232"/>
      <c r="P76" s="256"/>
      <c r="AA76" s="41"/>
    </row>
    <row r="77" spans="2:27" ht="20.25" customHeight="1" x14ac:dyDescent="0.25">
      <c r="B77" s="89" t="s">
        <v>124</v>
      </c>
      <c r="C77" s="68">
        <v>5</v>
      </c>
      <c r="D77" s="90">
        <v>4.2137336685058799E-2</v>
      </c>
      <c r="E77" s="90">
        <v>0.35641084806922302</v>
      </c>
      <c r="F77" s="90">
        <v>0.14455213195862315</v>
      </c>
      <c r="G77" s="91">
        <v>11.563333333333333</v>
      </c>
      <c r="H77" s="92">
        <v>0.15222980929708482</v>
      </c>
      <c r="I77" s="92">
        <v>19.558221150995028</v>
      </c>
      <c r="J77" s="93">
        <v>1.7642785102825402</v>
      </c>
      <c r="K77" s="76"/>
      <c r="M77" s="255"/>
      <c r="N77" s="232"/>
      <c r="P77" s="256"/>
      <c r="AA77" s="41"/>
    </row>
    <row r="78" spans="2:27" ht="20.25" customHeight="1" x14ac:dyDescent="0.25">
      <c r="B78" s="89" t="s">
        <v>124</v>
      </c>
      <c r="C78" s="68">
        <v>6</v>
      </c>
      <c r="D78" s="90">
        <v>4.0708496024835387E-2</v>
      </c>
      <c r="E78" s="90">
        <v>0.33896520906067679</v>
      </c>
      <c r="F78" s="90">
        <v>0.13670971728023895</v>
      </c>
      <c r="G78" s="91">
        <v>11.897333333333334</v>
      </c>
      <c r="H78" s="92">
        <v>0.20328582495202818</v>
      </c>
      <c r="I78" s="92">
        <v>19.89297001316276</v>
      </c>
      <c r="J78" s="93">
        <v>1.7926043038766437</v>
      </c>
      <c r="K78" s="76"/>
      <c r="M78" s="255"/>
      <c r="N78" s="232"/>
      <c r="P78" s="256"/>
      <c r="AA78" s="41"/>
    </row>
    <row r="79" spans="2:27" ht="20.25" customHeight="1" x14ac:dyDescent="0.25">
      <c r="B79" s="89" t="s">
        <v>124</v>
      </c>
      <c r="C79" s="68">
        <v>7</v>
      </c>
      <c r="D79" s="90">
        <v>4.2029956368451443E-2</v>
      </c>
      <c r="E79" s="90">
        <v>0.3273819462653319</v>
      </c>
      <c r="F79" s="90">
        <v>0.12204234636102479</v>
      </c>
      <c r="G79" s="91">
        <v>12.329833333333331</v>
      </c>
      <c r="H79" s="92">
        <v>0.15255293295128097</v>
      </c>
      <c r="I79" s="92">
        <v>15.030950746670332</v>
      </c>
      <c r="J79" s="93">
        <v>1.7716136369923272</v>
      </c>
      <c r="K79" s="76"/>
      <c r="M79" s="255"/>
      <c r="N79" s="232"/>
      <c r="P79" s="256"/>
      <c r="AA79" s="41"/>
    </row>
    <row r="80" spans="2:27" ht="20.25" customHeight="1" x14ac:dyDescent="0.25">
      <c r="B80" s="89" t="s">
        <v>124</v>
      </c>
      <c r="C80" s="68">
        <v>8</v>
      </c>
      <c r="D80" s="90">
        <v>4.979444198240067E-2</v>
      </c>
      <c r="E80" s="90">
        <v>0.32025673168324748</v>
      </c>
      <c r="F80" s="90">
        <v>0.11378992613494728</v>
      </c>
      <c r="G80" s="91">
        <v>12.977166666666667</v>
      </c>
      <c r="H80" s="92">
        <v>0.32799756979031364</v>
      </c>
      <c r="I80" s="92">
        <v>17.964174591592563</v>
      </c>
      <c r="J80" s="93">
        <v>1.7461024930607585</v>
      </c>
      <c r="K80" s="76" t="s">
        <v>66</v>
      </c>
      <c r="M80" s="255"/>
      <c r="N80" s="232"/>
      <c r="P80" s="256"/>
      <c r="AA80" s="41"/>
    </row>
    <row r="81" spans="2:27" ht="20.25" customHeight="1" x14ac:dyDescent="0.25">
      <c r="B81" s="89" t="s">
        <v>119</v>
      </c>
      <c r="C81" s="68">
        <v>1</v>
      </c>
      <c r="D81" s="90">
        <v>4.1315818925579166E-2</v>
      </c>
      <c r="E81" s="90">
        <v>0.46989050396037457</v>
      </c>
      <c r="F81" s="90">
        <v>0.2080241988682478</v>
      </c>
      <c r="G81" s="91">
        <v>16.52390909090909</v>
      </c>
      <c r="H81" s="92">
        <v>3.8406616105248839</v>
      </c>
      <c r="I81" s="92">
        <v>54.767834566084844</v>
      </c>
      <c r="J81" s="93">
        <v>1.5516007350947347</v>
      </c>
      <c r="K81" s="76"/>
      <c r="M81" s="255"/>
      <c r="N81" s="232"/>
      <c r="P81" s="256"/>
      <c r="AA81" s="41"/>
    </row>
    <row r="82" spans="2:27" ht="20.25" customHeight="1" x14ac:dyDescent="0.25">
      <c r="B82" s="89" t="s">
        <v>119</v>
      </c>
      <c r="C82" s="68">
        <v>2</v>
      </c>
      <c r="D82" s="90">
        <v>5.0260590911882987E-2</v>
      </c>
      <c r="E82" s="90">
        <v>0.38879002265065088</v>
      </c>
      <c r="F82" s="90">
        <v>0.17720019821445929</v>
      </c>
      <c r="G82" s="91">
        <v>12.831923076923074</v>
      </c>
      <c r="H82" s="92">
        <v>0.48564970775409383</v>
      </c>
      <c r="I82" s="92">
        <v>27.508587017785459</v>
      </c>
      <c r="J82" s="93">
        <v>1.7892582940599557</v>
      </c>
      <c r="K82" s="76"/>
      <c r="M82" s="255"/>
      <c r="N82" s="232"/>
      <c r="P82" s="256"/>
      <c r="AA82" s="41"/>
    </row>
    <row r="83" spans="2:27" ht="20.25" customHeight="1" x14ac:dyDescent="0.25">
      <c r="B83" s="89" t="s">
        <v>119</v>
      </c>
      <c r="C83" s="68">
        <v>3</v>
      </c>
      <c r="D83" s="90">
        <v>2.662496073763564E-2</v>
      </c>
      <c r="E83" s="90">
        <v>0.37891047563196878</v>
      </c>
      <c r="F83" s="90">
        <v>0.17775874707951703</v>
      </c>
      <c r="G83" s="91">
        <v>11.844230769230769</v>
      </c>
      <c r="H83" s="92">
        <v>0.31276333621759161</v>
      </c>
      <c r="I83" s="92">
        <v>22.101450659791226</v>
      </c>
      <c r="J83" s="93">
        <v>1.9131095410180148</v>
      </c>
      <c r="K83" s="76"/>
      <c r="M83" s="255"/>
      <c r="N83" s="232"/>
      <c r="P83" s="256"/>
      <c r="AA83" s="41"/>
    </row>
    <row r="84" spans="2:27" ht="20.25" customHeight="1" x14ac:dyDescent="0.25">
      <c r="B84" s="89" t="s">
        <v>119</v>
      </c>
      <c r="C84" s="68">
        <v>4</v>
      </c>
      <c r="D84" s="90">
        <v>2.653588216029398E-2</v>
      </c>
      <c r="E84" s="90">
        <v>0.3761948980623776</v>
      </c>
      <c r="F84" s="90">
        <v>0.18161776046703856</v>
      </c>
      <c r="G84" s="91">
        <v>12.078384615384614</v>
      </c>
      <c r="H84" s="92">
        <v>0.57032298488771616</v>
      </c>
      <c r="I84" s="92">
        <v>23.958878933466263</v>
      </c>
      <c r="J84" s="93">
        <v>1.9085672368332094</v>
      </c>
      <c r="K84" s="76"/>
      <c r="M84" s="255"/>
      <c r="N84" s="232"/>
      <c r="P84" s="256"/>
      <c r="AA84" s="41"/>
    </row>
    <row r="85" spans="2:27" ht="20.25" customHeight="1" x14ac:dyDescent="0.25">
      <c r="B85" s="89" t="s">
        <v>119</v>
      </c>
      <c r="C85" s="68">
        <v>5</v>
      </c>
      <c r="D85" s="90">
        <v>2.439713073166647E-2</v>
      </c>
      <c r="E85" s="90">
        <v>0.37339637919539626</v>
      </c>
      <c r="F85" s="90">
        <v>0.17817284803743733</v>
      </c>
      <c r="G85" s="91">
        <v>12.156090909090908</v>
      </c>
      <c r="H85" s="92">
        <v>0.28250829959089163</v>
      </c>
      <c r="I85" s="92">
        <v>20.980521673405381</v>
      </c>
      <c r="J85" s="93">
        <v>1.9175979350286205</v>
      </c>
      <c r="K85" s="76"/>
      <c r="M85" s="255"/>
      <c r="N85" s="232"/>
      <c r="P85" s="256"/>
      <c r="AA85" s="41"/>
    </row>
    <row r="86" spans="2:27" ht="20.25" customHeight="1" x14ac:dyDescent="0.25">
      <c r="B86" s="89" t="s">
        <v>119</v>
      </c>
      <c r="C86" s="68">
        <v>6</v>
      </c>
      <c r="D86" s="90">
        <v>2.6463679001909872E-2</v>
      </c>
      <c r="E86" s="90">
        <v>0.36355056230116661</v>
      </c>
      <c r="F86" s="90">
        <v>0.17033984902090679</v>
      </c>
      <c r="G86" s="91">
        <v>13.029181818181819</v>
      </c>
      <c r="H86" s="92">
        <v>0.22844836364624393</v>
      </c>
      <c r="I86" s="92">
        <v>21.452273467078673</v>
      </c>
      <c r="J86" s="93">
        <v>1.8897556494053673</v>
      </c>
      <c r="K86" s="76"/>
      <c r="M86" s="255"/>
      <c r="N86" s="232"/>
      <c r="P86" s="256"/>
      <c r="AA86" s="41"/>
    </row>
    <row r="87" spans="2:27" ht="20.25" customHeight="1" x14ac:dyDescent="0.25">
      <c r="B87" s="89" t="s">
        <v>119</v>
      </c>
      <c r="C87" s="68">
        <v>7</v>
      </c>
      <c r="D87" s="90">
        <v>3.1358028837455872E-2</v>
      </c>
      <c r="E87" s="90">
        <v>0.36170488534879108</v>
      </c>
      <c r="F87" s="90">
        <v>0.15822485988784638</v>
      </c>
      <c r="G87" s="91">
        <v>13.765000000000001</v>
      </c>
      <c r="H87" s="92">
        <v>0.19261339831952795</v>
      </c>
      <c r="I87" s="92">
        <v>19.143892637855522</v>
      </c>
      <c r="J87" s="93">
        <v>1.8449446184967246</v>
      </c>
      <c r="K87" s="76"/>
      <c r="M87" s="255"/>
      <c r="N87" s="232"/>
      <c r="P87" s="256"/>
      <c r="AA87" s="41"/>
    </row>
    <row r="88" spans="2:27" ht="20.25" customHeight="1" x14ac:dyDescent="0.25">
      <c r="B88" s="89" t="s">
        <v>119</v>
      </c>
      <c r="C88" s="68">
        <v>8</v>
      </c>
      <c r="D88" s="90">
        <v>3.4986708673794047E-2</v>
      </c>
      <c r="E88" s="90">
        <v>0.35757876024149304</v>
      </c>
      <c r="F88" s="90">
        <v>0.14745214610852383</v>
      </c>
      <c r="G88" s="91">
        <v>14.233166666666664</v>
      </c>
      <c r="H88" s="92">
        <v>0.16461475893860425</v>
      </c>
      <c r="I88" s="92">
        <v>19.79340055163625</v>
      </c>
      <c r="J88" s="93">
        <v>1.8272885890854538</v>
      </c>
      <c r="K88" s="76" t="s">
        <v>66</v>
      </c>
      <c r="M88" s="255"/>
      <c r="N88" s="232"/>
      <c r="P88" s="256"/>
      <c r="AA88" s="41"/>
    </row>
    <row r="89" spans="2:27" ht="20.25" customHeight="1" x14ac:dyDescent="0.25">
      <c r="B89" s="89" t="s">
        <v>123</v>
      </c>
      <c r="C89" s="68">
        <v>1</v>
      </c>
      <c r="D89" s="90">
        <v>3.8959013404934739E-2</v>
      </c>
      <c r="E89" s="90">
        <v>0.47107544694307224</v>
      </c>
      <c r="F89" s="90">
        <v>0.19376222957485656</v>
      </c>
      <c r="G89" s="91">
        <v>14.427875</v>
      </c>
      <c r="H89" s="92">
        <v>1.2062139262412381</v>
      </c>
      <c r="I89" s="92">
        <v>30.290877810664799</v>
      </c>
      <c r="J89" s="93">
        <v>1.6312270118633541</v>
      </c>
      <c r="K89" s="76"/>
      <c r="M89" s="255"/>
      <c r="N89" s="232"/>
      <c r="P89" s="256"/>
      <c r="AA89" s="41"/>
    </row>
    <row r="90" spans="2:27" ht="20.25" customHeight="1" x14ac:dyDescent="0.25">
      <c r="B90" s="89" t="s">
        <v>123</v>
      </c>
      <c r="C90" s="68">
        <v>2</v>
      </c>
      <c r="D90" s="90">
        <v>6.4368370510051565E-2</v>
      </c>
      <c r="E90" s="90">
        <v>0.36109615448898247</v>
      </c>
      <c r="F90" s="90">
        <v>0.14708023868954079</v>
      </c>
      <c r="G90" s="91">
        <v>10.483499999999999</v>
      </c>
      <c r="H90" s="92">
        <v>9.8456068383751871E-2</v>
      </c>
      <c r="I90" s="92">
        <v>8.8190382320272676</v>
      </c>
      <c r="J90" s="93">
        <v>1.9089891646422406</v>
      </c>
      <c r="K90" s="76"/>
      <c r="M90" s="255"/>
      <c r="N90" s="232"/>
      <c r="P90" s="256"/>
      <c r="AA90" s="41"/>
    </row>
    <row r="91" spans="2:27" ht="20.25" customHeight="1" x14ac:dyDescent="0.25">
      <c r="B91" s="89" t="s">
        <v>123</v>
      </c>
      <c r="C91" s="68">
        <v>3</v>
      </c>
      <c r="D91" s="90">
        <v>3.3399891878757505E-2</v>
      </c>
      <c r="E91" s="90">
        <v>0.35384642452180926</v>
      </c>
      <c r="F91" s="90">
        <v>0.16166495925455335</v>
      </c>
      <c r="G91" s="91">
        <v>10.077499999999999</v>
      </c>
      <c r="H91" s="92">
        <v>9.6762760578378917E-2</v>
      </c>
      <c r="I91" s="92">
        <v>9.1682715648014028</v>
      </c>
      <c r="J91" s="93">
        <v>1.9708218677162463</v>
      </c>
      <c r="K91" s="76"/>
    </row>
    <row r="92" spans="2:27" ht="20.25" customHeight="1" x14ac:dyDescent="0.25">
      <c r="B92" s="89" t="s">
        <v>123</v>
      </c>
      <c r="C92" s="68">
        <v>4</v>
      </c>
      <c r="D92" s="90">
        <v>3.1174946671189429E-2</v>
      </c>
      <c r="E92" s="90">
        <v>0.34831263421058895</v>
      </c>
      <c r="F92" s="90">
        <v>0.18717277666143228</v>
      </c>
      <c r="G92" s="91">
        <v>10.31725</v>
      </c>
      <c r="H92" s="92">
        <v>5.9337817345113467E-2</v>
      </c>
      <c r="I92" s="92">
        <v>9.2901721207503289</v>
      </c>
      <c r="J92" s="93">
        <v>1.9677312454412734</v>
      </c>
      <c r="K92" s="76"/>
    </row>
    <row r="93" spans="2:27" ht="20.25" customHeight="1" x14ac:dyDescent="0.25">
      <c r="B93" s="89" t="s">
        <v>123</v>
      </c>
      <c r="C93" s="68">
        <v>5</v>
      </c>
      <c r="D93" s="90">
        <v>2.875381559682539E-2</v>
      </c>
      <c r="E93" s="90">
        <v>0.33834595655173633</v>
      </c>
      <c r="F93" s="90">
        <v>0.17663969083263706</v>
      </c>
      <c r="G93" s="91">
        <v>10.542999999999999</v>
      </c>
      <c r="H93" s="92">
        <v>4.7063577346215982E-2</v>
      </c>
      <c r="I93" s="92">
        <v>9.3774177862335346</v>
      </c>
      <c r="J93" s="93">
        <v>1.9685744079658882</v>
      </c>
      <c r="K93" s="76"/>
    </row>
    <row r="94" spans="2:27" ht="20.25" customHeight="1" x14ac:dyDescent="0.25">
      <c r="B94" s="89" t="s">
        <v>123</v>
      </c>
      <c r="C94" s="68">
        <v>6</v>
      </c>
      <c r="D94" s="90">
        <v>3.0929318916984767E-2</v>
      </c>
      <c r="E94" s="90">
        <v>0.33455657576076592</v>
      </c>
      <c r="F94" s="90">
        <v>0.16188811281187263</v>
      </c>
      <c r="G94" s="91">
        <v>11.052249999999999</v>
      </c>
      <c r="H94" s="92">
        <v>5.1624421643253322E-2</v>
      </c>
      <c r="I94" s="92">
        <v>8.8095557168869352</v>
      </c>
      <c r="J94" s="93">
        <v>1.9307179719732914</v>
      </c>
      <c r="K94" s="76"/>
    </row>
    <row r="95" spans="2:27" ht="20.25" customHeight="1" x14ac:dyDescent="0.25">
      <c r="B95" s="89" t="s">
        <v>123</v>
      </c>
      <c r="C95" s="68">
        <v>7</v>
      </c>
      <c r="D95" s="90">
        <v>3.1863699488282292E-2</v>
      </c>
      <c r="E95" s="90">
        <v>0.33897118158006301</v>
      </c>
      <c r="F95" s="90">
        <v>0.15028346482097416</v>
      </c>
      <c r="G95" s="91">
        <v>11.396416666666665</v>
      </c>
      <c r="H95" s="92">
        <v>6.0786715702323094E-2</v>
      </c>
      <c r="I95" s="92">
        <v>6.6803041923117119</v>
      </c>
      <c r="J95" s="93">
        <v>1.8835299198192526</v>
      </c>
      <c r="K95" s="76"/>
    </row>
    <row r="96" spans="2:27" ht="20.25" customHeight="1" x14ac:dyDescent="0.25">
      <c r="B96" s="89" t="s">
        <v>123</v>
      </c>
      <c r="C96" s="68">
        <v>8</v>
      </c>
      <c r="D96" s="90">
        <v>3.461928259581163E-2</v>
      </c>
      <c r="E96" s="90">
        <v>0.34556325384467601</v>
      </c>
      <c r="F96" s="90">
        <v>0.16148789979709002</v>
      </c>
      <c r="G96" s="91">
        <v>11.945</v>
      </c>
      <c r="H96" s="92">
        <v>5.7804232991136559E-2</v>
      </c>
      <c r="I96" s="92">
        <v>6.5297374304802407</v>
      </c>
      <c r="J96" s="93">
        <v>1.8622850120792971</v>
      </c>
      <c r="K96" s="76" t="s">
        <v>68</v>
      </c>
    </row>
    <row r="97" spans="2:11" ht="20.25" customHeight="1" x14ac:dyDescent="0.25">
      <c r="B97" s="89" t="s">
        <v>121</v>
      </c>
      <c r="C97" s="68">
        <v>1</v>
      </c>
      <c r="D97" s="90">
        <v>5.0372030628620376E-2</v>
      </c>
      <c r="E97" s="90">
        <v>0.44789197501120903</v>
      </c>
      <c r="F97" s="90">
        <v>0.17452913838066506</v>
      </c>
      <c r="G97" s="91">
        <v>15.211874999999999</v>
      </c>
      <c r="H97" s="92">
        <v>2.4485628063954064</v>
      </c>
      <c r="I97" s="92">
        <v>48.561628139620176</v>
      </c>
      <c r="J97" s="93">
        <v>1.5727021368508769</v>
      </c>
      <c r="K97" s="76"/>
    </row>
    <row r="98" spans="2:11" ht="20.25" customHeight="1" x14ac:dyDescent="0.25">
      <c r="B98" s="89" t="s">
        <v>121</v>
      </c>
      <c r="C98" s="68">
        <v>2</v>
      </c>
      <c r="D98" s="90">
        <v>4.9153102479101853E-2</v>
      </c>
      <c r="E98" s="90">
        <v>0.3590388955640213</v>
      </c>
      <c r="F98" s="90">
        <v>0.15795342665153994</v>
      </c>
      <c r="G98" s="91">
        <v>12.005384615384616</v>
      </c>
      <c r="H98" s="92">
        <v>0.32164097708939265</v>
      </c>
      <c r="I98" s="92">
        <v>20.874138018745306</v>
      </c>
      <c r="J98" s="93">
        <v>1.7997248287057503</v>
      </c>
      <c r="K98" s="76"/>
    </row>
    <row r="99" spans="2:11" ht="20.25" customHeight="1" x14ac:dyDescent="0.25">
      <c r="B99" s="89" t="s">
        <v>121</v>
      </c>
      <c r="C99" s="68">
        <v>3</v>
      </c>
      <c r="D99" s="90">
        <v>2.9973818993186942E-2</v>
      </c>
      <c r="E99" s="90">
        <v>0.35958969007949992</v>
      </c>
      <c r="F99" s="90">
        <v>0.15898200054284078</v>
      </c>
      <c r="G99" s="91">
        <v>11.799307692307694</v>
      </c>
      <c r="H99" s="92">
        <v>0.31390774463240684</v>
      </c>
      <c r="I99" s="92">
        <v>19.165165841013941</v>
      </c>
      <c r="J99" s="93">
        <v>1.8333431026336167</v>
      </c>
      <c r="K99" s="76"/>
    </row>
    <row r="100" spans="2:11" ht="20.25" customHeight="1" x14ac:dyDescent="0.25">
      <c r="B100" s="89" t="s">
        <v>121</v>
      </c>
      <c r="C100" s="68">
        <v>4</v>
      </c>
      <c r="D100" s="90">
        <v>3.0249170238371554E-2</v>
      </c>
      <c r="E100" s="90">
        <v>0.35913031042034343</v>
      </c>
      <c r="F100" s="90">
        <v>0.16320847440456959</v>
      </c>
      <c r="G100" s="91">
        <v>11.912000000000003</v>
      </c>
      <c r="H100" s="92">
        <v>0.22842440997821592</v>
      </c>
      <c r="I100" s="92">
        <v>16.96166222818108</v>
      </c>
      <c r="J100" s="93">
        <v>1.8406354751740424</v>
      </c>
      <c r="K100" s="76"/>
    </row>
    <row r="101" spans="2:11" ht="20.25" customHeight="1" x14ac:dyDescent="0.25">
      <c r="B101" s="89" t="s">
        <v>121</v>
      </c>
      <c r="C101" s="68">
        <v>5</v>
      </c>
      <c r="D101" s="90">
        <v>2.9147332032587823E-2</v>
      </c>
      <c r="E101" s="90">
        <v>0.35786626277965911</v>
      </c>
      <c r="F101" s="90">
        <v>0.15977275851810327</v>
      </c>
      <c r="G101" s="91">
        <v>12.17723076923077</v>
      </c>
      <c r="H101" s="92">
        <v>0.18522460360239693</v>
      </c>
      <c r="I101" s="92">
        <v>15.234723646297148</v>
      </c>
      <c r="J101" s="93">
        <v>1.8296437849977214</v>
      </c>
      <c r="K101" s="76"/>
    </row>
    <row r="102" spans="2:11" ht="20.25" customHeight="1" x14ac:dyDescent="0.25">
      <c r="B102" s="89" t="s">
        <v>121</v>
      </c>
      <c r="C102" s="68">
        <v>6</v>
      </c>
      <c r="D102" s="90">
        <v>2.9705117899554701E-2</v>
      </c>
      <c r="E102" s="90">
        <v>0.35145689103974442</v>
      </c>
      <c r="F102" s="90">
        <v>0.14765492286320014</v>
      </c>
      <c r="G102" s="91">
        <v>12.643000000000001</v>
      </c>
      <c r="H102" s="92">
        <v>0.13288161401135007</v>
      </c>
      <c r="I102" s="92">
        <v>14.384434716728643</v>
      </c>
      <c r="J102" s="93">
        <v>1.8087806150509478</v>
      </c>
      <c r="K102" s="76"/>
    </row>
    <row r="103" spans="2:11" ht="20.25" customHeight="1" x14ac:dyDescent="0.25">
      <c r="B103" s="89" t="s">
        <v>121</v>
      </c>
      <c r="C103" s="68">
        <v>7</v>
      </c>
      <c r="D103" s="90">
        <v>2.8667488754062935E-2</v>
      </c>
      <c r="E103" s="90">
        <v>0.349008857198911</v>
      </c>
      <c r="F103" s="90">
        <v>0.13272711268836446</v>
      </c>
      <c r="G103" s="91">
        <v>12.914153846153845</v>
      </c>
      <c r="H103" s="92">
        <v>8.9942907104389902E-2</v>
      </c>
      <c r="I103" s="92">
        <v>12.80868763445698</v>
      </c>
      <c r="J103" s="93">
        <v>1.7790282635383645</v>
      </c>
      <c r="K103" s="76"/>
    </row>
    <row r="104" spans="2:11" ht="20.25" customHeight="1" x14ac:dyDescent="0.25">
      <c r="B104" s="89" t="s">
        <v>121</v>
      </c>
      <c r="C104" s="68">
        <v>8</v>
      </c>
      <c r="D104" s="90">
        <v>3.09624989303133E-2</v>
      </c>
      <c r="E104" s="90">
        <v>0.34771523786442737</v>
      </c>
      <c r="F104" s="90">
        <v>0.12842175522583443</v>
      </c>
      <c r="G104" s="91">
        <v>13.651846153846151</v>
      </c>
      <c r="H104" s="92">
        <v>0.11500455691865771</v>
      </c>
      <c r="I104" s="92">
        <v>14.460453930653127</v>
      </c>
      <c r="J104" s="93">
        <v>1.7598921944538108</v>
      </c>
      <c r="K104" s="76" t="s">
        <v>68</v>
      </c>
    </row>
    <row r="105" spans="2:11" ht="20.25" customHeight="1" x14ac:dyDescent="0.25">
      <c r="B105" s="89" t="s">
        <v>120</v>
      </c>
      <c r="C105" s="68">
        <v>1</v>
      </c>
      <c r="D105" s="90">
        <v>4.9571835014447022E-2</v>
      </c>
      <c r="E105" s="90">
        <v>0.47512719509852225</v>
      </c>
      <c r="F105" s="90">
        <v>0.18548198666471211</v>
      </c>
      <c r="G105" s="91">
        <v>15.871250000000002</v>
      </c>
      <c r="H105" s="92">
        <v>2.2132067204067853</v>
      </c>
      <c r="I105" s="92">
        <v>28.37483650507734</v>
      </c>
      <c r="J105" s="93">
        <v>1.7275557335959217</v>
      </c>
      <c r="K105" s="76"/>
    </row>
    <row r="106" spans="2:11" ht="20.25" customHeight="1" x14ac:dyDescent="0.25">
      <c r="B106" s="89" t="s">
        <v>120</v>
      </c>
      <c r="C106" s="68">
        <v>2</v>
      </c>
      <c r="D106" s="90">
        <v>6.3663173596501657E-2</v>
      </c>
      <c r="E106" s="90">
        <v>0.35925861597649272</v>
      </c>
      <c r="F106" s="90">
        <v>0.14976823727478192</v>
      </c>
      <c r="G106" s="91">
        <v>10.741916666666668</v>
      </c>
      <c r="H106" s="92">
        <v>0.14487858503001877</v>
      </c>
      <c r="I106" s="92">
        <v>6.919461587110793</v>
      </c>
      <c r="J106" s="93">
        <v>2.1363223555263975</v>
      </c>
      <c r="K106" s="76"/>
    </row>
    <row r="107" spans="2:11" ht="20.25" customHeight="1" x14ac:dyDescent="0.25">
      <c r="B107" s="89" t="s">
        <v>120</v>
      </c>
      <c r="C107" s="68">
        <v>3</v>
      </c>
      <c r="D107" s="90">
        <v>2.8971090053541041E-2</v>
      </c>
      <c r="E107" s="90">
        <v>0.375383489285324</v>
      </c>
      <c r="F107" s="90">
        <v>0.1720888425831229</v>
      </c>
      <c r="G107" s="91">
        <v>11.009416666666667</v>
      </c>
      <c r="H107" s="92">
        <v>0.43640740830783964</v>
      </c>
      <c r="I107" s="92">
        <v>8.7504839783930208</v>
      </c>
      <c r="J107" s="93">
        <v>2.1159049208349212</v>
      </c>
      <c r="K107" s="76"/>
    </row>
    <row r="108" spans="2:11" ht="20.25" customHeight="1" x14ac:dyDescent="0.25">
      <c r="B108" s="89" t="s">
        <v>120</v>
      </c>
      <c r="C108" s="68">
        <v>4</v>
      </c>
      <c r="D108" s="90">
        <v>2.7677677104457638E-2</v>
      </c>
      <c r="E108" s="90">
        <v>0.37645202509287679</v>
      </c>
      <c r="F108" s="90">
        <v>0.17373060423032349</v>
      </c>
      <c r="G108" s="91">
        <v>11.639250000000002</v>
      </c>
      <c r="H108" s="92">
        <v>0.314535377458598</v>
      </c>
      <c r="I108" s="92">
        <v>10.946834971870247</v>
      </c>
      <c r="J108" s="93">
        <v>2.062007605293112</v>
      </c>
      <c r="K108" s="76"/>
    </row>
    <row r="109" spans="2:11" ht="20.25" customHeight="1" x14ac:dyDescent="0.25">
      <c r="B109" s="89" t="s">
        <v>120</v>
      </c>
      <c r="C109" s="68">
        <v>5</v>
      </c>
      <c r="D109" s="90">
        <v>2.7219067267620023E-2</v>
      </c>
      <c r="E109" s="90">
        <v>0.37383635263621218</v>
      </c>
      <c r="F109" s="90">
        <v>0.1759740085614139</v>
      </c>
      <c r="G109" s="91">
        <v>12.195500000000001</v>
      </c>
      <c r="H109" s="92">
        <v>0.42108318027811292</v>
      </c>
      <c r="I109" s="92">
        <v>10.424891956927173</v>
      </c>
      <c r="J109" s="93">
        <v>2.01476707336588</v>
      </c>
      <c r="K109" s="76"/>
    </row>
    <row r="110" spans="2:11" ht="20.25" customHeight="1" x14ac:dyDescent="0.25">
      <c r="B110" s="89" t="s">
        <v>120</v>
      </c>
      <c r="C110" s="68">
        <v>6</v>
      </c>
      <c r="D110" s="90">
        <v>3.1622961822793109E-2</v>
      </c>
      <c r="E110" s="90">
        <v>0.37766042446265669</v>
      </c>
      <c r="F110" s="90">
        <v>0.16687335284615232</v>
      </c>
      <c r="G110" s="91">
        <v>13.513083333333334</v>
      </c>
      <c r="H110" s="92">
        <v>0.20735516940527363</v>
      </c>
      <c r="I110" s="92">
        <v>10.746324330003585</v>
      </c>
      <c r="J110" s="93">
        <v>1.9180471307766065</v>
      </c>
      <c r="K110" s="76"/>
    </row>
    <row r="111" spans="2:11" ht="20.25" customHeight="1" x14ac:dyDescent="0.25">
      <c r="B111" s="89" t="s">
        <v>120</v>
      </c>
      <c r="C111" s="68">
        <v>7</v>
      </c>
      <c r="D111" s="90">
        <v>3.5188737939683815E-2</v>
      </c>
      <c r="E111" s="90">
        <v>0.38231759935353543</v>
      </c>
      <c r="F111" s="90">
        <v>0.15954322594197873</v>
      </c>
      <c r="G111" s="91">
        <v>14.160666666666669</v>
      </c>
      <c r="H111" s="92">
        <v>0.16113335776199844</v>
      </c>
      <c r="I111" s="92">
        <v>10.075075211644956</v>
      </c>
      <c r="J111" s="93">
        <v>1.8535409186148581</v>
      </c>
      <c r="K111" s="76"/>
    </row>
    <row r="112" spans="2:11" ht="20.25" customHeight="1" x14ac:dyDescent="0.25">
      <c r="B112" s="89" t="s">
        <v>120</v>
      </c>
      <c r="C112" s="68">
        <v>8</v>
      </c>
      <c r="D112" s="90">
        <v>3.9090902521784938E-2</v>
      </c>
      <c r="E112" s="90">
        <v>0.3857744223951286</v>
      </c>
      <c r="F112" s="90">
        <v>0.15824870119333709</v>
      </c>
      <c r="G112" s="91">
        <v>14.993833333333335</v>
      </c>
      <c r="H112" s="92">
        <v>0.11048044544087469</v>
      </c>
      <c r="I112" s="92">
        <v>11.202135691676057</v>
      </c>
      <c r="J112" s="93">
        <v>1.8233097547726853</v>
      </c>
      <c r="K112" s="76" t="s">
        <v>69</v>
      </c>
    </row>
    <row r="113" spans="2:11" ht="20.25" customHeight="1" x14ac:dyDescent="0.25">
      <c r="B113" s="89" t="s">
        <v>122</v>
      </c>
      <c r="C113" s="68">
        <v>1</v>
      </c>
      <c r="D113" s="90">
        <v>3.5646665105357737E-2</v>
      </c>
      <c r="E113" s="90">
        <v>0.44246297063840118</v>
      </c>
      <c r="F113" s="90">
        <v>0.16463746224014614</v>
      </c>
      <c r="G113" s="91">
        <v>13.672333333333336</v>
      </c>
      <c r="H113" s="92">
        <v>1.0120967776097995</v>
      </c>
      <c r="I113" s="92">
        <v>22.014249818870166</v>
      </c>
      <c r="J113" s="93">
        <v>1.8097884205352333</v>
      </c>
      <c r="K113" s="76"/>
    </row>
    <row r="114" spans="2:11" ht="20.25" customHeight="1" x14ac:dyDescent="0.25">
      <c r="B114" s="89" t="s">
        <v>122</v>
      </c>
      <c r="C114" s="68">
        <v>2</v>
      </c>
      <c r="D114" s="90">
        <v>4.3932593125947154E-2</v>
      </c>
      <c r="E114" s="90">
        <v>0.35999864790581598</v>
      </c>
      <c r="F114" s="90">
        <v>0.15258643301338917</v>
      </c>
      <c r="G114" s="91">
        <v>9.7590769230769219</v>
      </c>
      <c r="H114" s="92">
        <v>3.1598942718822132E-2</v>
      </c>
      <c r="I114" s="92">
        <v>6.0827964733732607</v>
      </c>
      <c r="J114" s="93">
        <v>2.145946703130174</v>
      </c>
      <c r="K114" s="76"/>
    </row>
    <row r="115" spans="2:11" ht="20.25" customHeight="1" x14ac:dyDescent="0.25">
      <c r="B115" s="89" t="s">
        <v>122</v>
      </c>
      <c r="C115" s="68">
        <v>3</v>
      </c>
      <c r="D115" s="90">
        <v>1.3885876966063427E-2</v>
      </c>
      <c r="E115" s="90">
        <v>0.36695568922089411</v>
      </c>
      <c r="F115" s="90">
        <v>0.16754027545417527</v>
      </c>
      <c r="G115" s="91">
        <v>9.832076923076924</v>
      </c>
      <c r="H115" s="92">
        <v>1.9638228739647018E-2</v>
      </c>
      <c r="I115" s="92">
        <v>7.703422526938871</v>
      </c>
      <c r="J115" s="93">
        <v>2.1691791791993631</v>
      </c>
      <c r="K115" s="76"/>
    </row>
    <row r="116" spans="2:11" ht="20.25" customHeight="1" x14ac:dyDescent="0.25">
      <c r="B116" s="89" t="s">
        <v>122</v>
      </c>
      <c r="C116" s="68">
        <v>4</v>
      </c>
      <c r="D116" s="90">
        <v>1.5373230356713667E-2</v>
      </c>
      <c r="E116" s="90">
        <v>0.36856362381117824</v>
      </c>
      <c r="F116" s="90">
        <v>0.17860794708558056</v>
      </c>
      <c r="G116" s="91">
        <v>10.67246153846154</v>
      </c>
      <c r="H116" s="92">
        <v>0.11294088794932826</v>
      </c>
      <c r="I116" s="92">
        <v>9.3404803402855165</v>
      </c>
      <c r="J116" s="93">
        <v>2.0987708528753681</v>
      </c>
      <c r="K116" s="76"/>
    </row>
    <row r="117" spans="2:11" ht="20.25" customHeight="1" x14ac:dyDescent="0.25">
      <c r="B117" s="89" t="s">
        <v>122</v>
      </c>
      <c r="C117" s="68">
        <v>5</v>
      </c>
      <c r="D117" s="90">
        <v>1.5265724086024477E-2</v>
      </c>
      <c r="E117" s="90">
        <v>0.3723097729062218</v>
      </c>
      <c r="F117" s="90">
        <v>0.17353251891552959</v>
      </c>
      <c r="G117" s="91">
        <v>10.986846153846155</v>
      </c>
      <c r="H117" s="92">
        <v>2.7105539784569734E-2</v>
      </c>
      <c r="I117" s="92">
        <v>9.2344294223957828</v>
      </c>
      <c r="J117" s="93">
        <v>2.0526885960599341</v>
      </c>
      <c r="K117" s="76"/>
    </row>
    <row r="118" spans="2:11" ht="20.25" customHeight="1" x14ac:dyDescent="0.25">
      <c r="B118" s="89" t="s">
        <v>122</v>
      </c>
      <c r="C118" s="68">
        <v>6</v>
      </c>
      <c r="D118" s="90">
        <v>1.6907194178154988E-2</v>
      </c>
      <c r="E118" s="90">
        <v>0.37614590027530181</v>
      </c>
      <c r="F118" s="90">
        <v>0.16271727040372957</v>
      </c>
      <c r="G118" s="91">
        <v>12.700916666666666</v>
      </c>
      <c r="H118" s="92">
        <v>2.8267606635008335E-2</v>
      </c>
      <c r="I118" s="92">
        <v>10.084096724846658</v>
      </c>
      <c r="J118" s="93">
        <v>1.9058985848858654</v>
      </c>
      <c r="K118" s="76"/>
    </row>
    <row r="119" spans="2:11" ht="20.25" customHeight="1" x14ac:dyDescent="0.25">
      <c r="B119" s="89" t="s">
        <v>122</v>
      </c>
      <c r="C119" s="68">
        <v>7</v>
      </c>
      <c r="D119" s="90">
        <v>1.5337002602072922E-2</v>
      </c>
      <c r="E119" s="90">
        <v>0.37825853015124788</v>
      </c>
      <c r="F119" s="90">
        <v>0.1543307822361189</v>
      </c>
      <c r="G119" s="91">
        <v>12.827461538461536</v>
      </c>
      <c r="H119" s="92">
        <v>3.4794806406995449E-2</v>
      </c>
      <c r="I119" s="92">
        <v>8.5452881371362004</v>
      </c>
      <c r="J119" s="93">
        <v>1.8410257349477073</v>
      </c>
      <c r="K119" s="76"/>
    </row>
    <row r="120" spans="2:11" ht="20.25" customHeight="1" x14ac:dyDescent="0.25">
      <c r="B120" s="89" t="s">
        <v>122</v>
      </c>
      <c r="C120" s="68">
        <v>8</v>
      </c>
      <c r="D120" s="90">
        <v>2.2803736721651188E-2</v>
      </c>
      <c r="E120" s="90">
        <v>0.38116726524811007</v>
      </c>
      <c r="F120" s="90">
        <v>0.15482496864280013</v>
      </c>
      <c r="G120" s="91">
        <v>14.781583333333336</v>
      </c>
      <c r="H120" s="92">
        <v>4.4422748478000644E-2</v>
      </c>
      <c r="I120" s="92">
        <v>12.630088804113656</v>
      </c>
      <c r="J120" s="93">
        <v>1.7760785531315837</v>
      </c>
      <c r="K120" s="76" t="s">
        <v>67</v>
      </c>
    </row>
    <row r="121" spans="2:11" ht="20.25" customHeight="1" x14ac:dyDescent="0.25">
      <c r="B121" s="87" t="s">
        <v>128</v>
      </c>
      <c r="C121" s="86"/>
      <c r="D121" s="87"/>
      <c r="E121" s="87"/>
      <c r="F121" s="87"/>
      <c r="G121" s="87"/>
      <c r="H121" s="87"/>
      <c r="I121" s="87"/>
      <c r="J121" s="87"/>
      <c r="K121" s="86"/>
    </row>
    <row r="122" spans="2:11" ht="20.25" customHeight="1" x14ac:dyDescent="0.25">
      <c r="B122" s="227" t="str">
        <f>C62</f>
        <v>5-1</v>
      </c>
      <c r="C122" s="56"/>
      <c r="D122" s="69">
        <f t="shared" ref="D122:J127" si="1">(SUMIFS(D$73:D$120,$B$73:$B$120,$B122,$C$73:$C$120,MAX($C$73:$C$120))/SUMIFS(D$73:D$120,$B$73:$B$120,$B122,$C$73:$C$120,MAX($C$73:$C$120)-1))-1</f>
        <v>0.18473694204872904</v>
      </c>
      <c r="E122" s="69">
        <f t="shared" si="1"/>
        <v>-2.1764225741115473E-2</v>
      </c>
      <c r="F122" s="69">
        <f t="shared" si="1"/>
        <v>-6.7619317983819038E-2</v>
      </c>
      <c r="G122" s="69">
        <f t="shared" si="1"/>
        <v>5.2501385528325839E-2</v>
      </c>
      <c r="H122" s="69">
        <f t="shared" si="1"/>
        <v>1.1500574485517254</v>
      </c>
      <c r="I122" s="69">
        <f t="shared" si="1"/>
        <v>0.19514559620069294</v>
      </c>
      <c r="J122" s="88">
        <f t="shared" si="1"/>
        <v>-1.4399947820947556E-2</v>
      </c>
      <c r="K122" s="57"/>
    </row>
    <row r="123" spans="2:11" ht="20.25" customHeight="1" x14ac:dyDescent="0.25">
      <c r="B123" s="43" t="str">
        <f>D62</f>
        <v>20</v>
      </c>
      <c r="C123" s="56"/>
      <c r="D123" s="69">
        <f t="shared" si="1"/>
        <v>0.11571772751238329</v>
      </c>
      <c r="E123" s="69">
        <f t="shared" si="1"/>
        <v>-1.1407435382906783E-2</v>
      </c>
      <c r="F123" s="69">
        <f t="shared" si="1"/>
        <v>-6.808483690210565E-2</v>
      </c>
      <c r="G123" s="69">
        <f t="shared" si="1"/>
        <v>3.4011381523186612E-2</v>
      </c>
      <c r="H123" s="69">
        <f t="shared" si="1"/>
        <v>-0.145361847229737</v>
      </c>
      <c r="I123" s="69">
        <f t="shared" si="1"/>
        <v>3.3927682633174472E-2</v>
      </c>
      <c r="J123" s="88">
        <f t="shared" si="1"/>
        <v>-9.5699508994785409E-3</v>
      </c>
      <c r="K123" s="57"/>
    </row>
    <row r="124" spans="2:11" ht="20.25" customHeight="1" x14ac:dyDescent="0.25">
      <c r="B124" s="43" t="str">
        <f>E62</f>
        <v>5</v>
      </c>
      <c r="C124" s="56"/>
      <c r="D124" s="69">
        <f t="shared" si="1"/>
        <v>8.6480325630195365E-2</v>
      </c>
      <c r="E124" s="69">
        <f t="shared" si="1"/>
        <v>1.9447294114753433E-2</v>
      </c>
      <c r="F124" s="69">
        <f t="shared" si="1"/>
        <v>7.4555341064721947E-2</v>
      </c>
      <c r="G124" s="69">
        <f t="shared" si="1"/>
        <v>4.8136475646584964E-2</v>
      </c>
      <c r="H124" s="69">
        <f t="shared" si="1"/>
        <v>-4.9064712194551996E-2</v>
      </c>
      <c r="I124" s="69">
        <f t="shared" si="1"/>
        <v>-2.2538908034271388E-2</v>
      </c>
      <c r="J124" s="88">
        <f t="shared" si="1"/>
        <v>-1.1279304627130227E-2</v>
      </c>
      <c r="K124" s="57"/>
    </row>
    <row r="125" spans="2:11" ht="20.25" customHeight="1" x14ac:dyDescent="0.25">
      <c r="B125" s="43" t="str">
        <f>F62</f>
        <v>27</v>
      </c>
      <c r="C125" s="56"/>
      <c r="D125" s="69">
        <f t="shared" si="1"/>
        <v>8.0056198711339954E-2</v>
      </c>
      <c r="E125" s="69">
        <f t="shared" si="1"/>
        <v>-3.7065515897390933E-3</v>
      </c>
      <c r="F125" s="69">
        <f t="shared" si="1"/>
        <v>-3.243766383013813E-2</v>
      </c>
      <c r="G125" s="69">
        <f t="shared" si="1"/>
        <v>5.7122775249577096E-2</v>
      </c>
      <c r="H125" s="69">
        <f t="shared" si="1"/>
        <v>0.2786395350239308</v>
      </c>
      <c r="I125" s="69">
        <f>(SUMIFS(I$73:I$120,$B$73:$B$120,$B125,$C$73:$C$120,MAX($C$73:$C$120))/SUMIFS(I$73:I$120,$B$73:$B$120,$B125,$C$73:$C$120,MAX($C$73:$C$120)-1))-1</f>
        <v>0.12895671620195404</v>
      </c>
      <c r="J125" s="88">
        <f t="shared" si="1"/>
        <v>-1.0756472776038639E-2</v>
      </c>
      <c r="K125" s="57"/>
    </row>
    <row r="126" spans="2:11" ht="20.25" customHeight="1" x14ac:dyDescent="0.25">
      <c r="B126" s="43" t="str">
        <f>G62</f>
        <v>21</v>
      </c>
      <c r="C126" s="56"/>
      <c r="D126" s="69">
        <f t="shared" si="1"/>
        <v>0.11089242782135966</v>
      </c>
      <c r="E126" s="69">
        <f t="shared" si="1"/>
        <v>9.0417575529830874E-3</v>
      </c>
      <c r="F126" s="69">
        <f t="shared" si="1"/>
        <v>-8.1139436726220815E-3</v>
      </c>
      <c r="G126" s="69">
        <f t="shared" si="1"/>
        <v>5.8836683771950282E-2</v>
      </c>
      <c r="H126" s="69">
        <f t="shared" si="1"/>
        <v>-0.31435397998681613</v>
      </c>
      <c r="I126" s="69">
        <f t="shared" si="1"/>
        <v>0.11186621006346664</v>
      </c>
      <c r="J126" s="88">
        <f t="shared" si="1"/>
        <v>-1.6309952231734037E-2</v>
      </c>
      <c r="K126" s="57"/>
    </row>
    <row r="127" spans="2:11" ht="20.25" customHeight="1" x14ac:dyDescent="0.25">
      <c r="B127" s="43" t="str">
        <f>H62</f>
        <v>38</v>
      </c>
      <c r="C127" s="56"/>
      <c r="D127" s="69">
        <f t="shared" si="1"/>
        <v>0.48684441890679975</v>
      </c>
      <c r="E127" s="69">
        <f t="shared" si="1"/>
        <v>7.6898070102981997E-3</v>
      </c>
      <c r="F127" s="69">
        <f t="shared" si="1"/>
        <v>3.2021246799951442E-3</v>
      </c>
      <c r="G127" s="69">
        <f t="shared" si="1"/>
        <v>0.15233893229869455</v>
      </c>
      <c r="H127" s="69">
        <f t="shared" si="1"/>
        <v>0.27670629801433555</v>
      </c>
      <c r="I127" s="69">
        <f t="shared" si="1"/>
        <v>0.47801789728139044</v>
      </c>
      <c r="J127" s="88">
        <f t="shared" si="1"/>
        <v>-3.5277715342728944E-2</v>
      </c>
      <c r="K127" s="57"/>
    </row>
    <row r="128" spans="2:11" ht="20.25" customHeight="1" thickBot="1" x14ac:dyDescent="0.3"/>
    <row r="129" spans="2:9" ht="17.25" thickTop="1" x14ac:dyDescent="0.25">
      <c r="B129" s="26" t="s">
        <v>51</v>
      </c>
      <c r="C129" s="26"/>
      <c r="D129" s="26"/>
      <c r="E129" s="26"/>
      <c r="F129" s="175" t="s">
        <v>77</v>
      </c>
      <c r="G129" s="44"/>
      <c r="H129" s="26"/>
      <c r="I129" s="26"/>
    </row>
    <row r="130" spans="2:9" x14ac:dyDescent="0.25">
      <c r="B130" s="27" t="s">
        <v>33</v>
      </c>
      <c r="C130" s="27" t="s">
        <v>52</v>
      </c>
      <c r="D130" s="27"/>
      <c r="E130" s="27"/>
      <c r="F130" s="94" t="s">
        <v>78</v>
      </c>
      <c r="G130" s="45"/>
      <c r="H130" s="47" t="s">
        <v>81</v>
      </c>
      <c r="I130" s="47"/>
    </row>
    <row r="131" spans="2:9" x14ac:dyDescent="0.25">
      <c r="B131" s="27" t="s">
        <v>34</v>
      </c>
      <c r="C131" s="27" t="s">
        <v>53</v>
      </c>
      <c r="D131" s="27"/>
      <c r="E131" s="27"/>
      <c r="F131" s="94" t="s">
        <v>79</v>
      </c>
      <c r="G131" s="45"/>
      <c r="H131" s="47" t="s">
        <v>82</v>
      </c>
      <c r="I131" s="47"/>
    </row>
    <row r="132" spans="2:9" x14ac:dyDescent="0.25">
      <c r="B132" s="27" t="s">
        <v>4</v>
      </c>
      <c r="C132" s="27" t="s">
        <v>54</v>
      </c>
      <c r="D132" s="27"/>
      <c r="E132" s="27"/>
      <c r="F132" s="94" t="s">
        <v>80</v>
      </c>
      <c r="G132" s="45"/>
      <c r="H132" s="47" t="s">
        <v>83</v>
      </c>
      <c r="I132" s="47"/>
    </row>
    <row r="133" spans="2:9" x14ac:dyDescent="0.25">
      <c r="B133" s="27" t="s">
        <v>5</v>
      </c>
      <c r="C133" s="27" t="s">
        <v>55</v>
      </c>
      <c r="D133" s="27"/>
      <c r="E133" s="27"/>
      <c r="F133" s="94" t="s">
        <v>87</v>
      </c>
      <c r="G133" s="45"/>
      <c r="H133" s="47" t="s">
        <v>84</v>
      </c>
      <c r="I133" s="47"/>
    </row>
    <row r="134" spans="2:9" x14ac:dyDescent="0.25">
      <c r="B134" s="27" t="s">
        <v>56</v>
      </c>
      <c r="C134" s="27" t="s">
        <v>57</v>
      </c>
      <c r="D134" s="27"/>
      <c r="E134" s="27"/>
      <c r="F134" s="94" t="s">
        <v>88</v>
      </c>
      <c r="G134" s="45"/>
      <c r="H134" s="47" t="s">
        <v>85</v>
      </c>
      <c r="I134" s="47"/>
    </row>
    <row r="135" spans="2:9" ht="17.25" thickBot="1" x14ac:dyDescent="0.3">
      <c r="B135" s="28" t="s">
        <v>58</v>
      </c>
      <c r="C135" s="28" t="s">
        <v>59</v>
      </c>
      <c r="D135" s="28"/>
      <c r="E135" s="28"/>
      <c r="F135" s="95" t="s">
        <v>89</v>
      </c>
      <c r="G135" s="46"/>
      <c r="H135" s="48" t="s">
        <v>86</v>
      </c>
      <c r="I135" s="48"/>
    </row>
    <row r="136" spans="2:9" ht="17.25" thickTop="1" x14ac:dyDescent="0.25"/>
    <row r="137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73">
    <cfRule type="expression" dxfId="41" priority="66">
      <formula>$B73&lt;&gt;$B80</formula>
    </cfRule>
  </conditionalFormatting>
  <conditionalFormatting sqref="B74:K120">
    <cfRule type="expression" dxfId="40" priority="6">
      <formula>$B74&lt;&gt;$B75</formula>
    </cfRule>
  </conditionalFormatting>
  <conditionalFormatting sqref="C63:K63">
    <cfRule type="containsText" dxfId="39" priority="7" operator="containsText" text="F">
      <formula>NOT(ISERROR(SEARCH("F",C63)))</formula>
    </cfRule>
    <cfRule type="containsText" dxfId="38" priority="8" operator="containsText" text="D">
      <formula>NOT(ISERROR(SEARCH("D",C63)))</formula>
    </cfRule>
    <cfRule type="containsText" dxfId="37" priority="9" operator="containsText" text="S">
      <formula>NOT(ISERROR(SEARCH("S",C63)))</formula>
    </cfRule>
    <cfRule type="containsText" dxfId="36" priority="10" operator="containsText" text="A">
      <formula>NOT(ISERROR(SEARCH("A",C63)))</formula>
    </cfRule>
  </conditionalFormatting>
  <conditionalFormatting sqref="D50:K50 D52:K53 D54:D59 D60:K61 D70:K70 D121:K121 K122:K127">
    <cfRule type="containsText" dxfId="35" priority="65" operator="containsText" text="악화">
      <formula>NOT(ISERROR(SEARCH("악화",D50)))</formula>
    </cfRule>
  </conditionalFormatting>
  <conditionalFormatting sqref="D50:K50 D52:K53 D60:K61 D70:K70 D121:K121 K122:K127 D54:D59">
    <cfRule type="containsText" dxfId="34" priority="64" operator="containsText" text="개선">
      <formula>NOT(ISERROR(SEARCH("개선",D50)))</formula>
    </cfRule>
  </conditionalFormatting>
  <conditionalFormatting sqref="G4:G5">
    <cfRule type="containsText" dxfId="33" priority="15" operator="containsText" text="S">
      <formula>NOT(ISERROR(SEARCH("S",G4)))</formula>
    </cfRule>
    <cfRule type="containsText" dxfId="32" priority="16" operator="containsText" text="A">
      <formula>NOT(ISERROR(SEARCH("A",G4)))</formula>
    </cfRule>
  </conditionalFormatting>
  <conditionalFormatting sqref="G5">
    <cfRule type="containsText" dxfId="31" priority="11" operator="containsText" text="F">
      <formula>NOT(ISERROR(SEARCH("F",G5)))</formula>
    </cfRule>
    <cfRule type="containsText" dxfId="30" priority="12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17" operator="containsText" text="D">
      <formula>NOT(ISERROR(SEARCH("D",K22)))</formula>
    </cfRule>
    <cfRule type="containsText" dxfId="24" priority="18" operator="containsText" text="F">
      <formula>NOT(ISERROR(SEARCH("F",K22)))</formula>
    </cfRule>
    <cfRule type="containsText" dxfId="23" priority="19" operator="containsText" text="S">
      <formula>NOT(ISERROR(SEARCH("S",K22)))</formula>
    </cfRule>
    <cfRule type="containsText" dxfId="22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D122:J127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 x14ac:dyDescent="0.25">
      <c r="A2" s="10" t="s">
        <v>47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 x14ac:dyDescent="0.25">
      <c r="A3" s="42" t="s">
        <v>157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41" t="s">
        <v>38</v>
      </c>
      <c r="B4" s="141" t="s">
        <v>143</v>
      </c>
      <c r="C4" s="141" t="s">
        <v>1</v>
      </c>
      <c r="D4" s="141" t="s">
        <v>10</v>
      </c>
      <c r="E4" s="142" t="s">
        <v>142</v>
      </c>
      <c r="F4" s="128" t="s">
        <v>45</v>
      </c>
      <c r="G4" s="152" t="s">
        <v>147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53" t="s">
        <v>43</v>
      </c>
      <c r="T4" s="15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1" t="s">
        <v>39</v>
      </c>
      <c r="AQ4" s="101" t="s">
        <v>27</v>
      </c>
      <c r="AR4" s="101" t="s">
        <v>40</v>
      </c>
      <c r="AS4" s="101" t="s">
        <v>41</v>
      </c>
      <c r="AT4" s="101" t="s">
        <v>6</v>
      </c>
      <c r="AU4" s="101" t="s">
        <v>7</v>
      </c>
      <c r="AV4" s="101" t="s">
        <v>28</v>
      </c>
      <c r="AW4" s="101" t="s">
        <v>18</v>
      </c>
      <c r="AX4" s="102" t="s">
        <v>60</v>
      </c>
      <c r="AY4" s="101" t="s">
        <v>90</v>
      </c>
      <c r="AZ4" s="101" t="s">
        <v>65</v>
      </c>
      <c r="BA4" s="101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 x14ac:dyDescent="0.25">
      <c r="A5" s="146" t="str">
        <f>W5</f>
        <v>인천스마트</v>
      </c>
      <c r="B5" s="146" t="str">
        <f>X5</f>
        <v>20</v>
      </c>
      <c r="C5" s="147" t="str">
        <f>Y5</f>
        <v>70바3501</v>
      </c>
      <c r="D5" s="135" t="str">
        <f>Z5</f>
        <v>대형</v>
      </c>
      <c r="E5" s="131" t="str">
        <f>AZ5</f>
        <v>A</v>
      </c>
      <c r="F5" s="154">
        <f>G5/H5</f>
        <v>0.97947368421052639</v>
      </c>
      <c r="G5" s="155">
        <f>AE5</f>
        <v>1.861</v>
      </c>
      <c r="H5" s="156">
        <f>AF5</f>
        <v>1.9</v>
      </c>
      <c r="I5" s="157">
        <f>AC5</f>
        <v>2822.5439999999999</v>
      </c>
      <c r="J5" s="158">
        <f>AI5/AH5</f>
        <v>1.3834898860029081E-2</v>
      </c>
      <c r="K5" s="158">
        <f>AJ5/AH5</f>
        <v>0.33255722073179517</v>
      </c>
      <c r="L5" s="158">
        <f>AK5/AC5</f>
        <v>8.9635449438520712E-2</v>
      </c>
      <c r="M5" s="159">
        <f>AG5</f>
        <v>12.958</v>
      </c>
      <c r="N5" s="160">
        <f>IF(AW5=0,AT5,"속도계이상")</f>
        <v>3.5000000000000003E-2</v>
      </c>
      <c r="O5" s="160">
        <f>IF(AW5=0,AU5,"속도계이상")</f>
        <v>8.2899999999999991</v>
      </c>
      <c r="P5" s="161">
        <f>AQ5/60</f>
        <v>0.38833333333333336</v>
      </c>
      <c r="Q5" s="162">
        <f>AN5</f>
        <v>94</v>
      </c>
      <c r="R5" s="163">
        <f>AC5/(AH5-AI5-AJ5)</f>
        <v>28.785388048874616</v>
      </c>
      <c r="S5" s="148">
        <f>IF(AW5=0,AL5,"속도계이상")</f>
        <v>1</v>
      </c>
      <c r="T5" s="148">
        <f>IF(AW5=0,AM5,"속도계이상")</f>
        <v>234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194</v>
      </c>
      <c r="AA5" t="s">
        <v>48</v>
      </c>
      <c r="AB5">
        <v>529</v>
      </c>
      <c r="AC5" s="1">
        <v>2822.5439999999999</v>
      </c>
      <c r="AD5" s="1">
        <v>1516.942</v>
      </c>
      <c r="AE5" s="29">
        <v>1.861</v>
      </c>
      <c r="AF5">
        <v>1.9</v>
      </c>
      <c r="AG5">
        <v>12.958</v>
      </c>
      <c r="AH5">
        <v>150.020757</v>
      </c>
      <c r="AI5">
        <v>2.0755219999999999</v>
      </c>
      <c r="AJ5">
        <v>49.890486000000003</v>
      </c>
      <c r="AK5">
        <v>253</v>
      </c>
      <c r="AL5">
        <v>1</v>
      </c>
      <c r="AM5">
        <v>234</v>
      </c>
      <c r="AN5">
        <v>94</v>
      </c>
      <c r="AO5">
        <v>18.814356</v>
      </c>
      <c r="AP5">
        <v>5019.5</v>
      </c>
      <c r="AQ5">
        <v>23.3</v>
      </c>
      <c r="AR5">
        <v>21</v>
      </c>
      <c r="AS5">
        <v>5598</v>
      </c>
      <c r="AT5">
        <v>3.5000000000000003E-2</v>
      </c>
      <c r="AU5">
        <v>8.2899999999999991</v>
      </c>
      <c r="AV5">
        <v>24601</v>
      </c>
      <c r="AW5">
        <v>0</v>
      </c>
      <c r="AX5" s="30">
        <v>0.43</v>
      </c>
      <c r="AY5">
        <v>0.97947368421052639</v>
      </c>
      <c r="AZ5" t="s">
        <v>66</v>
      </c>
      <c r="BA5" t="s">
        <v>199</v>
      </c>
      <c r="BB5">
        <v>2</v>
      </c>
      <c r="BC5" t="s">
        <v>581</v>
      </c>
      <c r="BD5">
        <v>7</v>
      </c>
      <c r="BE5">
        <v>32803.863000000005</v>
      </c>
      <c r="BF5">
        <v>8.6043037065482178E-2</v>
      </c>
      <c r="BG5">
        <v>8.4276890515190703E-2</v>
      </c>
      <c r="BH5">
        <v>205692.95099999997</v>
      </c>
      <c r="BI5">
        <v>1.3722123127107065E-2</v>
      </c>
      <c r="BJ5">
        <v>1.3440458494498026E-2</v>
      </c>
      <c r="BK5">
        <v>1</v>
      </c>
      <c r="BL5" t="s">
        <v>66</v>
      </c>
      <c r="BM5">
        <v>0</v>
      </c>
      <c r="BN5" t="s">
        <v>575</v>
      </c>
    </row>
    <row r="6" spans="1:66" x14ac:dyDescent="0.25">
      <c r="A6" s="143" t="str">
        <f t="shared" ref="A6:A7" si="0">W6</f>
        <v>인천스마트</v>
      </c>
      <c r="B6" s="143" t="str">
        <f t="shared" ref="B6:B69" si="1">X6</f>
        <v>20</v>
      </c>
      <c r="C6" s="144" t="str">
        <f t="shared" ref="C6:C7" si="2">Y6</f>
        <v>70바3503</v>
      </c>
      <c r="D6" s="118" t="str">
        <f t="shared" ref="D6:D7" si="3">Z6</f>
        <v>대형</v>
      </c>
      <c r="E6" s="114" t="str">
        <f>AZ6</f>
        <v>A</v>
      </c>
      <c r="F6" s="164">
        <f>G6/H6</f>
        <v>0.99526315789473685</v>
      </c>
      <c r="G6" s="165">
        <f>AE6</f>
        <v>1.891</v>
      </c>
      <c r="H6" s="166">
        <f>AF6</f>
        <v>1.9</v>
      </c>
      <c r="I6" s="167">
        <f t="shared" ref="I6:I7" si="4">AC6</f>
        <v>2485.462</v>
      </c>
      <c r="J6" s="168">
        <f t="shared" ref="J6:J7" si="5">AI6/AH6</f>
        <v>2.9324924737650252E-2</v>
      </c>
      <c r="K6" s="168">
        <f t="shared" ref="K6:K7" si="6">AJ6/AH6</f>
        <v>0.34084081336650246</v>
      </c>
      <c r="L6" s="168">
        <f t="shared" ref="L6:L7" si="7">AK6/AC6</f>
        <v>0.18346689669767632</v>
      </c>
      <c r="M6" s="169">
        <f t="shared" ref="M6:M7" si="8">AG6</f>
        <v>11.728999999999999</v>
      </c>
      <c r="N6" s="170">
        <f t="shared" ref="N6:N7" si="9">IF(AW6=0,AT6,"속도계이상")</f>
        <v>0.08</v>
      </c>
      <c r="O6" s="170">
        <f t="shared" ref="O6:O7" si="10">IF(AW6=0,AU6,"속도계이상")</f>
        <v>8.8510000000000009</v>
      </c>
      <c r="P6" s="171">
        <f t="shared" ref="P6:P7" si="11">AQ6/60</f>
        <v>0</v>
      </c>
      <c r="Q6" s="172">
        <f t="shared" ref="Q6:Q7" si="12">AN6</f>
        <v>73</v>
      </c>
      <c r="R6" s="173">
        <f t="shared" ref="R6:R7" si="13">AC6/(AH6-AI6-AJ6)</f>
        <v>28.107240776796722</v>
      </c>
      <c r="S6" s="145">
        <f t="shared" ref="S6:S7" si="14">IF(AW6=0,AL6,"속도계이상")</f>
        <v>2</v>
      </c>
      <c r="T6" s="145">
        <f t="shared" ref="T6:T7" si="15">IF(AW6=0,AM6,"속도계이상")</f>
        <v>220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194</v>
      </c>
      <c r="AA6" t="s">
        <v>48</v>
      </c>
      <c r="AB6">
        <v>529</v>
      </c>
      <c r="AC6" s="1">
        <v>2485.462</v>
      </c>
      <c r="AD6" s="1">
        <v>1314.3440000000001</v>
      </c>
      <c r="AE6" s="29">
        <v>1.891</v>
      </c>
      <c r="AF6">
        <v>1.9</v>
      </c>
      <c r="AG6">
        <v>11.728999999999999</v>
      </c>
      <c r="AH6">
        <v>140.39855299999999</v>
      </c>
      <c r="AI6">
        <v>4.1171769999999999</v>
      </c>
      <c r="AJ6">
        <v>47.853557000000002</v>
      </c>
      <c r="AK6">
        <v>456</v>
      </c>
      <c r="AL6">
        <v>2</v>
      </c>
      <c r="AM6">
        <v>220</v>
      </c>
      <c r="AN6">
        <v>73</v>
      </c>
      <c r="AO6">
        <v>17.702902999999999</v>
      </c>
      <c r="AP6">
        <v>3283.4</v>
      </c>
      <c r="AQ6">
        <v>0</v>
      </c>
      <c r="AR6">
        <v>24</v>
      </c>
      <c r="AS6">
        <v>4117</v>
      </c>
      <c r="AT6">
        <v>0.08</v>
      </c>
      <c r="AU6">
        <v>8.8510000000000009</v>
      </c>
      <c r="AV6">
        <v>22582</v>
      </c>
      <c r="AW6">
        <v>0</v>
      </c>
      <c r="AX6" s="30">
        <v>0.42</v>
      </c>
      <c r="AY6">
        <v>0.99526315789473685</v>
      </c>
      <c r="AZ6" t="s">
        <v>66</v>
      </c>
      <c r="BA6" t="s">
        <v>199</v>
      </c>
      <c r="BB6">
        <v>1</v>
      </c>
      <c r="BC6" t="s">
        <v>209</v>
      </c>
      <c r="BD6">
        <v>11</v>
      </c>
      <c r="BE6">
        <v>32803.863000000005</v>
      </c>
      <c r="BF6">
        <v>7.5767357033529853E-2</v>
      </c>
      <c r="BG6">
        <v>7.5408459026528929E-2</v>
      </c>
      <c r="BH6">
        <v>205692.95099999997</v>
      </c>
      <c r="BI6">
        <v>1.2083360114756681E-2</v>
      </c>
      <c r="BJ6">
        <v>1.2026123145792045E-2</v>
      </c>
      <c r="BK6">
        <v>1</v>
      </c>
      <c r="BL6" t="s">
        <v>66</v>
      </c>
      <c r="BM6">
        <v>0</v>
      </c>
      <c r="BN6" t="s">
        <v>575</v>
      </c>
    </row>
    <row r="7" spans="1:66" x14ac:dyDescent="0.25">
      <c r="A7" s="146" t="str">
        <f t="shared" si="0"/>
        <v>인천스마트</v>
      </c>
      <c r="B7" s="146" t="str">
        <f t="shared" si="1"/>
        <v>20</v>
      </c>
      <c r="C7" s="147" t="str">
        <f t="shared" si="2"/>
        <v>70바3504</v>
      </c>
      <c r="D7" s="135" t="str">
        <f t="shared" si="3"/>
        <v>대형</v>
      </c>
      <c r="E7" s="131" t="str">
        <f t="shared" ref="E7:E45" si="16">AZ7</f>
        <v>B</v>
      </c>
      <c r="F7" s="154">
        <f t="shared" ref="F7:F45" si="17">G7/H7</f>
        <v>0.94578947368421051</v>
      </c>
      <c r="G7" s="155">
        <f t="shared" ref="G7:G45" si="18">AE7</f>
        <v>1.7969999999999999</v>
      </c>
      <c r="H7" s="156">
        <f t="shared" ref="H7:H45" si="19">AF7</f>
        <v>1.9</v>
      </c>
      <c r="I7" s="157">
        <f t="shared" si="4"/>
        <v>1588.6890000000001</v>
      </c>
      <c r="J7" s="158">
        <f t="shared" si="5"/>
        <v>3.2462136347336377E-2</v>
      </c>
      <c r="K7" s="158">
        <f t="shared" si="6"/>
        <v>0.35861158386905251</v>
      </c>
      <c r="L7" s="158">
        <f t="shared" si="7"/>
        <v>0.13784950987890016</v>
      </c>
      <c r="M7" s="159">
        <f t="shared" si="8"/>
        <v>13.365</v>
      </c>
      <c r="N7" s="160">
        <f t="shared" si="9"/>
        <v>0</v>
      </c>
      <c r="O7" s="160">
        <f t="shared" si="10"/>
        <v>27.003</v>
      </c>
      <c r="P7" s="161">
        <f t="shared" si="11"/>
        <v>0</v>
      </c>
      <c r="Q7" s="162">
        <f t="shared" si="12"/>
        <v>79</v>
      </c>
      <c r="R7" s="163">
        <f t="shared" si="13"/>
        <v>29.046461880775365</v>
      </c>
      <c r="S7" s="148">
        <f t="shared" si="14"/>
        <v>0</v>
      </c>
      <c r="T7" s="148">
        <f t="shared" si="15"/>
        <v>429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194</v>
      </c>
      <c r="AA7" s="4" t="s">
        <v>48</v>
      </c>
      <c r="AB7" s="4">
        <v>529</v>
      </c>
      <c r="AC7" s="4">
        <v>1588.6890000000001</v>
      </c>
      <c r="AD7" s="4">
        <v>883.97400000000005</v>
      </c>
      <c r="AE7" s="4">
        <v>1.7969999999999999</v>
      </c>
      <c r="AF7" s="4">
        <v>1.9</v>
      </c>
      <c r="AG7" s="4">
        <v>13.365</v>
      </c>
      <c r="AH7" s="4">
        <v>89.821629999999999</v>
      </c>
      <c r="AI7" s="4">
        <v>2.9158019999999998</v>
      </c>
      <c r="AJ7" s="4">
        <v>32.211077000000003</v>
      </c>
      <c r="AK7" s="4">
        <v>219</v>
      </c>
      <c r="AL7" s="4">
        <v>0</v>
      </c>
      <c r="AM7" s="4">
        <v>429</v>
      </c>
      <c r="AN7" s="4">
        <v>79</v>
      </c>
      <c r="AO7" s="4">
        <v>17.687152999999999</v>
      </c>
      <c r="AP7" s="4">
        <v>2463.4</v>
      </c>
      <c r="AQ7" s="4">
        <v>0</v>
      </c>
      <c r="AR7" s="4">
        <v>22</v>
      </c>
      <c r="AS7" s="4">
        <v>9533</v>
      </c>
      <c r="AT7" s="4">
        <v>0</v>
      </c>
      <c r="AU7" s="4">
        <v>27.003</v>
      </c>
      <c r="AV7" s="4">
        <v>14171</v>
      </c>
      <c r="AW7" s="4">
        <v>0</v>
      </c>
      <c r="AX7" s="31">
        <v>0.42</v>
      </c>
      <c r="AY7">
        <v>0.94578947368421051</v>
      </c>
      <c r="AZ7" t="s">
        <v>68</v>
      </c>
      <c r="BA7" t="s">
        <v>199</v>
      </c>
      <c r="BB7">
        <v>2</v>
      </c>
      <c r="BC7" t="s">
        <v>604</v>
      </c>
      <c r="BD7">
        <v>7</v>
      </c>
      <c r="BE7">
        <v>32803.863000000005</v>
      </c>
      <c r="BF7">
        <v>4.8429936437668936E-2</v>
      </c>
      <c r="BG7">
        <v>4.5804524093942672E-2</v>
      </c>
      <c r="BH7">
        <v>205692.95099999997</v>
      </c>
      <c r="BI7">
        <v>7.7235947672314757E-3</v>
      </c>
      <c r="BJ7">
        <v>7.3048946298499796E-3</v>
      </c>
      <c r="BK7">
        <v>2</v>
      </c>
      <c r="BL7" t="s">
        <v>66</v>
      </c>
      <c r="BM7">
        <v>-1</v>
      </c>
      <c r="BN7" t="s">
        <v>574</v>
      </c>
    </row>
    <row r="8" spans="1:66" x14ac:dyDescent="0.25">
      <c r="A8" s="143" t="str">
        <f t="shared" ref="A8:A45" si="20">W8</f>
        <v>인천스마트</v>
      </c>
      <c r="B8" s="143" t="str">
        <f t="shared" si="1"/>
        <v>20</v>
      </c>
      <c r="C8" s="144" t="str">
        <f t="shared" ref="C8:C45" si="21">Y8</f>
        <v>70바3505</v>
      </c>
      <c r="D8" s="118" t="str">
        <f t="shared" ref="D8:D45" si="22">Z8</f>
        <v>대형</v>
      </c>
      <c r="E8" s="114" t="str">
        <f t="shared" si="16"/>
        <v>B</v>
      </c>
      <c r="F8" s="164">
        <f t="shared" si="17"/>
        <v>0.94210526315789478</v>
      </c>
      <c r="G8" s="165">
        <f t="shared" si="18"/>
        <v>1.79</v>
      </c>
      <c r="H8" s="166">
        <f t="shared" si="19"/>
        <v>1.9</v>
      </c>
      <c r="I8" s="167">
        <f t="shared" ref="I8:I45" si="23">AC8</f>
        <v>2713.471</v>
      </c>
      <c r="J8" s="168">
        <f t="shared" ref="J8:J45" si="24">AI8/AH8</f>
        <v>5.0581005470331911E-2</v>
      </c>
      <c r="K8" s="168">
        <f t="shared" ref="K8:K45" si="25">AJ8/AH8</f>
        <v>0.38413474598007324</v>
      </c>
      <c r="L8" s="168">
        <f t="shared" ref="L8:L45" si="26">AK8/AC8</f>
        <v>0.13525112300813238</v>
      </c>
      <c r="M8" s="169">
        <f t="shared" ref="M8:M45" si="27">AG8</f>
        <v>14.428000000000001</v>
      </c>
      <c r="N8" s="170">
        <f t="shared" ref="N8:N45" si="28">IF(AW8=0,AT8,"속도계이상")</f>
        <v>7.3999999999999996E-2</v>
      </c>
      <c r="O8" s="170">
        <f t="shared" ref="O8:O45" si="29">IF(AW8=0,AU8,"속도계이상")</f>
        <v>23.364999999999998</v>
      </c>
      <c r="P8" s="171">
        <f t="shared" ref="P8:P45" si="30">AQ8/60</f>
        <v>0.1</v>
      </c>
      <c r="Q8" s="172">
        <f t="shared" ref="Q8:Q45" si="31">AN8</f>
        <v>91</v>
      </c>
      <c r="R8" s="173">
        <f t="shared" ref="R8:R45" si="32">AC8/(AH8-AI8-AJ8)</f>
        <v>28.411475988444352</v>
      </c>
      <c r="S8" s="145">
        <f t="shared" ref="S8:S45" si="33">IF(AW8=0,AL8,"속도계이상")</f>
        <v>2</v>
      </c>
      <c r="T8" s="145">
        <f t="shared" ref="T8:T45" si="34">IF(AW8=0,AM8,"속도계이상")</f>
        <v>634</v>
      </c>
      <c r="U8" t="s">
        <v>118</v>
      </c>
      <c r="V8" s="5" t="s">
        <v>119</v>
      </c>
      <c r="W8" t="s">
        <v>118</v>
      </c>
      <c r="X8" s="5" t="s">
        <v>119</v>
      </c>
      <c r="Y8" t="s">
        <v>576</v>
      </c>
      <c r="Z8" t="s">
        <v>194</v>
      </c>
      <c r="AA8" t="s">
        <v>48</v>
      </c>
      <c r="AB8">
        <v>529</v>
      </c>
      <c r="AC8" s="1">
        <v>2713.471</v>
      </c>
      <c r="AD8" s="1">
        <v>1515.595</v>
      </c>
      <c r="AE8" s="29">
        <v>1.79</v>
      </c>
      <c r="AF8">
        <v>1.9</v>
      </c>
      <c r="AG8">
        <v>14.428000000000001</v>
      </c>
      <c r="AH8">
        <v>168.95245399999999</v>
      </c>
      <c r="AI8">
        <v>8.5457850000000004</v>
      </c>
      <c r="AJ8">
        <v>64.900508000000002</v>
      </c>
      <c r="AK8">
        <v>367</v>
      </c>
      <c r="AL8">
        <v>2</v>
      </c>
      <c r="AM8">
        <v>634</v>
      </c>
      <c r="AN8">
        <v>91</v>
      </c>
      <c r="AO8">
        <v>16.060559000000001</v>
      </c>
      <c r="AP8">
        <v>6865.4</v>
      </c>
      <c r="AQ8">
        <v>6</v>
      </c>
      <c r="AR8">
        <v>70</v>
      </c>
      <c r="AS8">
        <v>31262</v>
      </c>
      <c r="AT8">
        <v>7.3999999999999996E-2</v>
      </c>
      <c r="AU8">
        <v>23.364999999999998</v>
      </c>
      <c r="AV8">
        <v>22910</v>
      </c>
      <c r="AW8">
        <v>0</v>
      </c>
      <c r="AX8" s="30">
        <v>0.45</v>
      </c>
      <c r="AY8">
        <v>0.94210526315789478</v>
      </c>
      <c r="AZ8" t="s">
        <v>68</v>
      </c>
      <c r="BA8" t="s">
        <v>199</v>
      </c>
      <c r="BB8">
        <v>4</v>
      </c>
      <c r="BC8" t="s">
        <v>605</v>
      </c>
      <c r="BD8">
        <v>11</v>
      </c>
      <c r="BE8">
        <v>32803.863000000005</v>
      </c>
      <c r="BF8">
        <v>8.2718032324424706E-2</v>
      </c>
      <c r="BG8">
        <v>7.7929093610905387E-2</v>
      </c>
      <c r="BH8">
        <v>205692.95099999997</v>
      </c>
      <c r="BI8">
        <v>1.3191852160261926E-2</v>
      </c>
      <c r="BJ8">
        <v>1.2428113350983604E-2</v>
      </c>
      <c r="BK8">
        <v>1</v>
      </c>
      <c r="BL8" t="s">
        <v>66</v>
      </c>
      <c r="BM8">
        <v>-1</v>
      </c>
      <c r="BN8" t="s">
        <v>574</v>
      </c>
    </row>
    <row r="9" spans="1:66" x14ac:dyDescent="0.25">
      <c r="A9" s="146" t="str">
        <f t="shared" si="20"/>
        <v>인천스마트</v>
      </c>
      <c r="B9" s="146" t="str">
        <f t="shared" si="1"/>
        <v>20</v>
      </c>
      <c r="C9" s="147" t="str">
        <f t="shared" si="21"/>
        <v>70바3506</v>
      </c>
      <c r="D9" s="135" t="str">
        <f t="shared" si="22"/>
        <v>대형</v>
      </c>
      <c r="E9" s="131" t="str">
        <f t="shared" si="16"/>
        <v>A</v>
      </c>
      <c r="F9" s="154">
        <f t="shared" si="17"/>
        <v>0.95421052631578951</v>
      </c>
      <c r="G9" s="155">
        <f t="shared" si="18"/>
        <v>1.8129999999999999</v>
      </c>
      <c r="H9" s="156">
        <f t="shared" si="19"/>
        <v>1.9</v>
      </c>
      <c r="I9" s="157">
        <f t="shared" si="23"/>
        <v>1955.402</v>
      </c>
      <c r="J9" s="158">
        <f t="shared" si="24"/>
        <v>5.1349180982971067E-2</v>
      </c>
      <c r="K9" s="158">
        <f t="shared" si="25"/>
        <v>0.33949019295603083</v>
      </c>
      <c r="L9" s="158">
        <f t="shared" si="26"/>
        <v>0.16722904037123823</v>
      </c>
      <c r="M9" s="159">
        <f t="shared" si="27"/>
        <v>12.510999999999999</v>
      </c>
      <c r="N9" s="160">
        <f t="shared" si="28"/>
        <v>0.10199999999999999</v>
      </c>
      <c r="O9" s="160">
        <f t="shared" si="29"/>
        <v>11.865</v>
      </c>
      <c r="P9" s="161">
        <f t="shared" si="30"/>
        <v>0.31333333333333335</v>
      </c>
      <c r="Q9" s="162">
        <f t="shared" si="31"/>
        <v>88</v>
      </c>
      <c r="R9" s="163">
        <f t="shared" si="32"/>
        <v>29.482481062983329</v>
      </c>
      <c r="S9" s="148">
        <f t="shared" si="33"/>
        <v>2</v>
      </c>
      <c r="T9" s="148">
        <f t="shared" si="34"/>
        <v>232</v>
      </c>
      <c r="U9" t="s">
        <v>118</v>
      </c>
      <c r="V9" s="5" t="s">
        <v>119</v>
      </c>
      <c r="W9" t="s">
        <v>118</v>
      </c>
      <c r="X9" s="5" t="s">
        <v>119</v>
      </c>
      <c r="Y9" t="s">
        <v>202</v>
      </c>
      <c r="Z9" t="s">
        <v>194</v>
      </c>
      <c r="AA9" t="s">
        <v>48</v>
      </c>
      <c r="AB9">
        <v>529</v>
      </c>
      <c r="AC9" s="1">
        <v>1955.402</v>
      </c>
      <c r="AD9" s="1">
        <v>1078.31</v>
      </c>
      <c r="AE9" s="29">
        <v>1.8129999999999999</v>
      </c>
      <c r="AF9">
        <v>1.9</v>
      </c>
      <c r="AG9">
        <v>12.510999999999999</v>
      </c>
      <c r="AH9">
        <v>108.878017</v>
      </c>
      <c r="AI9">
        <v>5.5907970000000002</v>
      </c>
      <c r="AJ9">
        <v>36.963019000000003</v>
      </c>
      <c r="AK9">
        <v>327</v>
      </c>
      <c r="AL9">
        <v>2</v>
      </c>
      <c r="AM9">
        <v>232</v>
      </c>
      <c r="AN9">
        <v>88</v>
      </c>
      <c r="AO9">
        <v>17.959565999999999</v>
      </c>
      <c r="AP9">
        <v>4283.8999999999996</v>
      </c>
      <c r="AQ9">
        <v>18.8</v>
      </c>
      <c r="AR9">
        <v>36</v>
      </c>
      <c r="AS9">
        <v>11531</v>
      </c>
      <c r="AT9">
        <v>0.10199999999999999</v>
      </c>
      <c r="AU9">
        <v>11.865</v>
      </c>
      <c r="AV9">
        <v>17359</v>
      </c>
      <c r="AW9">
        <v>0</v>
      </c>
      <c r="AX9" s="30">
        <v>0.4</v>
      </c>
      <c r="AY9">
        <v>0.95421052631578951</v>
      </c>
      <c r="AZ9" t="s">
        <v>66</v>
      </c>
      <c r="BA9" t="s">
        <v>199</v>
      </c>
      <c r="BB9">
        <v>7</v>
      </c>
      <c r="BC9" t="s">
        <v>580</v>
      </c>
      <c r="BD9">
        <v>6</v>
      </c>
      <c r="BE9">
        <v>32803.863000000005</v>
      </c>
      <c r="BF9">
        <v>5.9608894232974934E-2</v>
      </c>
      <c r="BG9">
        <v>5.6879434339149243E-2</v>
      </c>
      <c r="BH9">
        <v>205692.95099999997</v>
      </c>
      <c r="BI9">
        <v>9.506412302869827E-3</v>
      </c>
      <c r="BJ9">
        <v>9.0711186868963137E-3</v>
      </c>
      <c r="BK9">
        <v>1</v>
      </c>
      <c r="BL9" t="s">
        <v>66</v>
      </c>
      <c r="BM9">
        <v>0</v>
      </c>
      <c r="BN9" t="s">
        <v>575</v>
      </c>
    </row>
    <row r="10" spans="1:66" x14ac:dyDescent="0.25">
      <c r="A10" s="143" t="str">
        <f t="shared" si="20"/>
        <v>인천스마트</v>
      </c>
      <c r="B10" s="143" t="str">
        <f t="shared" si="1"/>
        <v>20</v>
      </c>
      <c r="C10" s="144" t="str">
        <f t="shared" si="21"/>
        <v>70바3507</v>
      </c>
      <c r="D10" s="118" t="str">
        <f t="shared" si="22"/>
        <v>대형</v>
      </c>
      <c r="E10" s="114" t="str">
        <f t="shared" si="16"/>
        <v>B</v>
      </c>
      <c r="F10" s="164">
        <f t="shared" si="17"/>
        <v>0.94789473684210523</v>
      </c>
      <c r="G10" s="165">
        <f t="shared" si="18"/>
        <v>1.8009999999999999</v>
      </c>
      <c r="H10" s="166">
        <f t="shared" si="19"/>
        <v>1.9</v>
      </c>
      <c r="I10" s="167">
        <f t="shared" si="23"/>
        <v>1705.393</v>
      </c>
      <c r="J10" s="168">
        <f t="shared" si="24"/>
        <v>2.7347152318294377E-2</v>
      </c>
      <c r="K10" s="168">
        <f t="shared" si="25"/>
        <v>0.39371716800360251</v>
      </c>
      <c r="L10" s="168">
        <f t="shared" si="26"/>
        <v>0.11903414638150854</v>
      </c>
      <c r="M10" s="169">
        <f t="shared" si="27"/>
        <v>19.335999999999999</v>
      </c>
      <c r="N10" s="170">
        <f t="shared" si="28"/>
        <v>0.35199999999999998</v>
      </c>
      <c r="O10" s="170">
        <f t="shared" si="29"/>
        <v>74.646000000000001</v>
      </c>
      <c r="P10" s="171">
        <f t="shared" si="30"/>
        <v>0</v>
      </c>
      <c r="Q10" s="172">
        <f t="shared" si="31"/>
        <v>81</v>
      </c>
      <c r="R10" s="173">
        <f t="shared" si="32"/>
        <v>31.60881171435452</v>
      </c>
      <c r="S10" s="145">
        <f t="shared" si="33"/>
        <v>6</v>
      </c>
      <c r="T10" s="145">
        <f t="shared" si="34"/>
        <v>1273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203</v>
      </c>
      <c r="Z10" s="4" t="s">
        <v>194</v>
      </c>
      <c r="AA10" s="4" t="s">
        <v>48</v>
      </c>
      <c r="AB10" s="4">
        <v>529</v>
      </c>
      <c r="AC10" s="4">
        <v>1705.393</v>
      </c>
      <c r="AD10" s="4">
        <v>947.048</v>
      </c>
      <c r="AE10" s="4">
        <v>1.8009999999999999</v>
      </c>
      <c r="AF10" s="4">
        <v>1.9</v>
      </c>
      <c r="AG10" s="4">
        <v>19.335999999999999</v>
      </c>
      <c r="AH10" s="4">
        <v>93.193579</v>
      </c>
      <c r="AI10" s="4">
        <v>2.5485790000000001</v>
      </c>
      <c r="AJ10" s="4">
        <v>36.691912000000002</v>
      </c>
      <c r="AK10" s="4">
        <v>203</v>
      </c>
      <c r="AL10" s="4">
        <v>6</v>
      </c>
      <c r="AM10" s="4">
        <v>1273</v>
      </c>
      <c r="AN10" s="4">
        <v>81</v>
      </c>
      <c r="AO10" s="4">
        <v>18.299468000000001</v>
      </c>
      <c r="AP10" s="4">
        <v>6121.8</v>
      </c>
      <c r="AQ10" s="4">
        <v>0</v>
      </c>
      <c r="AR10" s="4">
        <v>40</v>
      </c>
      <c r="AS10" s="4">
        <v>18849</v>
      </c>
      <c r="AT10" s="4">
        <v>0.35199999999999998</v>
      </c>
      <c r="AU10" s="4">
        <v>74.646000000000001</v>
      </c>
      <c r="AV10" s="4">
        <v>15194</v>
      </c>
      <c r="AW10" s="4">
        <v>0</v>
      </c>
      <c r="AX10" s="31">
        <v>0.5</v>
      </c>
      <c r="AY10">
        <v>0.94789473684210523</v>
      </c>
      <c r="AZ10" t="s">
        <v>68</v>
      </c>
      <c r="BA10" t="s">
        <v>199</v>
      </c>
      <c r="BB10">
        <v>1</v>
      </c>
      <c r="BC10" t="s">
        <v>606</v>
      </c>
      <c r="BD10">
        <v>10</v>
      </c>
      <c r="BE10">
        <v>32803.863000000005</v>
      </c>
      <c r="BF10">
        <v>5.1987566220478357E-2</v>
      </c>
      <c r="BG10">
        <v>4.9278740401621848E-2</v>
      </c>
      <c r="BH10">
        <v>205692.95099999997</v>
      </c>
      <c r="BI10">
        <v>8.2909647205168455E-3</v>
      </c>
      <c r="BJ10">
        <v>7.8589618219214938E-3</v>
      </c>
      <c r="BK10">
        <v>1</v>
      </c>
      <c r="BL10" t="s">
        <v>68</v>
      </c>
      <c r="BM10">
        <v>0</v>
      </c>
      <c r="BN10" t="s">
        <v>575</v>
      </c>
    </row>
    <row r="11" spans="1:66" x14ac:dyDescent="0.25">
      <c r="A11" s="146" t="str">
        <f t="shared" si="20"/>
        <v>인천스마트</v>
      </c>
      <c r="B11" s="146" t="str">
        <f t="shared" si="1"/>
        <v>20</v>
      </c>
      <c r="C11" s="147" t="str">
        <f t="shared" si="21"/>
        <v>70바3556</v>
      </c>
      <c r="D11" s="135" t="str">
        <f t="shared" si="22"/>
        <v>대형</v>
      </c>
      <c r="E11" s="131" t="str">
        <f t="shared" si="16"/>
        <v>A</v>
      </c>
      <c r="F11" s="154">
        <f t="shared" si="17"/>
        <v>0.9526315789473685</v>
      </c>
      <c r="G11" s="155">
        <f t="shared" si="18"/>
        <v>1.81</v>
      </c>
      <c r="H11" s="156">
        <f t="shared" si="19"/>
        <v>1.9</v>
      </c>
      <c r="I11" s="157">
        <f t="shared" si="23"/>
        <v>2956.616</v>
      </c>
      <c r="J11" s="158">
        <f t="shared" si="24"/>
        <v>3.6370278859349132E-2</v>
      </c>
      <c r="K11" s="158">
        <f t="shared" si="25"/>
        <v>0.3632131245117422</v>
      </c>
      <c r="L11" s="158">
        <f t="shared" si="26"/>
        <v>0.14848056020802161</v>
      </c>
      <c r="M11" s="159">
        <f t="shared" si="27"/>
        <v>15.351000000000001</v>
      </c>
      <c r="N11" s="160">
        <f t="shared" si="28"/>
        <v>0.13500000000000001</v>
      </c>
      <c r="O11" s="160">
        <f t="shared" si="29"/>
        <v>17.486000000000001</v>
      </c>
      <c r="P11" s="161">
        <f t="shared" si="30"/>
        <v>2.3333333333333331E-2</v>
      </c>
      <c r="Q11" s="162">
        <f t="shared" si="31"/>
        <v>86</v>
      </c>
      <c r="R11" s="163">
        <f t="shared" si="32"/>
        <v>29.312426942398286</v>
      </c>
      <c r="S11" s="148">
        <f t="shared" si="33"/>
        <v>4</v>
      </c>
      <c r="T11" s="148">
        <f t="shared" si="34"/>
        <v>517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204</v>
      </c>
      <c r="Z11" t="s">
        <v>194</v>
      </c>
      <c r="AA11" t="s">
        <v>48</v>
      </c>
      <c r="AB11">
        <v>529</v>
      </c>
      <c r="AC11" s="1">
        <v>2956.616</v>
      </c>
      <c r="AD11" s="1">
        <v>1633.4590000000001</v>
      </c>
      <c r="AE11" s="29">
        <v>1.81</v>
      </c>
      <c r="AF11">
        <v>1.9</v>
      </c>
      <c r="AG11">
        <v>15.351000000000001</v>
      </c>
      <c r="AH11">
        <v>167.992718</v>
      </c>
      <c r="AI11">
        <v>6.1099420000000002</v>
      </c>
      <c r="AJ11">
        <v>61.017159999999997</v>
      </c>
      <c r="AK11">
        <v>439</v>
      </c>
      <c r="AL11">
        <v>4</v>
      </c>
      <c r="AM11">
        <v>517</v>
      </c>
      <c r="AN11">
        <v>86</v>
      </c>
      <c r="AO11">
        <v>17.599667</v>
      </c>
      <c r="AP11">
        <v>2414.6999999999998</v>
      </c>
      <c r="AQ11">
        <v>1.4</v>
      </c>
      <c r="AR11">
        <v>43</v>
      </c>
      <c r="AS11">
        <v>9673</v>
      </c>
      <c r="AT11">
        <v>0.13500000000000001</v>
      </c>
      <c r="AU11">
        <v>17.486000000000001</v>
      </c>
      <c r="AV11">
        <v>26274</v>
      </c>
      <c r="AW11">
        <v>0</v>
      </c>
      <c r="AX11" s="30">
        <v>0.46</v>
      </c>
      <c r="AY11">
        <v>0.9526315789473685</v>
      </c>
      <c r="AZ11" t="s">
        <v>66</v>
      </c>
      <c r="BA11" t="s">
        <v>199</v>
      </c>
      <c r="BB11">
        <v>8</v>
      </c>
      <c r="BC11" t="s">
        <v>607</v>
      </c>
      <c r="BD11">
        <v>11</v>
      </c>
      <c r="BE11">
        <v>32803.863000000005</v>
      </c>
      <c r="BF11">
        <v>9.013011668778155E-2</v>
      </c>
      <c r="BG11">
        <v>8.5860795370991908E-2</v>
      </c>
      <c r="BH11">
        <v>205692.95099999997</v>
      </c>
      <c r="BI11">
        <v>1.4373929615118412E-2</v>
      </c>
      <c r="BJ11">
        <v>1.3693059264928593E-2</v>
      </c>
      <c r="BK11">
        <v>1</v>
      </c>
      <c r="BL11" t="s">
        <v>66</v>
      </c>
      <c r="BM11">
        <v>0</v>
      </c>
      <c r="BN11" t="s">
        <v>575</v>
      </c>
    </row>
    <row r="12" spans="1:66" s="2" customFormat="1" x14ac:dyDescent="0.25">
      <c r="A12" s="143" t="str">
        <f t="shared" si="20"/>
        <v>인천스마트</v>
      </c>
      <c r="B12" s="143" t="str">
        <f t="shared" si="1"/>
        <v>20</v>
      </c>
      <c r="C12" s="144" t="str">
        <f t="shared" si="21"/>
        <v>70바3564</v>
      </c>
      <c r="D12" s="118" t="str">
        <f t="shared" si="22"/>
        <v>대형</v>
      </c>
      <c r="E12" s="114" t="str">
        <f t="shared" si="16"/>
        <v>A</v>
      </c>
      <c r="F12" s="164">
        <f t="shared" si="17"/>
        <v>0.96105263157894749</v>
      </c>
      <c r="G12" s="165">
        <f t="shared" si="18"/>
        <v>1.8260000000000001</v>
      </c>
      <c r="H12" s="166">
        <f t="shared" si="19"/>
        <v>1.9</v>
      </c>
      <c r="I12" s="167">
        <f t="shared" si="23"/>
        <v>2163.4960000000001</v>
      </c>
      <c r="J12" s="168">
        <f t="shared" si="24"/>
        <v>2.7922489620778309E-2</v>
      </c>
      <c r="K12" s="168">
        <f t="shared" si="25"/>
        <v>0.32925163115718381</v>
      </c>
      <c r="L12" s="168">
        <f t="shared" si="26"/>
        <v>0.15715305228204721</v>
      </c>
      <c r="M12" s="169">
        <f t="shared" si="27"/>
        <v>13.972</v>
      </c>
      <c r="N12" s="170">
        <f t="shared" si="28"/>
        <v>0.27700000000000002</v>
      </c>
      <c r="O12" s="170">
        <f t="shared" si="29"/>
        <v>21.954999999999998</v>
      </c>
      <c r="P12" s="171">
        <f t="shared" si="30"/>
        <v>0.10333333333333333</v>
      </c>
      <c r="Q12" s="172">
        <f t="shared" si="31"/>
        <v>85</v>
      </c>
      <c r="R12" s="173">
        <f t="shared" si="32"/>
        <v>28.360895932256096</v>
      </c>
      <c r="S12" s="145">
        <f t="shared" si="33"/>
        <v>6</v>
      </c>
      <c r="T12" s="145">
        <f t="shared" si="34"/>
        <v>475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205</v>
      </c>
      <c r="Z12" t="s">
        <v>194</v>
      </c>
      <c r="AA12" t="s">
        <v>48</v>
      </c>
      <c r="AB12">
        <v>529</v>
      </c>
      <c r="AC12" s="1">
        <v>2163.4960000000001</v>
      </c>
      <c r="AD12" s="1">
        <v>1184.885</v>
      </c>
      <c r="AE12" s="29">
        <v>1.8260000000000001</v>
      </c>
      <c r="AF12">
        <v>1.9</v>
      </c>
      <c r="AG12">
        <v>13.972</v>
      </c>
      <c r="AH12">
        <v>118.670507</v>
      </c>
      <c r="AI12">
        <v>3.3135759999999999</v>
      </c>
      <c r="AJ12">
        <v>39.072457999999997</v>
      </c>
      <c r="AK12">
        <v>340</v>
      </c>
      <c r="AL12">
        <v>6</v>
      </c>
      <c r="AM12">
        <v>475</v>
      </c>
      <c r="AN12">
        <v>85</v>
      </c>
      <c r="AO12">
        <v>18.231117000000001</v>
      </c>
      <c r="AP12">
        <v>2560.6</v>
      </c>
      <c r="AQ12">
        <v>6.2</v>
      </c>
      <c r="AR12">
        <v>22</v>
      </c>
      <c r="AS12">
        <v>7314</v>
      </c>
      <c r="AT12">
        <v>0.27700000000000002</v>
      </c>
      <c r="AU12">
        <v>21.954999999999998</v>
      </c>
      <c r="AV12">
        <v>18826</v>
      </c>
      <c r="AW12">
        <v>0</v>
      </c>
      <c r="AX12" s="30">
        <v>0.45</v>
      </c>
      <c r="AY12" s="2">
        <v>0.96105263157894749</v>
      </c>
      <c r="AZ12" s="2" t="s">
        <v>66</v>
      </c>
      <c r="BA12" s="2" t="s">
        <v>199</v>
      </c>
      <c r="BB12" s="2">
        <v>6</v>
      </c>
      <c r="BC12" s="2" t="s">
        <v>578</v>
      </c>
      <c r="BD12" s="2">
        <v>7</v>
      </c>
      <c r="BE12" s="2">
        <v>32803.863000000005</v>
      </c>
      <c r="BF12" s="2">
        <v>6.5952476389747133E-2</v>
      </c>
      <c r="BG12" s="2">
        <v>6.3383800993514886E-2</v>
      </c>
      <c r="BH12" s="2">
        <v>205692.95099999997</v>
      </c>
      <c r="BI12" s="2">
        <v>1.0518085279451314E-2</v>
      </c>
      <c r="BJ12" s="2">
        <v>1.0108433536988475E-2</v>
      </c>
      <c r="BK12" s="2">
        <v>1</v>
      </c>
      <c r="BL12" s="2" t="s">
        <v>66</v>
      </c>
      <c r="BM12" s="2">
        <v>0</v>
      </c>
      <c r="BN12" s="2" t="s">
        <v>575</v>
      </c>
    </row>
    <row r="13" spans="1:66" x14ac:dyDescent="0.25">
      <c r="A13" s="146" t="str">
        <f t="shared" si="20"/>
        <v>인천스마트</v>
      </c>
      <c r="B13" s="146" t="str">
        <f t="shared" si="1"/>
        <v>20</v>
      </c>
      <c r="C13" s="147" t="str">
        <f t="shared" si="21"/>
        <v>70바3565</v>
      </c>
      <c r="D13" s="135" t="str">
        <f t="shared" si="22"/>
        <v>대형</v>
      </c>
      <c r="E13" s="131" t="str">
        <f t="shared" si="16"/>
        <v>B</v>
      </c>
      <c r="F13" s="154">
        <f t="shared" si="17"/>
        <v>0.94578947368421051</v>
      </c>
      <c r="G13" s="155">
        <f t="shared" si="18"/>
        <v>1.7969999999999999</v>
      </c>
      <c r="H13" s="156">
        <f t="shared" si="19"/>
        <v>1.9</v>
      </c>
      <c r="I13" s="157">
        <f t="shared" si="23"/>
        <v>2035.3589999999999</v>
      </c>
      <c r="J13" s="158">
        <f t="shared" si="24"/>
        <v>2.7867741537652299E-2</v>
      </c>
      <c r="K13" s="158">
        <f t="shared" si="25"/>
        <v>0.35476506872896879</v>
      </c>
      <c r="L13" s="158">
        <f t="shared" si="26"/>
        <v>0.14297232085347106</v>
      </c>
      <c r="M13" s="159">
        <f t="shared" si="27"/>
        <v>16.510999999999999</v>
      </c>
      <c r="N13" s="160">
        <f t="shared" si="28"/>
        <v>0.63900000000000001</v>
      </c>
      <c r="O13" s="160">
        <f t="shared" si="29"/>
        <v>21.814</v>
      </c>
      <c r="P13" s="161">
        <f t="shared" si="30"/>
        <v>0.52166666666666672</v>
      </c>
      <c r="Q13" s="162">
        <f t="shared" si="31"/>
        <v>89</v>
      </c>
      <c r="R13" s="163">
        <f t="shared" si="32"/>
        <v>31.297945839100777</v>
      </c>
      <c r="S13" s="148">
        <f t="shared" si="33"/>
        <v>13</v>
      </c>
      <c r="T13" s="148">
        <f t="shared" si="34"/>
        <v>444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206</v>
      </c>
      <c r="Z13" s="4" t="s">
        <v>194</v>
      </c>
      <c r="AA13" s="4" t="s">
        <v>48</v>
      </c>
      <c r="AB13" s="4">
        <v>529</v>
      </c>
      <c r="AC13" s="4">
        <v>2035.3589999999999</v>
      </c>
      <c r="AD13" s="4">
        <v>1132.4580000000001</v>
      </c>
      <c r="AE13" s="4">
        <v>1.7969999999999999</v>
      </c>
      <c r="AF13" s="4">
        <v>1.9</v>
      </c>
      <c r="AG13" s="4">
        <v>16.510999999999999</v>
      </c>
      <c r="AH13" s="4">
        <v>105.337169</v>
      </c>
      <c r="AI13" s="4">
        <v>2.9355090000000001</v>
      </c>
      <c r="AJ13" s="4">
        <v>37.369948000000001</v>
      </c>
      <c r="AK13" s="4">
        <v>291</v>
      </c>
      <c r="AL13" s="4">
        <v>13</v>
      </c>
      <c r="AM13" s="4">
        <v>444</v>
      </c>
      <c r="AN13" s="4">
        <v>89</v>
      </c>
      <c r="AO13" s="4">
        <v>19.322323999999998</v>
      </c>
      <c r="AP13" s="4">
        <v>6468</v>
      </c>
      <c r="AQ13" s="4">
        <v>31.3</v>
      </c>
      <c r="AR13" s="4">
        <v>32</v>
      </c>
      <c r="AS13" s="4">
        <v>17040</v>
      </c>
      <c r="AT13" s="4">
        <v>0.63900000000000001</v>
      </c>
      <c r="AU13" s="4">
        <v>21.814</v>
      </c>
      <c r="AV13" s="4">
        <v>12762</v>
      </c>
      <c r="AW13" s="4">
        <v>0</v>
      </c>
      <c r="AX13" s="31">
        <v>0.45</v>
      </c>
      <c r="AY13">
        <v>0.94578947368421051</v>
      </c>
      <c r="AZ13" t="s">
        <v>68</v>
      </c>
      <c r="BA13" t="s">
        <v>199</v>
      </c>
      <c r="BB13">
        <v>2</v>
      </c>
      <c r="BC13" t="s">
        <v>604</v>
      </c>
      <c r="BD13">
        <v>8</v>
      </c>
      <c r="BE13">
        <v>32803.863000000005</v>
      </c>
      <c r="BF13">
        <v>6.2046320581207147E-2</v>
      </c>
      <c r="BG13">
        <v>5.8682756886541704E-2</v>
      </c>
      <c r="BH13">
        <v>205692.95099999997</v>
      </c>
      <c r="BI13">
        <v>9.8951324783122987E-3</v>
      </c>
      <c r="BJ13">
        <v>9.3587121386985266E-3</v>
      </c>
      <c r="BK13">
        <v>2</v>
      </c>
      <c r="BL13" t="s">
        <v>66</v>
      </c>
      <c r="BM13">
        <v>-1</v>
      </c>
      <c r="BN13" t="s">
        <v>574</v>
      </c>
    </row>
    <row r="14" spans="1:66" x14ac:dyDescent="0.25">
      <c r="A14" s="143" t="str">
        <f t="shared" si="20"/>
        <v>인천스마트</v>
      </c>
      <c r="B14" s="143" t="str">
        <f t="shared" si="1"/>
        <v>20</v>
      </c>
      <c r="C14" s="144" t="str">
        <f t="shared" si="21"/>
        <v>70바3567</v>
      </c>
      <c r="D14" s="118" t="str">
        <f t="shared" si="22"/>
        <v>대형</v>
      </c>
      <c r="E14" s="114" t="str">
        <f t="shared" si="16"/>
        <v>A</v>
      </c>
      <c r="F14" s="164">
        <f t="shared" si="17"/>
        <v>0.96684210526315795</v>
      </c>
      <c r="G14" s="165">
        <f t="shared" si="18"/>
        <v>1.837</v>
      </c>
      <c r="H14" s="166">
        <f t="shared" si="19"/>
        <v>1.9</v>
      </c>
      <c r="I14" s="167">
        <f t="shared" si="23"/>
        <v>3546.4690000000001</v>
      </c>
      <c r="J14" s="168">
        <f t="shared" si="24"/>
        <v>2.8020830695102583E-2</v>
      </c>
      <c r="K14" s="168">
        <f t="shared" si="25"/>
        <v>0.34957976184326833</v>
      </c>
      <c r="L14" s="168">
        <f t="shared" si="26"/>
        <v>0.16692659656689512</v>
      </c>
      <c r="M14" s="169">
        <f t="shared" si="27"/>
        <v>13.997999999999999</v>
      </c>
      <c r="N14" s="170">
        <f t="shared" si="28"/>
        <v>0.33800000000000002</v>
      </c>
      <c r="O14" s="170">
        <f t="shared" si="29"/>
        <v>19.343</v>
      </c>
      <c r="P14" s="171">
        <f t="shared" si="30"/>
        <v>6.0000000000000005E-2</v>
      </c>
      <c r="Q14" s="172">
        <f t="shared" si="31"/>
        <v>91</v>
      </c>
      <c r="R14" s="173">
        <f t="shared" si="32"/>
        <v>27.946329497472689</v>
      </c>
      <c r="S14" s="145">
        <f t="shared" si="33"/>
        <v>12</v>
      </c>
      <c r="T14" s="145">
        <f t="shared" si="34"/>
        <v>686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207</v>
      </c>
      <c r="Z14" t="s">
        <v>194</v>
      </c>
      <c r="AA14" t="s">
        <v>48</v>
      </c>
      <c r="AB14">
        <v>529</v>
      </c>
      <c r="AC14" s="1">
        <v>3546.4690000000001</v>
      </c>
      <c r="AD14" s="1">
        <v>1930.8720000000001</v>
      </c>
      <c r="AE14" s="29">
        <v>1.837</v>
      </c>
      <c r="AF14">
        <v>1.9</v>
      </c>
      <c r="AG14">
        <v>13.997999999999999</v>
      </c>
      <c r="AH14">
        <v>203.892956</v>
      </c>
      <c r="AI14">
        <v>5.7132500000000004</v>
      </c>
      <c r="AJ14">
        <v>71.276850999999994</v>
      </c>
      <c r="AK14">
        <v>592</v>
      </c>
      <c r="AL14">
        <v>12</v>
      </c>
      <c r="AM14">
        <v>686</v>
      </c>
      <c r="AN14">
        <v>91</v>
      </c>
      <c r="AO14">
        <v>17.393778000000001</v>
      </c>
      <c r="AP14">
        <v>2299.4</v>
      </c>
      <c r="AQ14">
        <v>3.6</v>
      </c>
      <c r="AR14">
        <v>28</v>
      </c>
      <c r="AS14">
        <v>7259</v>
      </c>
      <c r="AT14">
        <v>0.33800000000000002</v>
      </c>
      <c r="AU14">
        <v>19.343</v>
      </c>
      <c r="AV14">
        <v>28245</v>
      </c>
      <c r="AW14">
        <v>0</v>
      </c>
      <c r="AX14" s="30">
        <v>0.46</v>
      </c>
      <c r="AY14">
        <v>0.96684210526315795</v>
      </c>
      <c r="AZ14" t="s">
        <v>66</v>
      </c>
      <c r="BA14" t="s">
        <v>199</v>
      </c>
      <c r="BB14">
        <v>3</v>
      </c>
      <c r="BC14" t="s">
        <v>579</v>
      </c>
      <c r="BD14">
        <v>7</v>
      </c>
      <c r="BE14">
        <v>32803.863000000005</v>
      </c>
      <c r="BF14">
        <v>0.10811132213300609</v>
      </c>
      <c r="BG14">
        <v>0.10452657829385904</v>
      </c>
      <c r="BH14">
        <v>205692.95099999997</v>
      </c>
      <c r="BI14">
        <v>1.724156799131148E-2</v>
      </c>
      <c r="BJ14">
        <v>1.6669873894757468E-2</v>
      </c>
      <c r="BK14">
        <v>2</v>
      </c>
      <c r="BL14" t="s">
        <v>66</v>
      </c>
      <c r="BM14">
        <v>0</v>
      </c>
      <c r="BN14" t="s">
        <v>575</v>
      </c>
    </row>
    <row r="15" spans="1:66" x14ac:dyDescent="0.25">
      <c r="A15" s="146" t="str">
        <f t="shared" si="20"/>
        <v>인천스마트</v>
      </c>
      <c r="B15" s="146" t="str">
        <f t="shared" si="1"/>
        <v>20</v>
      </c>
      <c r="C15" s="147" t="str">
        <f t="shared" si="21"/>
        <v>70바3573</v>
      </c>
      <c r="D15" s="135" t="str">
        <f t="shared" si="22"/>
        <v>대형</v>
      </c>
      <c r="E15" s="131" t="str">
        <f t="shared" si="16"/>
        <v>A</v>
      </c>
      <c r="F15" s="154">
        <f t="shared" si="17"/>
        <v>0.96684210526315795</v>
      </c>
      <c r="G15" s="155">
        <f t="shared" si="18"/>
        <v>1.837</v>
      </c>
      <c r="H15" s="156">
        <f t="shared" si="19"/>
        <v>1.9</v>
      </c>
      <c r="I15" s="157">
        <f t="shared" si="23"/>
        <v>4427.1310000000003</v>
      </c>
      <c r="J15" s="158">
        <f t="shared" si="24"/>
        <v>3.5349074796974841E-2</v>
      </c>
      <c r="K15" s="158">
        <f t="shared" si="25"/>
        <v>0.34947831311614946</v>
      </c>
      <c r="L15" s="158">
        <f t="shared" si="26"/>
        <v>0.17234637963051014</v>
      </c>
      <c r="M15" s="159">
        <f t="shared" si="27"/>
        <v>12.92</v>
      </c>
      <c r="N15" s="160">
        <f t="shared" si="28"/>
        <v>2.3E-2</v>
      </c>
      <c r="O15" s="160">
        <f t="shared" si="29"/>
        <v>14.185</v>
      </c>
      <c r="P15" s="161">
        <f t="shared" si="30"/>
        <v>0</v>
      </c>
      <c r="Q15" s="162">
        <f t="shared" si="31"/>
        <v>75</v>
      </c>
      <c r="R15" s="163">
        <f t="shared" si="32"/>
        <v>26.50781377769405</v>
      </c>
      <c r="S15" s="148">
        <f t="shared" si="33"/>
        <v>1</v>
      </c>
      <c r="T15" s="148">
        <f t="shared" si="34"/>
        <v>628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208</v>
      </c>
      <c r="Z15" t="s">
        <v>194</v>
      </c>
      <c r="AA15" t="s">
        <v>48</v>
      </c>
      <c r="AB15">
        <v>529</v>
      </c>
      <c r="AC15" s="1">
        <v>4427.1310000000003</v>
      </c>
      <c r="AD15" s="1">
        <v>2410.3440000000001</v>
      </c>
      <c r="AE15" s="29">
        <v>1.837</v>
      </c>
      <c r="AF15">
        <v>1.9</v>
      </c>
      <c r="AG15">
        <v>12.92</v>
      </c>
      <c r="AH15">
        <v>271.48851999999999</v>
      </c>
      <c r="AI15">
        <v>9.5968680000000006</v>
      </c>
      <c r="AJ15">
        <v>94.879350000000002</v>
      </c>
      <c r="AK15">
        <v>763</v>
      </c>
      <c r="AL15">
        <v>1</v>
      </c>
      <c r="AM15">
        <v>628</v>
      </c>
      <c r="AN15">
        <v>75</v>
      </c>
      <c r="AO15">
        <v>16.306881000000001</v>
      </c>
      <c r="AP15">
        <v>2760.2</v>
      </c>
      <c r="AQ15">
        <v>0</v>
      </c>
      <c r="AR15">
        <v>41</v>
      </c>
      <c r="AS15">
        <v>10585</v>
      </c>
      <c r="AT15">
        <v>2.3E-2</v>
      </c>
      <c r="AU15">
        <v>14.185</v>
      </c>
      <c r="AV15">
        <v>38883</v>
      </c>
      <c r="AW15">
        <v>0</v>
      </c>
      <c r="AX15" s="30">
        <v>0.46</v>
      </c>
      <c r="AY15">
        <v>0.96684210526315795</v>
      </c>
      <c r="AZ15" t="s">
        <v>66</v>
      </c>
      <c r="BA15" t="s">
        <v>199</v>
      </c>
      <c r="BB15">
        <v>3</v>
      </c>
      <c r="BC15" t="s">
        <v>579</v>
      </c>
      <c r="BD15">
        <v>10</v>
      </c>
      <c r="BE15">
        <v>32803.863000000005</v>
      </c>
      <c r="BF15">
        <v>0.13495761154715222</v>
      </c>
      <c r="BG15">
        <v>0.13048270126953612</v>
      </c>
      <c r="BH15">
        <v>205692.95099999997</v>
      </c>
      <c r="BI15">
        <v>2.1523007854556964E-2</v>
      </c>
      <c r="BJ15">
        <v>2.0809350225695338E-2</v>
      </c>
      <c r="BK15">
        <v>2</v>
      </c>
      <c r="BL15" t="s">
        <v>66</v>
      </c>
      <c r="BM15">
        <v>0</v>
      </c>
      <c r="BN15" t="s">
        <v>575</v>
      </c>
    </row>
    <row r="16" spans="1:66" x14ac:dyDescent="0.25">
      <c r="A16" s="143" t="str">
        <f t="shared" si="20"/>
        <v>인천스마트</v>
      </c>
      <c r="B16" s="143" t="str">
        <f t="shared" si="1"/>
        <v>20</v>
      </c>
      <c r="C16" s="144" t="str">
        <f t="shared" si="21"/>
        <v>70바3574</v>
      </c>
      <c r="D16" s="118" t="str">
        <f t="shared" si="22"/>
        <v>대형</v>
      </c>
      <c r="E16" s="114" t="str">
        <f t="shared" si="16"/>
        <v>A</v>
      </c>
      <c r="F16" s="164">
        <f t="shared" si="17"/>
        <v>0.96421052631578952</v>
      </c>
      <c r="G16" s="165">
        <f t="shared" si="18"/>
        <v>1.8320000000000001</v>
      </c>
      <c r="H16" s="166">
        <f t="shared" si="19"/>
        <v>1.9</v>
      </c>
      <c r="I16" s="167">
        <f t="shared" si="23"/>
        <v>4403.8310000000001</v>
      </c>
      <c r="J16" s="168">
        <f t="shared" si="24"/>
        <v>4.6311384116005293E-2</v>
      </c>
      <c r="K16" s="168">
        <f t="shared" si="25"/>
        <v>0.3814104096604306</v>
      </c>
      <c r="L16" s="168">
        <f t="shared" si="26"/>
        <v>0.13329303508695042</v>
      </c>
      <c r="M16" s="169">
        <f t="shared" si="27"/>
        <v>13.718999999999999</v>
      </c>
      <c r="N16" s="170">
        <f t="shared" si="28"/>
        <v>0.114</v>
      </c>
      <c r="O16" s="170">
        <f t="shared" si="29"/>
        <v>16.372</v>
      </c>
      <c r="P16" s="171">
        <f t="shared" si="30"/>
        <v>0.31833333333333336</v>
      </c>
      <c r="Q16" s="172">
        <f t="shared" si="31"/>
        <v>92</v>
      </c>
      <c r="R16" s="173">
        <f t="shared" si="32"/>
        <v>27.505546665113037</v>
      </c>
      <c r="S16" s="145">
        <f t="shared" si="33"/>
        <v>5</v>
      </c>
      <c r="T16" s="145">
        <f t="shared" si="34"/>
        <v>721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210</v>
      </c>
      <c r="Z16" s="4" t="s">
        <v>194</v>
      </c>
      <c r="AA16" s="4" t="s">
        <v>48</v>
      </c>
      <c r="AB16" s="4">
        <v>529</v>
      </c>
      <c r="AC16" s="4">
        <v>4403.8310000000001</v>
      </c>
      <c r="AD16" s="4">
        <v>2403.9760000000001</v>
      </c>
      <c r="AE16" s="4">
        <v>1.8320000000000001</v>
      </c>
      <c r="AF16" s="4">
        <v>1.9</v>
      </c>
      <c r="AG16" s="4">
        <v>13.718999999999999</v>
      </c>
      <c r="AH16" s="4">
        <v>279.771297</v>
      </c>
      <c r="AI16" s="4">
        <v>12.956595999999999</v>
      </c>
      <c r="AJ16" s="4">
        <v>106.707685</v>
      </c>
      <c r="AK16" s="4">
        <v>587</v>
      </c>
      <c r="AL16" s="4">
        <v>5</v>
      </c>
      <c r="AM16" s="4">
        <v>721</v>
      </c>
      <c r="AN16" s="4">
        <v>92</v>
      </c>
      <c r="AO16" s="4">
        <v>15.740824</v>
      </c>
      <c r="AP16" s="4">
        <v>4018.2</v>
      </c>
      <c r="AQ16" s="4">
        <v>19.100000000000001</v>
      </c>
      <c r="AR16" s="4">
        <v>85</v>
      </c>
      <c r="AS16" s="4">
        <v>24950</v>
      </c>
      <c r="AT16" s="4">
        <v>0.114</v>
      </c>
      <c r="AU16" s="4">
        <v>16.372</v>
      </c>
      <c r="AV16" s="4">
        <v>35319</v>
      </c>
      <c r="AW16" s="4">
        <v>0</v>
      </c>
      <c r="AX16" s="31">
        <v>0.46</v>
      </c>
      <c r="AY16">
        <v>0.96421052631578952</v>
      </c>
      <c r="AZ16" t="s">
        <v>66</v>
      </c>
      <c r="BA16" t="s">
        <v>199</v>
      </c>
      <c r="BB16">
        <v>5</v>
      </c>
      <c r="BC16" t="s">
        <v>577</v>
      </c>
      <c r="BD16">
        <v>11</v>
      </c>
      <c r="BE16">
        <v>32803.863000000005</v>
      </c>
      <c r="BF16">
        <v>0.13424732934654676</v>
      </c>
      <c r="BG16">
        <v>0.12944268808572298</v>
      </c>
      <c r="BH16">
        <v>205692.95099999997</v>
      </c>
      <c r="BI16">
        <v>2.1409732217804591E-2</v>
      </c>
      <c r="BJ16">
        <v>2.064348917000948E-2</v>
      </c>
      <c r="BK16">
        <v>1</v>
      </c>
      <c r="BL16" t="s">
        <v>66</v>
      </c>
      <c r="BM16">
        <v>0</v>
      </c>
      <c r="BN16" t="s">
        <v>575</v>
      </c>
    </row>
    <row r="17" spans="1:66" x14ac:dyDescent="0.25">
      <c r="A17" s="146" t="str">
        <f t="shared" si="20"/>
        <v>인천스마트</v>
      </c>
      <c r="B17" s="146" t="str">
        <f t="shared" si="1"/>
        <v>21</v>
      </c>
      <c r="C17" s="147" t="str">
        <f t="shared" si="21"/>
        <v>70바3560</v>
      </c>
      <c r="D17" s="135" t="str">
        <f t="shared" si="22"/>
        <v>대형</v>
      </c>
      <c r="E17" s="131" t="str">
        <f t="shared" si="16"/>
        <v>C</v>
      </c>
      <c r="F17" s="154">
        <f t="shared" si="17"/>
        <v>0.89649999999999996</v>
      </c>
      <c r="G17" s="155">
        <f t="shared" si="18"/>
        <v>1.7929999999999999</v>
      </c>
      <c r="H17" s="156">
        <f t="shared" si="19"/>
        <v>2</v>
      </c>
      <c r="I17" s="157">
        <f t="shared" si="23"/>
        <v>2926.9630000000002</v>
      </c>
      <c r="J17" s="158">
        <f t="shared" si="24"/>
        <v>5.0839274756595998E-2</v>
      </c>
      <c r="K17" s="158">
        <f t="shared" si="25"/>
        <v>0.40645237763440584</v>
      </c>
      <c r="L17" s="158">
        <f t="shared" si="26"/>
        <v>0.14588500093783213</v>
      </c>
      <c r="M17" s="159">
        <f t="shared" si="27"/>
        <v>17.085999999999999</v>
      </c>
      <c r="N17" s="160">
        <f t="shared" si="28"/>
        <v>3.4000000000000002E-2</v>
      </c>
      <c r="O17" s="160">
        <f t="shared" si="29"/>
        <v>8.3699999999999992</v>
      </c>
      <c r="P17" s="161">
        <f t="shared" si="30"/>
        <v>0.42333333333333328</v>
      </c>
      <c r="Q17" s="162">
        <f t="shared" si="31"/>
        <v>92</v>
      </c>
      <c r="R17" s="163">
        <f t="shared" si="32"/>
        <v>23.989798887293656</v>
      </c>
      <c r="S17" s="148">
        <f t="shared" si="33"/>
        <v>1</v>
      </c>
      <c r="T17" s="148">
        <f t="shared" si="34"/>
        <v>245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211</v>
      </c>
      <c r="Z17" t="s">
        <v>194</v>
      </c>
      <c r="AA17" t="s">
        <v>48</v>
      </c>
      <c r="AB17">
        <v>529</v>
      </c>
      <c r="AC17" s="1">
        <v>2926.9630000000002</v>
      </c>
      <c r="AD17" s="1">
        <v>1632.845</v>
      </c>
      <c r="AE17" s="29">
        <v>1.7929999999999999</v>
      </c>
      <c r="AF17">
        <v>2</v>
      </c>
      <c r="AG17">
        <v>17.085999999999999</v>
      </c>
      <c r="AH17">
        <v>224.81439900000001</v>
      </c>
      <c r="AI17">
        <v>11.429401</v>
      </c>
      <c r="AJ17">
        <v>91.376346999999996</v>
      </c>
      <c r="AK17">
        <v>427</v>
      </c>
      <c r="AL17">
        <v>1</v>
      </c>
      <c r="AM17">
        <v>245</v>
      </c>
      <c r="AN17">
        <v>92</v>
      </c>
      <c r="AO17">
        <v>13.019463999999999</v>
      </c>
      <c r="AP17">
        <v>1581.2</v>
      </c>
      <c r="AQ17">
        <v>25.4</v>
      </c>
      <c r="AR17">
        <v>86</v>
      </c>
      <c r="AS17">
        <v>48608</v>
      </c>
      <c r="AT17">
        <v>3.4000000000000002E-2</v>
      </c>
      <c r="AU17">
        <v>8.3699999999999992</v>
      </c>
      <c r="AV17">
        <v>22080</v>
      </c>
      <c r="AW17">
        <v>0</v>
      </c>
      <c r="AX17" s="30">
        <v>0.6</v>
      </c>
      <c r="AY17">
        <v>0.89649999999999996</v>
      </c>
      <c r="AZ17" t="s">
        <v>69</v>
      </c>
      <c r="BA17" t="s">
        <v>212</v>
      </c>
      <c r="BB17">
        <v>1</v>
      </c>
      <c r="BC17" t="s">
        <v>220</v>
      </c>
      <c r="BD17">
        <v>11</v>
      </c>
      <c r="BE17">
        <v>34395.226999999999</v>
      </c>
      <c r="BF17">
        <v>8.5097941060252355E-2</v>
      </c>
      <c r="BG17">
        <v>7.6290304160516229E-2</v>
      </c>
      <c r="BH17">
        <v>205692.95099999997</v>
      </c>
      <c r="BI17">
        <v>1.4229768136293598E-2</v>
      </c>
      <c r="BJ17">
        <v>1.2756987134187211E-2</v>
      </c>
      <c r="BK17">
        <v>1</v>
      </c>
      <c r="BL17" t="s">
        <v>66</v>
      </c>
      <c r="BM17">
        <v>-2</v>
      </c>
      <c r="BN17" t="s">
        <v>574</v>
      </c>
    </row>
    <row r="18" spans="1:66" x14ac:dyDescent="0.25">
      <c r="A18" s="143" t="str">
        <f t="shared" si="20"/>
        <v>인천스마트</v>
      </c>
      <c r="B18" s="143" t="str">
        <f t="shared" si="1"/>
        <v>21</v>
      </c>
      <c r="C18" s="144" t="str">
        <f t="shared" si="21"/>
        <v>70바3561</v>
      </c>
      <c r="D18" s="118" t="str">
        <f t="shared" si="22"/>
        <v>대형</v>
      </c>
      <c r="E18" s="114" t="str">
        <f t="shared" si="16"/>
        <v>C</v>
      </c>
      <c r="F18" s="164">
        <f t="shared" si="17"/>
        <v>0.8671428571428571</v>
      </c>
      <c r="G18" s="165">
        <f t="shared" si="18"/>
        <v>1.821</v>
      </c>
      <c r="H18" s="166">
        <f t="shared" si="19"/>
        <v>2.1</v>
      </c>
      <c r="I18" s="167">
        <f t="shared" si="23"/>
        <v>2635.1619999999998</v>
      </c>
      <c r="J18" s="168">
        <f t="shared" si="24"/>
        <v>3.095271702217732E-2</v>
      </c>
      <c r="K18" s="168">
        <f t="shared" si="25"/>
        <v>0.38406787056747616</v>
      </c>
      <c r="L18" s="168">
        <f t="shared" si="26"/>
        <v>0.1631778236024958</v>
      </c>
      <c r="M18" s="169">
        <f t="shared" si="27"/>
        <v>16.539000000000001</v>
      </c>
      <c r="N18" s="170">
        <f t="shared" si="28"/>
        <v>0.152</v>
      </c>
      <c r="O18" s="170">
        <f t="shared" si="29"/>
        <v>13.244</v>
      </c>
      <c r="P18" s="171">
        <f t="shared" si="30"/>
        <v>0.38666666666666666</v>
      </c>
      <c r="Q18" s="172">
        <f t="shared" si="31"/>
        <v>95</v>
      </c>
      <c r="R18" s="173">
        <f t="shared" si="32"/>
        <v>24.213121915084148</v>
      </c>
      <c r="S18" s="145">
        <f t="shared" si="33"/>
        <v>4</v>
      </c>
      <c r="T18" s="145">
        <f t="shared" si="34"/>
        <v>349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213</v>
      </c>
      <c r="Z18" t="s">
        <v>194</v>
      </c>
      <c r="AA18" t="s">
        <v>48</v>
      </c>
      <c r="AB18">
        <v>529</v>
      </c>
      <c r="AC18" s="1">
        <v>2635.1619999999998</v>
      </c>
      <c r="AD18" s="1">
        <v>1447.336</v>
      </c>
      <c r="AE18" s="29">
        <v>1.821</v>
      </c>
      <c r="AF18">
        <v>2.1</v>
      </c>
      <c r="AG18">
        <v>16.539000000000001</v>
      </c>
      <c r="AH18">
        <v>186.04411999999999</v>
      </c>
      <c r="AI18">
        <v>5.7585709999999999</v>
      </c>
      <c r="AJ18">
        <v>71.453569000000002</v>
      </c>
      <c r="AK18">
        <v>430</v>
      </c>
      <c r="AL18">
        <v>4</v>
      </c>
      <c r="AM18">
        <v>349</v>
      </c>
      <c r="AN18">
        <v>95</v>
      </c>
      <c r="AO18">
        <v>14.164177</v>
      </c>
      <c r="AP18">
        <v>895.9</v>
      </c>
      <c r="AQ18">
        <v>23.2</v>
      </c>
      <c r="AR18">
        <v>46</v>
      </c>
      <c r="AS18">
        <v>19990</v>
      </c>
      <c r="AT18">
        <v>0.152</v>
      </c>
      <c r="AU18">
        <v>13.244</v>
      </c>
      <c r="AV18">
        <v>22558</v>
      </c>
      <c r="AW18">
        <v>0</v>
      </c>
      <c r="AX18" s="30">
        <v>0.59</v>
      </c>
      <c r="AY18">
        <v>0.8671428571428571</v>
      </c>
      <c r="AZ18" t="s">
        <v>69</v>
      </c>
      <c r="BA18" t="s">
        <v>212</v>
      </c>
      <c r="BB18">
        <v>3</v>
      </c>
      <c r="BC18" t="s">
        <v>550</v>
      </c>
      <c r="BD18">
        <v>8</v>
      </c>
      <c r="BE18">
        <v>34395.226999999999</v>
      </c>
      <c r="BF18">
        <v>7.6614176728649008E-2</v>
      </c>
      <c r="BG18">
        <v>6.6435436106128495E-2</v>
      </c>
      <c r="BH18">
        <v>205692.95099999997</v>
      </c>
      <c r="BI18">
        <v>1.281114392685241E-2</v>
      </c>
      <c r="BJ18">
        <v>1.110909194799916E-2</v>
      </c>
      <c r="BK18">
        <v>1</v>
      </c>
      <c r="BL18" t="s">
        <v>69</v>
      </c>
      <c r="BM18">
        <v>0</v>
      </c>
      <c r="BN18" t="s">
        <v>575</v>
      </c>
    </row>
    <row r="19" spans="1:66" x14ac:dyDescent="0.25">
      <c r="A19" s="146" t="str">
        <f t="shared" si="20"/>
        <v>인천스마트</v>
      </c>
      <c r="B19" s="146" t="str">
        <f t="shared" si="1"/>
        <v>21</v>
      </c>
      <c r="C19" s="147" t="str">
        <f t="shared" si="21"/>
        <v>70바3562</v>
      </c>
      <c r="D19" s="135" t="str">
        <f t="shared" si="22"/>
        <v>대형</v>
      </c>
      <c r="E19" s="131" t="str">
        <f t="shared" si="16"/>
        <v>B</v>
      </c>
      <c r="F19" s="154">
        <f t="shared" si="17"/>
        <v>0.91500000000000004</v>
      </c>
      <c r="G19" s="155">
        <f t="shared" si="18"/>
        <v>1.83</v>
      </c>
      <c r="H19" s="156">
        <f t="shared" si="19"/>
        <v>2</v>
      </c>
      <c r="I19" s="157">
        <f t="shared" si="23"/>
        <v>3153.837</v>
      </c>
      <c r="J19" s="158">
        <f t="shared" si="24"/>
        <v>3.9183541974176929E-2</v>
      </c>
      <c r="K19" s="158">
        <f t="shared" si="25"/>
        <v>0.39602311538734808</v>
      </c>
      <c r="L19" s="158">
        <f t="shared" si="26"/>
        <v>0.15282971187160274</v>
      </c>
      <c r="M19" s="159">
        <f t="shared" si="27"/>
        <v>16.858000000000001</v>
      </c>
      <c r="N19" s="160">
        <f t="shared" si="28"/>
        <v>0.19</v>
      </c>
      <c r="O19" s="160">
        <f t="shared" si="29"/>
        <v>13.760999999999999</v>
      </c>
      <c r="P19" s="161">
        <f t="shared" si="30"/>
        <v>9.3333333333333324E-2</v>
      </c>
      <c r="Q19" s="162">
        <f t="shared" si="31"/>
        <v>89</v>
      </c>
      <c r="R19" s="163">
        <f t="shared" si="32"/>
        <v>25.088240155455217</v>
      </c>
      <c r="S19" s="148">
        <f t="shared" si="33"/>
        <v>6</v>
      </c>
      <c r="T19" s="148">
        <f t="shared" si="34"/>
        <v>434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214</v>
      </c>
      <c r="Z19" s="4" t="s">
        <v>194</v>
      </c>
      <c r="AA19" s="4" t="s">
        <v>48</v>
      </c>
      <c r="AB19" s="4">
        <v>529</v>
      </c>
      <c r="AC19" s="4">
        <v>3153.837</v>
      </c>
      <c r="AD19" s="4">
        <v>1723.5619999999999</v>
      </c>
      <c r="AE19" s="4">
        <v>1.83</v>
      </c>
      <c r="AF19" s="4">
        <v>2</v>
      </c>
      <c r="AG19" s="4">
        <v>16.858000000000001</v>
      </c>
      <c r="AH19" s="4">
        <v>222.57658599999999</v>
      </c>
      <c r="AI19" s="4">
        <v>8.7213390000000004</v>
      </c>
      <c r="AJ19" s="4">
        <v>88.145472999999996</v>
      </c>
      <c r="AK19" s="4">
        <v>482</v>
      </c>
      <c r="AL19" s="4">
        <v>6</v>
      </c>
      <c r="AM19" s="4">
        <v>434</v>
      </c>
      <c r="AN19" s="4">
        <v>89</v>
      </c>
      <c r="AO19" s="4">
        <v>14.169670999999999</v>
      </c>
      <c r="AP19" s="4">
        <v>1733.9</v>
      </c>
      <c r="AQ19" s="4">
        <v>5.6</v>
      </c>
      <c r="AR19" s="4">
        <v>51</v>
      </c>
      <c r="AS19" s="4">
        <v>18556</v>
      </c>
      <c r="AT19" s="4">
        <v>0.19</v>
      </c>
      <c r="AU19" s="4">
        <v>13.760999999999999</v>
      </c>
      <c r="AV19" s="4">
        <v>26090</v>
      </c>
      <c r="AW19" s="4">
        <v>0</v>
      </c>
      <c r="AX19" s="31">
        <v>0.57999999999999996</v>
      </c>
      <c r="AY19">
        <v>0.91500000000000004</v>
      </c>
      <c r="AZ19" t="s">
        <v>68</v>
      </c>
      <c r="BA19" t="s">
        <v>212</v>
      </c>
      <c r="BB19">
        <v>2</v>
      </c>
      <c r="BC19" t="s">
        <v>582</v>
      </c>
      <c r="BD19">
        <v>10</v>
      </c>
      <c r="BE19">
        <v>34395.226999999999</v>
      </c>
      <c r="BF19">
        <v>9.1694030686292616E-2</v>
      </c>
      <c r="BG19">
        <v>8.3900038077957748E-2</v>
      </c>
      <c r="BH19">
        <v>205692.95099999997</v>
      </c>
      <c r="BI19">
        <v>1.5332742248420562E-2</v>
      </c>
      <c r="BJ19">
        <v>1.4029459157304814E-2</v>
      </c>
      <c r="BK19">
        <v>1</v>
      </c>
      <c r="BL19" t="s">
        <v>68</v>
      </c>
      <c r="BM19">
        <v>0</v>
      </c>
      <c r="BN19" t="s">
        <v>575</v>
      </c>
    </row>
    <row r="20" spans="1:66" x14ac:dyDescent="0.25">
      <c r="A20" s="143" t="str">
        <f t="shared" si="20"/>
        <v>인천스마트</v>
      </c>
      <c r="B20" s="143" t="str">
        <f t="shared" si="1"/>
        <v>21</v>
      </c>
      <c r="C20" s="144" t="str">
        <f t="shared" si="21"/>
        <v>70바3563</v>
      </c>
      <c r="D20" s="118" t="str">
        <f t="shared" si="22"/>
        <v>대형</v>
      </c>
      <c r="E20" s="114" t="str">
        <f t="shared" si="16"/>
        <v>C</v>
      </c>
      <c r="F20" s="164">
        <f t="shared" si="17"/>
        <v>0.86809523809523803</v>
      </c>
      <c r="G20" s="165">
        <f t="shared" si="18"/>
        <v>1.823</v>
      </c>
      <c r="H20" s="166">
        <f t="shared" si="19"/>
        <v>2.1</v>
      </c>
      <c r="I20" s="167">
        <f t="shared" si="23"/>
        <v>3689.6329999999998</v>
      </c>
      <c r="J20" s="168">
        <f t="shared" si="24"/>
        <v>5.3259609179007218E-2</v>
      </c>
      <c r="K20" s="168">
        <f t="shared" si="25"/>
        <v>0.36860176353484186</v>
      </c>
      <c r="L20" s="168">
        <f t="shared" si="26"/>
        <v>0.21872094053798849</v>
      </c>
      <c r="M20" s="169">
        <f t="shared" si="27"/>
        <v>13.606999999999999</v>
      </c>
      <c r="N20" s="170">
        <f t="shared" si="28"/>
        <v>0.108</v>
      </c>
      <c r="O20" s="170">
        <f t="shared" si="29"/>
        <v>11.329000000000001</v>
      </c>
      <c r="P20" s="171">
        <f t="shared" si="30"/>
        <v>1.9116666666666666</v>
      </c>
      <c r="Q20" s="172">
        <f t="shared" si="31"/>
        <v>95</v>
      </c>
      <c r="R20" s="173">
        <f t="shared" si="32"/>
        <v>25.04123680505208</v>
      </c>
      <c r="S20" s="145">
        <f t="shared" si="33"/>
        <v>4</v>
      </c>
      <c r="T20" s="145">
        <f t="shared" si="34"/>
        <v>418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215</v>
      </c>
      <c r="Z20" t="s">
        <v>194</v>
      </c>
      <c r="AA20" t="s">
        <v>48</v>
      </c>
      <c r="AB20">
        <v>529</v>
      </c>
      <c r="AC20" s="1">
        <v>3689.6329999999998</v>
      </c>
      <c r="AD20" s="1">
        <v>2024.31</v>
      </c>
      <c r="AE20" s="29">
        <v>1.823</v>
      </c>
      <c r="AF20">
        <v>2.1</v>
      </c>
      <c r="AG20">
        <v>13.606999999999999</v>
      </c>
      <c r="AH20">
        <v>254.85632000000001</v>
      </c>
      <c r="AI20">
        <v>13.573548000000001</v>
      </c>
      <c r="AJ20">
        <v>93.940488999999999</v>
      </c>
      <c r="AK20">
        <v>807</v>
      </c>
      <c r="AL20">
        <v>4</v>
      </c>
      <c r="AM20">
        <v>418</v>
      </c>
      <c r="AN20">
        <v>95</v>
      </c>
      <c r="AO20">
        <v>14.477306</v>
      </c>
      <c r="AP20">
        <v>2367.9</v>
      </c>
      <c r="AQ20">
        <v>114.7</v>
      </c>
      <c r="AR20">
        <v>49</v>
      </c>
      <c r="AS20">
        <v>19091</v>
      </c>
      <c r="AT20">
        <v>0.108</v>
      </c>
      <c r="AU20">
        <v>11.329000000000001</v>
      </c>
      <c r="AV20">
        <v>30412</v>
      </c>
      <c r="AW20">
        <v>0</v>
      </c>
      <c r="AX20" s="30">
        <v>0.5</v>
      </c>
      <c r="AY20">
        <v>0.86809523809523803</v>
      </c>
      <c r="AZ20" t="s">
        <v>69</v>
      </c>
      <c r="BA20" t="s">
        <v>212</v>
      </c>
      <c r="BB20">
        <v>2</v>
      </c>
      <c r="BC20" t="s">
        <v>548</v>
      </c>
      <c r="BD20">
        <v>11</v>
      </c>
      <c r="BE20">
        <v>34395.226999999999</v>
      </c>
      <c r="BF20">
        <v>0.10727165719825021</v>
      </c>
      <c r="BG20">
        <v>9.312201479638578E-2</v>
      </c>
      <c r="BH20">
        <v>205692.95099999997</v>
      </c>
      <c r="BI20">
        <v>1.7937576285732806E-2</v>
      </c>
      <c r="BJ20">
        <v>1.5571524556614716E-2</v>
      </c>
      <c r="BK20">
        <v>1</v>
      </c>
      <c r="BL20" t="s">
        <v>69</v>
      </c>
      <c r="BM20">
        <v>0</v>
      </c>
      <c r="BN20" t="s">
        <v>575</v>
      </c>
    </row>
    <row r="21" spans="1:66" x14ac:dyDescent="0.25">
      <c r="A21" s="146" t="str">
        <f t="shared" si="20"/>
        <v>인천스마트</v>
      </c>
      <c r="B21" s="146" t="str">
        <f t="shared" si="1"/>
        <v>21</v>
      </c>
      <c r="C21" s="147" t="str">
        <f t="shared" si="21"/>
        <v>70바3623</v>
      </c>
      <c r="D21" s="135" t="str">
        <f t="shared" si="22"/>
        <v>대형</v>
      </c>
      <c r="E21" s="131" t="str">
        <f t="shared" si="16"/>
        <v>D</v>
      </c>
      <c r="F21" s="154">
        <f t="shared" si="17"/>
        <v>0.84545454545454546</v>
      </c>
      <c r="G21" s="155">
        <f t="shared" si="18"/>
        <v>1.86</v>
      </c>
      <c r="H21" s="156">
        <f t="shared" si="19"/>
        <v>2.2000000000000002</v>
      </c>
      <c r="I21" s="157">
        <f t="shared" si="23"/>
        <v>2607.2530000000002</v>
      </c>
      <c r="J21" s="158">
        <f t="shared" si="24"/>
        <v>1.6577527155453183E-2</v>
      </c>
      <c r="K21" s="158">
        <f t="shared" si="25"/>
        <v>0.38033649534141223</v>
      </c>
      <c r="L21" s="158">
        <f t="shared" si="26"/>
        <v>0.13424090412399564</v>
      </c>
      <c r="M21" s="159">
        <f t="shared" si="27"/>
        <v>11.497999999999999</v>
      </c>
      <c r="N21" s="160">
        <f t="shared" si="28"/>
        <v>3.7999999999999999E-2</v>
      </c>
      <c r="O21" s="160">
        <f t="shared" si="29"/>
        <v>11.315</v>
      </c>
      <c r="P21" s="161">
        <f t="shared" si="30"/>
        <v>0.54166666666666663</v>
      </c>
      <c r="Q21" s="162">
        <f t="shared" si="31"/>
        <v>92</v>
      </c>
      <c r="R21" s="163">
        <f t="shared" si="32"/>
        <v>24.935593127487781</v>
      </c>
      <c r="S21" s="148">
        <f t="shared" si="33"/>
        <v>1</v>
      </c>
      <c r="T21" s="148">
        <f t="shared" si="34"/>
        <v>295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216</v>
      </c>
      <c r="Z21" t="s">
        <v>194</v>
      </c>
      <c r="AA21" t="s">
        <v>48</v>
      </c>
      <c r="AB21">
        <v>529</v>
      </c>
      <c r="AC21" s="1">
        <v>2607.2530000000002</v>
      </c>
      <c r="AD21" s="1">
        <v>1401.5540000000001</v>
      </c>
      <c r="AE21" s="29">
        <v>1.86</v>
      </c>
      <c r="AF21">
        <v>2.2000000000000002</v>
      </c>
      <c r="AG21">
        <v>11.497999999999999</v>
      </c>
      <c r="AH21">
        <v>173.374109</v>
      </c>
      <c r="AI21">
        <v>2.8741140000000001</v>
      </c>
      <c r="AJ21">
        <v>65.940500999999998</v>
      </c>
      <c r="AK21">
        <v>350</v>
      </c>
      <c r="AL21">
        <v>1</v>
      </c>
      <c r="AM21">
        <v>295</v>
      </c>
      <c r="AN21">
        <v>92</v>
      </c>
      <c r="AO21">
        <v>15.038306</v>
      </c>
      <c r="AP21">
        <v>3099.1</v>
      </c>
      <c r="AQ21">
        <v>32.5</v>
      </c>
      <c r="AR21">
        <v>36</v>
      </c>
      <c r="AS21">
        <v>17257</v>
      </c>
      <c r="AT21">
        <v>3.7999999999999999E-2</v>
      </c>
      <c r="AU21">
        <v>11.315</v>
      </c>
      <c r="AV21">
        <v>14243</v>
      </c>
      <c r="AW21">
        <v>0</v>
      </c>
      <c r="AX21" s="30">
        <v>0.46</v>
      </c>
      <c r="AY21">
        <v>0.84545454545454546</v>
      </c>
      <c r="AZ21" t="s">
        <v>67</v>
      </c>
      <c r="BA21" t="s">
        <v>212</v>
      </c>
      <c r="BB21">
        <v>2</v>
      </c>
      <c r="BC21" t="s">
        <v>608</v>
      </c>
      <c r="BD21">
        <v>4</v>
      </c>
      <c r="BE21">
        <v>34395.226999999999</v>
      </c>
      <c r="BF21">
        <v>7.5802756004488658E-2</v>
      </c>
      <c r="BG21">
        <v>6.4087784621976771E-2</v>
      </c>
      <c r="BH21">
        <v>205692.95099999997</v>
      </c>
      <c r="BI21">
        <v>1.2675461105130436E-2</v>
      </c>
      <c r="BJ21">
        <v>1.0716526207064824E-2</v>
      </c>
      <c r="BK21">
        <v>1</v>
      </c>
      <c r="BL21" t="s">
        <v>67</v>
      </c>
      <c r="BM21">
        <v>0</v>
      </c>
      <c r="BN21" t="s">
        <v>575</v>
      </c>
    </row>
    <row r="22" spans="1:66" x14ac:dyDescent="0.25">
      <c r="A22" s="143" t="str">
        <f t="shared" si="20"/>
        <v>인천스마트</v>
      </c>
      <c r="B22" s="143" t="str">
        <f t="shared" si="1"/>
        <v>21</v>
      </c>
      <c r="C22" s="144" t="str">
        <f t="shared" si="21"/>
        <v>70바3624</v>
      </c>
      <c r="D22" s="118" t="str">
        <f t="shared" si="22"/>
        <v>대형</v>
      </c>
      <c r="E22" s="114" t="str">
        <f t="shared" si="16"/>
        <v>D</v>
      </c>
      <c r="F22" s="164">
        <f t="shared" si="17"/>
        <v>0.82772727272727264</v>
      </c>
      <c r="G22" s="165">
        <f t="shared" si="18"/>
        <v>1.821</v>
      </c>
      <c r="H22" s="166">
        <f t="shared" si="19"/>
        <v>2.2000000000000002</v>
      </c>
      <c r="I22" s="167">
        <f t="shared" si="23"/>
        <v>2079.3330000000001</v>
      </c>
      <c r="J22" s="168">
        <f t="shared" si="24"/>
        <v>3.6666205495674432E-2</v>
      </c>
      <c r="K22" s="168">
        <f t="shared" si="25"/>
        <v>0.38413154912064851</v>
      </c>
      <c r="L22" s="168">
        <f t="shared" si="26"/>
        <v>0.15822381504068853</v>
      </c>
      <c r="M22" s="169">
        <f t="shared" si="27"/>
        <v>11.489000000000001</v>
      </c>
      <c r="N22" s="170">
        <f t="shared" si="28"/>
        <v>0.192</v>
      </c>
      <c r="O22" s="170">
        <f t="shared" si="29"/>
        <v>8.3680000000000003</v>
      </c>
      <c r="P22" s="171">
        <f t="shared" si="30"/>
        <v>0.93166666666666664</v>
      </c>
      <c r="Q22" s="172">
        <f t="shared" si="31"/>
        <v>93</v>
      </c>
      <c r="R22" s="173">
        <f t="shared" si="32"/>
        <v>24.390121168874575</v>
      </c>
      <c r="S22" s="145">
        <f t="shared" si="33"/>
        <v>4</v>
      </c>
      <c r="T22" s="145">
        <f t="shared" si="34"/>
        <v>174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217</v>
      </c>
      <c r="Z22" s="4" t="s">
        <v>194</v>
      </c>
      <c r="AA22" s="4" t="s">
        <v>48</v>
      </c>
      <c r="AB22" s="4">
        <v>529</v>
      </c>
      <c r="AC22" s="4">
        <v>2079.3330000000001</v>
      </c>
      <c r="AD22" s="4">
        <v>1141.9490000000001</v>
      </c>
      <c r="AE22" s="4">
        <v>1.821</v>
      </c>
      <c r="AF22" s="4">
        <v>2.2000000000000002</v>
      </c>
      <c r="AG22" s="4">
        <v>11.489000000000001</v>
      </c>
      <c r="AH22" s="4">
        <v>147.19052400000001</v>
      </c>
      <c r="AI22" s="4">
        <v>5.3969180000000003</v>
      </c>
      <c r="AJ22" s="4">
        <v>56.540523999999998</v>
      </c>
      <c r="AK22" s="4">
        <v>329</v>
      </c>
      <c r="AL22" s="4">
        <v>4</v>
      </c>
      <c r="AM22" s="4">
        <v>174</v>
      </c>
      <c r="AN22" s="4">
        <v>93</v>
      </c>
      <c r="AO22" s="4">
        <v>14.126811999999999</v>
      </c>
      <c r="AP22" s="4">
        <v>2311.6999999999998</v>
      </c>
      <c r="AQ22" s="4">
        <v>55.9</v>
      </c>
      <c r="AR22" s="4">
        <v>50</v>
      </c>
      <c r="AS22" s="4">
        <v>34096</v>
      </c>
      <c r="AT22" s="4">
        <v>0.192</v>
      </c>
      <c r="AU22" s="4">
        <v>8.3680000000000003</v>
      </c>
      <c r="AV22" s="4">
        <v>5682</v>
      </c>
      <c r="AW22" s="4">
        <v>0</v>
      </c>
      <c r="AX22" s="31">
        <v>0.46</v>
      </c>
      <c r="AY22">
        <v>0.82772727272727264</v>
      </c>
      <c r="AZ22" t="s">
        <v>67</v>
      </c>
      <c r="BA22" t="s">
        <v>212</v>
      </c>
      <c r="BB22">
        <v>4</v>
      </c>
      <c r="BC22" t="s">
        <v>609</v>
      </c>
      <c r="BD22">
        <v>8</v>
      </c>
      <c r="BE22">
        <v>34395.226999999999</v>
      </c>
      <c r="BF22">
        <v>6.0454114752607972E-2</v>
      </c>
      <c r="BG22">
        <v>5.0039519529317775E-2</v>
      </c>
      <c r="BH22">
        <v>205692.95099999997</v>
      </c>
      <c r="BI22">
        <v>1.0108917150009679E-2</v>
      </c>
      <c r="BJ22">
        <v>8.3674264228034648E-3</v>
      </c>
      <c r="BK22">
        <v>1</v>
      </c>
      <c r="BL22" t="s">
        <v>67</v>
      </c>
      <c r="BM22">
        <v>0</v>
      </c>
      <c r="BN22" t="s">
        <v>575</v>
      </c>
    </row>
    <row r="23" spans="1:66" x14ac:dyDescent="0.25">
      <c r="A23" s="146" t="str">
        <f t="shared" si="20"/>
        <v>인천스마트</v>
      </c>
      <c r="B23" s="146" t="str">
        <f t="shared" si="1"/>
        <v>21</v>
      </c>
      <c r="C23" s="147" t="str">
        <f t="shared" si="21"/>
        <v>70바3625</v>
      </c>
      <c r="D23" s="135" t="str">
        <f t="shared" si="22"/>
        <v>대형</v>
      </c>
      <c r="E23" s="131" t="str">
        <f t="shared" si="16"/>
        <v>D</v>
      </c>
      <c r="F23" s="154">
        <f t="shared" si="17"/>
        <v>0.84727272727272729</v>
      </c>
      <c r="G23" s="155">
        <f t="shared" si="18"/>
        <v>1.8640000000000001</v>
      </c>
      <c r="H23" s="156">
        <f t="shared" si="19"/>
        <v>2.2000000000000002</v>
      </c>
      <c r="I23" s="157">
        <f t="shared" si="23"/>
        <v>3996.4009999999998</v>
      </c>
      <c r="J23" s="158">
        <f t="shared" si="24"/>
        <v>4.510252244685755E-2</v>
      </c>
      <c r="K23" s="158">
        <f t="shared" si="25"/>
        <v>0.38127703153413173</v>
      </c>
      <c r="L23" s="158">
        <f t="shared" si="26"/>
        <v>0.15513958684326223</v>
      </c>
      <c r="M23" s="159">
        <f t="shared" si="27"/>
        <v>15.233000000000001</v>
      </c>
      <c r="N23" s="160">
        <f t="shared" si="28"/>
        <v>0.15</v>
      </c>
      <c r="O23" s="160">
        <f t="shared" si="29"/>
        <v>9.5839999999999996</v>
      </c>
      <c r="P23" s="161">
        <f t="shared" si="30"/>
        <v>0.84500000000000008</v>
      </c>
      <c r="Q23" s="162">
        <f t="shared" si="31"/>
        <v>96</v>
      </c>
      <c r="R23" s="163">
        <f t="shared" si="32"/>
        <v>23.416975991986341</v>
      </c>
      <c r="S23" s="148">
        <f t="shared" si="33"/>
        <v>6</v>
      </c>
      <c r="T23" s="148">
        <f t="shared" si="34"/>
        <v>383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218</v>
      </c>
      <c r="Z23" t="s">
        <v>194</v>
      </c>
      <c r="AA23" t="s">
        <v>48</v>
      </c>
      <c r="AB23">
        <v>529</v>
      </c>
      <c r="AC23" s="1">
        <v>3996.4009999999998</v>
      </c>
      <c r="AD23" s="1">
        <v>2143.4470000000001</v>
      </c>
      <c r="AE23" s="29">
        <v>1.8640000000000001</v>
      </c>
      <c r="AF23">
        <v>2.2000000000000002</v>
      </c>
      <c r="AG23">
        <v>15.233000000000001</v>
      </c>
      <c r="AH23">
        <v>297.51826</v>
      </c>
      <c r="AI23">
        <v>13.418824000000001</v>
      </c>
      <c r="AJ23">
        <v>113.436879</v>
      </c>
      <c r="AK23">
        <v>620</v>
      </c>
      <c r="AL23">
        <v>6</v>
      </c>
      <c r="AM23">
        <v>383</v>
      </c>
      <c r="AN23">
        <v>96</v>
      </c>
      <c r="AO23">
        <v>13.432456</v>
      </c>
      <c r="AP23">
        <v>2452.6</v>
      </c>
      <c r="AQ23">
        <v>50.7</v>
      </c>
      <c r="AR23">
        <v>83</v>
      </c>
      <c r="AS23">
        <v>31347</v>
      </c>
      <c r="AT23">
        <v>0.15</v>
      </c>
      <c r="AU23">
        <v>9.5839999999999996</v>
      </c>
      <c r="AV23">
        <v>30482</v>
      </c>
      <c r="AW23">
        <v>0</v>
      </c>
      <c r="AX23" s="30">
        <v>0.59</v>
      </c>
      <c r="AY23">
        <v>0.84727272727272729</v>
      </c>
      <c r="AZ23" t="s">
        <v>67</v>
      </c>
      <c r="BA23" t="s">
        <v>212</v>
      </c>
      <c r="BB23">
        <v>1</v>
      </c>
      <c r="BC23" t="s">
        <v>610</v>
      </c>
      <c r="BD23">
        <v>12</v>
      </c>
      <c r="BE23">
        <v>34395.226999999999</v>
      </c>
      <c r="BF23">
        <v>0.11619056911588344</v>
      </c>
      <c r="BG23">
        <v>9.844510037818488E-2</v>
      </c>
      <c r="BH23">
        <v>205692.95099999997</v>
      </c>
      <c r="BI23">
        <v>1.9428964291537634E-2</v>
      </c>
      <c r="BJ23">
        <v>1.6461631563375524E-2</v>
      </c>
      <c r="BK23">
        <v>1</v>
      </c>
      <c r="BL23" t="s">
        <v>69</v>
      </c>
      <c r="BM23">
        <v>-1</v>
      </c>
      <c r="BN23" t="s">
        <v>574</v>
      </c>
    </row>
    <row r="24" spans="1:66" x14ac:dyDescent="0.25">
      <c r="A24" s="143" t="str">
        <f t="shared" si="20"/>
        <v>인천스마트</v>
      </c>
      <c r="B24" s="143" t="str">
        <f t="shared" si="1"/>
        <v>21</v>
      </c>
      <c r="C24" s="144" t="str">
        <f t="shared" si="21"/>
        <v>70바3626</v>
      </c>
      <c r="D24" s="118" t="str">
        <f t="shared" si="22"/>
        <v>대형</v>
      </c>
      <c r="E24" s="114" t="str">
        <f t="shared" si="16"/>
        <v>D</v>
      </c>
      <c r="F24" s="164">
        <f t="shared" si="17"/>
        <v>0.82954545454545447</v>
      </c>
      <c r="G24" s="165">
        <f t="shared" si="18"/>
        <v>1.825</v>
      </c>
      <c r="H24" s="166">
        <f t="shared" si="19"/>
        <v>2.2000000000000002</v>
      </c>
      <c r="I24" s="167">
        <f t="shared" si="23"/>
        <v>3059.9059999999999</v>
      </c>
      <c r="J24" s="168">
        <f t="shared" si="24"/>
        <v>5.2136130881255044E-2</v>
      </c>
      <c r="K24" s="168">
        <f t="shared" si="25"/>
        <v>0.37528237821331473</v>
      </c>
      <c r="L24" s="168">
        <f t="shared" si="26"/>
        <v>0.16471094210083578</v>
      </c>
      <c r="M24" s="169">
        <f t="shared" si="27"/>
        <v>15.079000000000001</v>
      </c>
      <c r="N24" s="170">
        <f t="shared" si="28"/>
        <v>0.13100000000000001</v>
      </c>
      <c r="O24" s="170">
        <f t="shared" si="29"/>
        <v>7.5170000000000003</v>
      </c>
      <c r="P24" s="171">
        <f t="shared" si="30"/>
        <v>0</v>
      </c>
      <c r="Q24" s="172">
        <f t="shared" si="31"/>
        <v>80</v>
      </c>
      <c r="R24" s="173">
        <f t="shared" si="32"/>
        <v>24.415919550488791</v>
      </c>
      <c r="S24" s="145">
        <f t="shared" si="33"/>
        <v>4</v>
      </c>
      <c r="T24" s="145">
        <f t="shared" si="34"/>
        <v>230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219</v>
      </c>
      <c r="Z24" t="s">
        <v>194</v>
      </c>
      <c r="AA24" t="s">
        <v>48</v>
      </c>
      <c r="AB24">
        <v>529</v>
      </c>
      <c r="AC24" s="1">
        <v>3059.9059999999999</v>
      </c>
      <c r="AD24" s="1">
        <v>1676.721</v>
      </c>
      <c r="AE24" s="29">
        <v>1.825</v>
      </c>
      <c r="AF24">
        <v>2.2000000000000002</v>
      </c>
      <c r="AG24">
        <v>15.079000000000001</v>
      </c>
      <c r="AH24">
        <v>218.87577400000001</v>
      </c>
      <c r="AI24">
        <v>11.411336</v>
      </c>
      <c r="AJ24">
        <v>82.140220999999997</v>
      </c>
      <c r="AK24">
        <v>504</v>
      </c>
      <c r="AL24">
        <v>4</v>
      </c>
      <c r="AM24">
        <v>230</v>
      </c>
      <c r="AN24">
        <v>80</v>
      </c>
      <c r="AO24">
        <v>13.980103</v>
      </c>
      <c r="AP24">
        <v>1364</v>
      </c>
      <c r="AQ24">
        <v>0</v>
      </c>
      <c r="AR24">
        <v>51</v>
      </c>
      <c r="AS24">
        <v>19762</v>
      </c>
      <c r="AT24">
        <v>0.13100000000000001</v>
      </c>
      <c r="AU24">
        <v>7.5170000000000003</v>
      </c>
      <c r="AV24">
        <v>26726</v>
      </c>
      <c r="AW24">
        <v>0</v>
      </c>
      <c r="AX24" s="30">
        <v>0.55000000000000004</v>
      </c>
      <c r="AY24">
        <v>0.82954545454545447</v>
      </c>
      <c r="AZ24" t="s">
        <v>67</v>
      </c>
      <c r="BA24" t="s">
        <v>212</v>
      </c>
      <c r="BB24">
        <v>3</v>
      </c>
      <c r="BC24" t="s">
        <v>611</v>
      </c>
      <c r="BD24">
        <v>7</v>
      </c>
      <c r="BE24">
        <v>34395.226999999999</v>
      </c>
      <c r="BF24">
        <v>8.896309944400134E-2</v>
      </c>
      <c r="BG24">
        <v>7.3798934766046556E-2</v>
      </c>
      <c r="BH24">
        <v>205692.95099999997</v>
      </c>
      <c r="BI24">
        <v>1.4876085860618532E-2</v>
      </c>
      <c r="BJ24">
        <v>1.2340389407104009E-2</v>
      </c>
      <c r="BK24">
        <v>1</v>
      </c>
      <c r="BL24" t="s">
        <v>69</v>
      </c>
      <c r="BM24">
        <v>-1</v>
      </c>
      <c r="BN24" t="s">
        <v>574</v>
      </c>
    </row>
    <row r="25" spans="1:66" x14ac:dyDescent="0.25">
      <c r="A25" s="146" t="str">
        <f t="shared" si="20"/>
        <v>인천스마트</v>
      </c>
      <c r="B25" s="146" t="str">
        <f t="shared" si="1"/>
        <v>21</v>
      </c>
      <c r="C25" s="147" t="str">
        <f t="shared" si="21"/>
        <v>70바3627</v>
      </c>
      <c r="D25" s="135" t="str">
        <f t="shared" si="22"/>
        <v>대형</v>
      </c>
      <c r="E25" s="131" t="str">
        <f t="shared" si="16"/>
        <v>B</v>
      </c>
      <c r="F25" s="154">
        <f t="shared" si="17"/>
        <v>0.91649999999999998</v>
      </c>
      <c r="G25" s="155">
        <f t="shared" si="18"/>
        <v>1.833</v>
      </c>
      <c r="H25" s="156">
        <f t="shared" si="19"/>
        <v>2</v>
      </c>
      <c r="I25" s="157">
        <f t="shared" si="23"/>
        <v>2502.9760000000001</v>
      </c>
      <c r="J25" s="158">
        <f t="shared" si="24"/>
        <v>2.2959331761199343E-2</v>
      </c>
      <c r="K25" s="158">
        <f t="shared" si="25"/>
        <v>0.36473010869503059</v>
      </c>
      <c r="L25" s="158">
        <f t="shared" si="26"/>
        <v>0.16580262855097291</v>
      </c>
      <c r="M25" s="159">
        <f t="shared" si="27"/>
        <v>13.499000000000001</v>
      </c>
      <c r="N25" s="160">
        <f t="shared" si="28"/>
        <v>0.04</v>
      </c>
      <c r="O25" s="160">
        <f t="shared" si="29"/>
        <v>6.0730000000000004</v>
      </c>
      <c r="P25" s="161">
        <f t="shared" si="30"/>
        <v>0.315</v>
      </c>
      <c r="Q25" s="162">
        <f t="shared" si="31"/>
        <v>94</v>
      </c>
      <c r="R25" s="163">
        <f t="shared" si="32"/>
        <v>24.554616627586391</v>
      </c>
      <c r="S25" s="148">
        <f t="shared" si="33"/>
        <v>1</v>
      </c>
      <c r="T25" s="148">
        <f t="shared" si="34"/>
        <v>152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221</v>
      </c>
      <c r="Z25" s="4" t="s">
        <v>194</v>
      </c>
      <c r="AA25" s="4" t="s">
        <v>48</v>
      </c>
      <c r="AB25" s="4">
        <v>529</v>
      </c>
      <c r="AC25" s="4">
        <v>2502.9760000000001</v>
      </c>
      <c r="AD25" s="4">
        <v>1365.83</v>
      </c>
      <c r="AE25" s="4">
        <v>1.833</v>
      </c>
      <c r="AF25" s="4">
        <v>2</v>
      </c>
      <c r="AG25" s="4">
        <v>13.499000000000001</v>
      </c>
      <c r="AH25" s="4">
        <v>166.476056</v>
      </c>
      <c r="AI25" s="4">
        <v>3.8221790000000002</v>
      </c>
      <c r="AJ25" s="4">
        <v>60.718829999999997</v>
      </c>
      <c r="AK25" s="4">
        <v>415</v>
      </c>
      <c r="AL25" s="4">
        <v>1</v>
      </c>
      <c r="AM25" s="4">
        <v>152</v>
      </c>
      <c r="AN25" s="4">
        <v>94</v>
      </c>
      <c r="AO25" s="4">
        <v>15.035050999999999</v>
      </c>
      <c r="AP25" s="4">
        <v>753.9</v>
      </c>
      <c r="AQ25" s="4">
        <v>18.899999999999999</v>
      </c>
      <c r="AR25" s="4">
        <v>13</v>
      </c>
      <c r="AS25" s="4">
        <v>6329</v>
      </c>
      <c r="AT25" s="4">
        <v>0.04</v>
      </c>
      <c r="AU25" s="4">
        <v>6.0730000000000004</v>
      </c>
      <c r="AV25" s="4">
        <v>20024</v>
      </c>
      <c r="AW25" s="4">
        <v>0</v>
      </c>
      <c r="AX25" s="31">
        <v>0.51</v>
      </c>
      <c r="AY25">
        <v>0.91649999999999998</v>
      </c>
      <c r="AZ25" t="s">
        <v>68</v>
      </c>
      <c r="BA25" t="s">
        <v>212</v>
      </c>
      <c r="BB25">
        <v>1</v>
      </c>
      <c r="BC25" t="s">
        <v>583</v>
      </c>
      <c r="BD25">
        <v>6</v>
      </c>
      <c r="BE25">
        <v>34395.226999999999</v>
      </c>
      <c r="BF25">
        <v>7.2771027212583897E-2</v>
      </c>
      <c r="BG25">
        <v>6.6694646440333141E-2</v>
      </c>
      <c r="BH25">
        <v>205692.95099999997</v>
      </c>
      <c r="BI25">
        <v>1.2168506445318101E-2</v>
      </c>
      <c r="BJ25">
        <v>1.115243615713404E-2</v>
      </c>
      <c r="BK25">
        <v>1</v>
      </c>
      <c r="BL25" t="s">
        <v>68</v>
      </c>
      <c r="BM25">
        <v>0</v>
      </c>
      <c r="BN25" t="s">
        <v>575</v>
      </c>
    </row>
    <row r="26" spans="1:66" x14ac:dyDescent="0.25">
      <c r="A26" s="143" t="str">
        <f t="shared" si="20"/>
        <v>인천스마트</v>
      </c>
      <c r="B26" s="143" t="str">
        <f t="shared" si="1"/>
        <v>21</v>
      </c>
      <c r="C26" s="144" t="str">
        <f t="shared" si="21"/>
        <v>70바3628</v>
      </c>
      <c r="D26" s="118" t="str">
        <f t="shared" si="22"/>
        <v>대형</v>
      </c>
      <c r="E26" s="114" t="str">
        <f t="shared" si="16"/>
        <v>C</v>
      </c>
      <c r="F26" s="164">
        <f t="shared" si="17"/>
        <v>0.85428571428571431</v>
      </c>
      <c r="G26" s="165">
        <f t="shared" si="18"/>
        <v>1.794</v>
      </c>
      <c r="H26" s="166">
        <f t="shared" si="19"/>
        <v>2.1</v>
      </c>
      <c r="I26" s="167">
        <f t="shared" si="23"/>
        <v>1305.4449999999999</v>
      </c>
      <c r="J26" s="168">
        <f t="shared" si="24"/>
        <v>4.2993868226150055E-2</v>
      </c>
      <c r="K26" s="168">
        <f t="shared" si="25"/>
        <v>0.39454484438546317</v>
      </c>
      <c r="L26" s="168">
        <f t="shared" si="26"/>
        <v>0.13941606118986247</v>
      </c>
      <c r="M26" s="169">
        <f t="shared" si="27"/>
        <v>16.902000000000001</v>
      </c>
      <c r="N26" s="170">
        <f t="shared" si="28"/>
        <v>0.153</v>
      </c>
      <c r="O26" s="170">
        <f t="shared" si="29"/>
        <v>5.1319999999999997</v>
      </c>
      <c r="P26" s="171">
        <f t="shared" si="30"/>
        <v>0.12000000000000001</v>
      </c>
      <c r="Q26" s="172">
        <f t="shared" si="31"/>
        <v>88</v>
      </c>
      <c r="R26" s="173">
        <f t="shared" si="32"/>
        <v>23.823430629488453</v>
      </c>
      <c r="S26" s="145">
        <f t="shared" si="33"/>
        <v>2</v>
      </c>
      <c r="T26" s="145">
        <f t="shared" si="34"/>
        <v>67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222</v>
      </c>
      <c r="Z26" t="s">
        <v>194</v>
      </c>
      <c r="AA26" t="s">
        <v>48</v>
      </c>
      <c r="AB26">
        <v>529</v>
      </c>
      <c r="AC26" s="1">
        <v>1305.4449999999999</v>
      </c>
      <c r="AD26" s="1">
        <v>727.70500000000004</v>
      </c>
      <c r="AE26" s="29">
        <v>1.794</v>
      </c>
      <c r="AF26">
        <v>2.1</v>
      </c>
      <c r="AG26">
        <v>16.902000000000001</v>
      </c>
      <c r="AH26">
        <v>97.423032000000006</v>
      </c>
      <c r="AI26">
        <v>4.188593</v>
      </c>
      <c r="AJ26">
        <v>38.437755000000003</v>
      </c>
      <c r="AK26">
        <v>182</v>
      </c>
      <c r="AL26">
        <v>2</v>
      </c>
      <c r="AM26">
        <v>67</v>
      </c>
      <c r="AN26">
        <v>88</v>
      </c>
      <c r="AO26">
        <v>13.399756999999999</v>
      </c>
      <c r="AP26">
        <v>502.8</v>
      </c>
      <c r="AQ26">
        <v>7.2</v>
      </c>
      <c r="AR26">
        <v>42</v>
      </c>
      <c r="AS26">
        <v>17879</v>
      </c>
      <c r="AT26">
        <v>0.153</v>
      </c>
      <c r="AU26">
        <v>5.1319999999999997</v>
      </c>
      <c r="AV26">
        <v>7896</v>
      </c>
      <c r="AW26">
        <v>0</v>
      </c>
      <c r="AX26" s="30">
        <v>0.6</v>
      </c>
      <c r="AY26">
        <v>0.85428571428571431</v>
      </c>
      <c r="AZ26" t="s">
        <v>69</v>
      </c>
      <c r="BA26" t="s">
        <v>212</v>
      </c>
      <c r="BB26">
        <v>5</v>
      </c>
      <c r="BC26" t="s">
        <v>547</v>
      </c>
      <c r="BD26">
        <v>5</v>
      </c>
      <c r="BE26">
        <v>34395.226999999999</v>
      </c>
      <c r="BF26">
        <v>3.7954248710148068E-2</v>
      </c>
      <c r="BG26">
        <v>3.2423772469526491E-2</v>
      </c>
      <c r="BH26">
        <v>205692.95099999997</v>
      </c>
      <c r="BI26">
        <v>6.3465714000087445E-3</v>
      </c>
      <c r="BJ26">
        <v>5.4217852817217563E-3</v>
      </c>
      <c r="BK26">
        <v>1</v>
      </c>
      <c r="BL26" t="s">
        <v>69</v>
      </c>
      <c r="BM26">
        <v>0</v>
      </c>
      <c r="BN26" t="s">
        <v>575</v>
      </c>
    </row>
    <row r="27" spans="1:66" x14ac:dyDescent="0.25">
      <c r="A27" s="146" t="str">
        <f t="shared" si="20"/>
        <v>인천스마트</v>
      </c>
      <c r="B27" s="146" t="str">
        <f t="shared" si="1"/>
        <v>21</v>
      </c>
      <c r="C27" s="147" t="str">
        <f t="shared" si="21"/>
        <v>70바3649</v>
      </c>
      <c r="D27" s="135" t="str">
        <f t="shared" si="22"/>
        <v>대형</v>
      </c>
      <c r="E27" s="131" t="str">
        <f t="shared" si="16"/>
        <v>B</v>
      </c>
      <c r="F27" s="154">
        <f t="shared" si="17"/>
        <v>0.9</v>
      </c>
      <c r="G27" s="155">
        <f t="shared" si="18"/>
        <v>1.8</v>
      </c>
      <c r="H27" s="156">
        <f t="shared" si="19"/>
        <v>2</v>
      </c>
      <c r="I27" s="157">
        <f t="shared" si="23"/>
        <v>2825.2640000000001</v>
      </c>
      <c r="J27" s="158">
        <f t="shared" si="24"/>
        <v>3.593655389332355E-2</v>
      </c>
      <c r="K27" s="158">
        <f t="shared" si="25"/>
        <v>0.39830096348508415</v>
      </c>
      <c r="L27" s="158">
        <f t="shared" si="26"/>
        <v>0.1284835682612315</v>
      </c>
      <c r="M27" s="159">
        <f t="shared" si="27"/>
        <v>16.927</v>
      </c>
      <c r="N27" s="160">
        <f t="shared" si="28"/>
        <v>0.14199999999999999</v>
      </c>
      <c r="O27" s="160">
        <f t="shared" si="29"/>
        <v>22.298999999999999</v>
      </c>
      <c r="P27" s="161">
        <f t="shared" si="30"/>
        <v>0.6333333333333333</v>
      </c>
      <c r="Q27" s="162">
        <f t="shared" si="31"/>
        <v>93</v>
      </c>
      <c r="R27" s="163">
        <f t="shared" si="32"/>
        <v>25.630811027872035</v>
      </c>
      <c r="S27" s="148">
        <f t="shared" si="33"/>
        <v>4</v>
      </c>
      <c r="T27" s="148">
        <f t="shared" si="34"/>
        <v>630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223</v>
      </c>
      <c r="Z27" s="4" t="s">
        <v>194</v>
      </c>
      <c r="AA27" s="4" t="s">
        <v>48</v>
      </c>
      <c r="AB27" s="4">
        <v>529</v>
      </c>
      <c r="AC27" s="4">
        <v>2825.2640000000001</v>
      </c>
      <c r="AD27" s="4">
        <v>1569.8810000000001</v>
      </c>
      <c r="AE27" s="4">
        <v>1.8</v>
      </c>
      <c r="AF27" s="4">
        <v>2</v>
      </c>
      <c r="AG27" s="4">
        <v>16.927</v>
      </c>
      <c r="AH27" s="4">
        <v>194.833011</v>
      </c>
      <c r="AI27" s="4">
        <v>7.001627</v>
      </c>
      <c r="AJ27" s="4">
        <v>77.602176</v>
      </c>
      <c r="AK27" s="4">
        <v>363</v>
      </c>
      <c r="AL27" s="4">
        <v>4</v>
      </c>
      <c r="AM27" s="4">
        <v>630</v>
      </c>
      <c r="AN27" s="4">
        <v>93</v>
      </c>
      <c r="AO27" s="4">
        <v>14.500951000000001</v>
      </c>
      <c r="AP27" s="4">
        <v>3104.1</v>
      </c>
      <c r="AQ27" s="4">
        <v>38</v>
      </c>
      <c r="AR27" s="4">
        <v>67</v>
      </c>
      <c r="AS27" s="4">
        <v>39387</v>
      </c>
      <c r="AT27" s="4">
        <v>0.14199999999999999</v>
      </c>
      <c r="AU27" s="4">
        <v>22.298999999999999</v>
      </c>
      <c r="AV27" s="4">
        <v>8592</v>
      </c>
      <c r="AW27" s="4">
        <v>0</v>
      </c>
      <c r="AX27" s="31">
        <v>0.56000000000000005</v>
      </c>
      <c r="AY27">
        <v>0.9</v>
      </c>
      <c r="AZ27" t="s">
        <v>68</v>
      </c>
      <c r="BA27" t="s">
        <v>212</v>
      </c>
      <c r="BB27">
        <v>3</v>
      </c>
      <c r="BC27" t="s">
        <v>584</v>
      </c>
      <c r="BD27">
        <v>9</v>
      </c>
      <c r="BE27">
        <v>34395.226999999999</v>
      </c>
      <c r="BF27">
        <v>8.2141164528438795E-2</v>
      </c>
      <c r="BG27">
        <v>7.3927048075594914E-2</v>
      </c>
      <c r="BH27">
        <v>205692.95099999997</v>
      </c>
      <c r="BI27">
        <v>1.3735346720753695E-2</v>
      </c>
      <c r="BJ27">
        <v>1.2361812048678327E-2</v>
      </c>
      <c r="BK27">
        <v>1</v>
      </c>
      <c r="BL27" t="s">
        <v>68</v>
      </c>
      <c r="BM27">
        <v>0</v>
      </c>
      <c r="BN27" t="s">
        <v>575</v>
      </c>
    </row>
    <row r="28" spans="1:66" x14ac:dyDescent="0.25">
      <c r="A28" s="143" t="str">
        <f t="shared" si="20"/>
        <v>인천스마트</v>
      </c>
      <c r="B28" s="143" t="str">
        <f t="shared" si="1"/>
        <v>21</v>
      </c>
      <c r="C28" s="144" t="str">
        <f t="shared" si="21"/>
        <v>71바7126</v>
      </c>
      <c r="D28" s="118" t="str">
        <f t="shared" si="22"/>
        <v>대형</v>
      </c>
      <c r="E28" s="114" t="str">
        <f t="shared" si="16"/>
        <v>C</v>
      </c>
      <c r="F28" s="164">
        <f t="shared" si="17"/>
        <v>0.85619047619047617</v>
      </c>
      <c r="G28" s="165">
        <f t="shared" si="18"/>
        <v>1.798</v>
      </c>
      <c r="H28" s="166">
        <f t="shared" si="19"/>
        <v>2.1</v>
      </c>
      <c r="I28" s="167">
        <f t="shared" si="23"/>
        <v>3613.0540000000001</v>
      </c>
      <c r="J28" s="168">
        <f t="shared" si="24"/>
        <v>3.0710525485782666E-2</v>
      </c>
      <c r="K28" s="168">
        <f t="shared" si="25"/>
        <v>0.39630055200731318</v>
      </c>
      <c r="L28" s="168">
        <f t="shared" si="26"/>
        <v>0.14779740352621357</v>
      </c>
      <c r="M28" s="169">
        <f t="shared" si="27"/>
        <v>15.209</v>
      </c>
      <c r="N28" s="170">
        <f t="shared" si="28"/>
        <v>2.8000000000000001E-2</v>
      </c>
      <c r="O28" s="170">
        <f t="shared" si="29"/>
        <v>13.173999999999999</v>
      </c>
      <c r="P28" s="171">
        <f t="shared" si="30"/>
        <v>0.16333333333333336</v>
      </c>
      <c r="Q28" s="172">
        <f t="shared" si="31"/>
        <v>93</v>
      </c>
      <c r="R28" s="173">
        <f t="shared" si="32"/>
        <v>23.775383535852864</v>
      </c>
      <c r="S28" s="145">
        <f t="shared" si="33"/>
        <v>1</v>
      </c>
      <c r="T28" s="145">
        <f t="shared" si="34"/>
        <v>476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224</v>
      </c>
      <c r="Z28" s="4" t="s">
        <v>194</v>
      </c>
      <c r="AA28" s="4" t="s">
        <v>48</v>
      </c>
      <c r="AB28" s="4">
        <v>529</v>
      </c>
      <c r="AC28" s="4">
        <v>3613.0540000000001</v>
      </c>
      <c r="AD28" s="4">
        <v>2009.0309999999999</v>
      </c>
      <c r="AE28" s="4">
        <v>1.798</v>
      </c>
      <c r="AF28" s="4">
        <v>2.1</v>
      </c>
      <c r="AG28" s="4">
        <v>15.209</v>
      </c>
      <c r="AH28" s="4">
        <v>265.21659499999998</v>
      </c>
      <c r="AI28" s="4">
        <v>8.1449409999999993</v>
      </c>
      <c r="AJ28" s="4">
        <v>105.10548300000001</v>
      </c>
      <c r="AK28" s="4">
        <v>534</v>
      </c>
      <c r="AL28" s="4">
        <v>1</v>
      </c>
      <c r="AM28" s="4">
        <v>476</v>
      </c>
      <c r="AN28" s="4">
        <v>93</v>
      </c>
      <c r="AO28" s="4">
        <v>13.623030999999999</v>
      </c>
      <c r="AP28" s="4">
        <v>1180</v>
      </c>
      <c r="AQ28" s="4">
        <v>9.8000000000000007</v>
      </c>
      <c r="AR28" s="4">
        <v>53</v>
      </c>
      <c r="AS28" s="4">
        <v>19050</v>
      </c>
      <c r="AT28" s="4">
        <v>2.8000000000000001E-2</v>
      </c>
      <c r="AU28" s="4">
        <v>13.173999999999999</v>
      </c>
      <c r="AV28" s="4">
        <v>31217</v>
      </c>
      <c r="AW28" s="4">
        <v>0</v>
      </c>
      <c r="AX28" s="31">
        <v>0.56000000000000005</v>
      </c>
      <c r="AY28">
        <v>0.85619047619047617</v>
      </c>
      <c r="AZ28" t="s">
        <v>69</v>
      </c>
      <c r="BA28" t="s">
        <v>212</v>
      </c>
      <c r="BB28">
        <v>4</v>
      </c>
      <c r="BC28" t="s">
        <v>549</v>
      </c>
      <c r="BD28">
        <v>8</v>
      </c>
      <c r="BE28">
        <v>34395.226999999999</v>
      </c>
      <c r="BF28">
        <v>0.10504521455840371</v>
      </c>
      <c r="BG28">
        <v>8.9938712274290414E-2</v>
      </c>
      <c r="BH28">
        <v>205692.95099999997</v>
      </c>
      <c r="BI28">
        <v>1.7565278646811774E-2</v>
      </c>
      <c r="BJ28">
        <v>1.5039224289032175E-2</v>
      </c>
      <c r="BK28">
        <v>1</v>
      </c>
      <c r="BL28" t="s">
        <v>69</v>
      </c>
      <c r="BM28">
        <v>0</v>
      </c>
      <c r="BN28" t="s">
        <v>575</v>
      </c>
    </row>
    <row r="29" spans="1:66" x14ac:dyDescent="0.25">
      <c r="A29" s="146" t="str">
        <f t="shared" si="20"/>
        <v>인천스마트</v>
      </c>
      <c r="B29" s="146" t="str">
        <f t="shared" si="1"/>
        <v>27</v>
      </c>
      <c r="C29" s="147" t="str">
        <f t="shared" si="21"/>
        <v>70바3633</v>
      </c>
      <c r="D29" s="135" t="str">
        <f t="shared" si="22"/>
        <v>대형</v>
      </c>
      <c r="E29" s="131" t="str">
        <f t="shared" si="16"/>
        <v>A</v>
      </c>
      <c r="F29" s="154">
        <f t="shared" si="17"/>
        <v>0.96315789473684221</v>
      </c>
      <c r="G29" s="155">
        <f t="shared" si="18"/>
        <v>1.83</v>
      </c>
      <c r="H29" s="156">
        <f t="shared" si="19"/>
        <v>1.9</v>
      </c>
      <c r="I29" s="157">
        <f t="shared" si="23"/>
        <v>4897.05</v>
      </c>
      <c r="J29" s="158">
        <f t="shared" si="24"/>
        <v>1.9231680750673719E-2</v>
      </c>
      <c r="K29" s="158">
        <f t="shared" si="25"/>
        <v>0.35882875197700542</v>
      </c>
      <c r="L29" s="158">
        <f t="shared" si="26"/>
        <v>0.10577796836871177</v>
      </c>
      <c r="M29" s="159">
        <f t="shared" si="27"/>
        <v>14.499000000000001</v>
      </c>
      <c r="N29" s="160">
        <f t="shared" si="28"/>
        <v>8.2000000000000003E-2</v>
      </c>
      <c r="O29" s="160">
        <f t="shared" si="29"/>
        <v>10.026</v>
      </c>
      <c r="P29" s="161">
        <f t="shared" si="30"/>
        <v>0.39666666666666667</v>
      </c>
      <c r="Q29" s="162">
        <f t="shared" si="31"/>
        <v>92</v>
      </c>
      <c r="R29" s="163">
        <f t="shared" si="32"/>
        <v>25.719262395892216</v>
      </c>
      <c r="S29" s="148">
        <f t="shared" si="33"/>
        <v>4</v>
      </c>
      <c r="T29" s="148">
        <f t="shared" si="34"/>
        <v>491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225</v>
      </c>
      <c r="Z29" t="s">
        <v>194</v>
      </c>
      <c r="AA29" t="s">
        <v>48</v>
      </c>
      <c r="AB29">
        <v>529</v>
      </c>
      <c r="AC29" s="1">
        <v>4897.05</v>
      </c>
      <c r="AD29" s="1">
        <v>2675.2869999999998</v>
      </c>
      <c r="AE29" s="29">
        <v>1.83</v>
      </c>
      <c r="AF29">
        <v>1.9</v>
      </c>
      <c r="AG29">
        <v>14.499000000000001</v>
      </c>
      <c r="AH29">
        <v>306.14547299999998</v>
      </c>
      <c r="AI29">
        <v>5.8876920000000004</v>
      </c>
      <c r="AJ29">
        <v>109.853798</v>
      </c>
      <c r="AK29">
        <v>518</v>
      </c>
      <c r="AL29">
        <v>4</v>
      </c>
      <c r="AM29">
        <v>491</v>
      </c>
      <c r="AN29">
        <v>92</v>
      </c>
      <c r="AO29">
        <v>15.995825999999999</v>
      </c>
      <c r="AP29">
        <v>1845.1</v>
      </c>
      <c r="AQ29">
        <v>23.8</v>
      </c>
      <c r="AR29">
        <v>15</v>
      </c>
      <c r="AS29">
        <v>4442</v>
      </c>
      <c r="AT29">
        <v>8.2000000000000003E-2</v>
      </c>
      <c r="AU29">
        <v>10.026</v>
      </c>
      <c r="AV29">
        <v>43213</v>
      </c>
      <c r="AW29">
        <v>0</v>
      </c>
      <c r="AX29" s="30">
        <v>0.51</v>
      </c>
      <c r="AY29">
        <v>0.96315789473684221</v>
      </c>
      <c r="AZ29" t="s">
        <v>66</v>
      </c>
      <c r="BA29" t="s">
        <v>226</v>
      </c>
      <c r="BB29">
        <v>3</v>
      </c>
      <c r="BC29" t="s">
        <v>592</v>
      </c>
      <c r="BD29">
        <v>12</v>
      </c>
      <c r="BE29">
        <v>36520.292000000001</v>
      </c>
      <c r="BF29">
        <v>0.13409120606155067</v>
      </c>
      <c r="BG29">
        <v>0.12915100373296723</v>
      </c>
      <c r="BH29">
        <v>205692.95099999997</v>
      </c>
      <c r="BI29">
        <v>2.3807573260009287E-2</v>
      </c>
      <c r="BJ29">
        <v>2.2930452139903683E-2</v>
      </c>
      <c r="BK29">
        <v>1</v>
      </c>
      <c r="BL29" t="s">
        <v>66</v>
      </c>
      <c r="BM29">
        <v>0</v>
      </c>
      <c r="BN29" t="s">
        <v>575</v>
      </c>
    </row>
    <row r="30" spans="1:66" x14ac:dyDescent="0.25">
      <c r="A30" s="143" t="str">
        <f t="shared" si="20"/>
        <v>인천스마트</v>
      </c>
      <c r="B30" s="143" t="str">
        <f t="shared" si="1"/>
        <v>27</v>
      </c>
      <c r="C30" s="144" t="str">
        <f t="shared" si="21"/>
        <v>70바3634</v>
      </c>
      <c r="D30" s="118" t="str">
        <f t="shared" si="22"/>
        <v>대형</v>
      </c>
      <c r="E30" s="114" t="str">
        <f t="shared" si="16"/>
        <v>B</v>
      </c>
      <c r="F30" s="164">
        <f t="shared" si="17"/>
        <v>0.91368421052631588</v>
      </c>
      <c r="G30" s="165">
        <f t="shared" si="18"/>
        <v>1.736</v>
      </c>
      <c r="H30" s="166">
        <f t="shared" si="19"/>
        <v>1.9</v>
      </c>
      <c r="I30" s="167">
        <f t="shared" si="23"/>
        <v>2778.6680000000001</v>
      </c>
      <c r="J30" s="168">
        <f t="shared" si="24"/>
        <v>2.8365051707549424E-2</v>
      </c>
      <c r="K30" s="168">
        <f t="shared" si="25"/>
        <v>0.34901198726167132</v>
      </c>
      <c r="L30" s="168">
        <f t="shared" si="26"/>
        <v>0.13855559570268919</v>
      </c>
      <c r="M30" s="169">
        <f t="shared" si="27"/>
        <v>12.805</v>
      </c>
      <c r="N30" s="170">
        <f t="shared" si="28"/>
        <v>3.5999999999999997E-2</v>
      </c>
      <c r="O30" s="170">
        <f t="shared" si="29"/>
        <v>9.8970000000000002</v>
      </c>
      <c r="P30" s="171">
        <f t="shared" si="30"/>
        <v>0</v>
      </c>
      <c r="Q30" s="172">
        <f t="shared" si="31"/>
        <v>82</v>
      </c>
      <c r="R30" s="173">
        <f t="shared" si="32"/>
        <v>27.290439115165952</v>
      </c>
      <c r="S30" s="145">
        <f t="shared" si="33"/>
        <v>1</v>
      </c>
      <c r="T30" s="145">
        <f t="shared" si="34"/>
        <v>275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227</v>
      </c>
      <c r="Z30" s="4" t="s">
        <v>194</v>
      </c>
      <c r="AA30" s="4" t="s">
        <v>48</v>
      </c>
      <c r="AB30" s="4">
        <v>529</v>
      </c>
      <c r="AC30" s="4">
        <v>2778.6680000000001</v>
      </c>
      <c r="AD30" s="4">
        <v>1600.4480000000001</v>
      </c>
      <c r="AE30" s="4">
        <v>1.736</v>
      </c>
      <c r="AF30" s="4">
        <v>1.9</v>
      </c>
      <c r="AG30" s="4">
        <v>12.805</v>
      </c>
      <c r="AH30" s="4">
        <v>163.53134299999999</v>
      </c>
      <c r="AI30" s="4">
        <v>4.6385750000000003</v>
      </c>
      <c r="AJ30" s="4">
        <v>57.074399</v>
      </c>
      <c r="AK30" s="4">
        <v>385</v>
      </c>
      <c r="AL30" s="4">
        <v>1</v>
      </c>
      <c r="AM30" s="4">
        <v>275</v>
      </c>
      <c r="AN30" s="4">
        <v>82</v>
      </c>
      <c r="AO30" s="4">
        <v>16.991654</v>
      </c>
      <c r="AP30" s="4">
        <v>4277.1000000000004</v>
      </c>
      <c r="AQ30" s="4">
        <v>0</v>
      </c>
      <c r="AR30" s="4">
        <v>25</v>
      </c>
      <c r="AS30" s="4">
        <v>4799</v>
      </c>
      <c r="AT30" s="4">
        <v>3.5999999999999997E-2</v>
      </c>
      <c r="AU30" s="4">
        <v>9.8970000000000002</v>
      </c>
      <c r="AV30" s="4">
        <v>22462</v>
      </c>
      <c r="AW30" s="4">
        <v>0</v>
      </c>
      <c r="AX30" s="31">
        <v>0.42</v>
      </c>
      <c r="AY30">
        <v>0.91368421052631588</v>
      </c>
      <c r="AZ30" t="s">
        <v>68</v>
      </c>
      <c r="BA30" t="s">
        <v>226</v>
      </c>
      <c r="BB30">
        <v>6</v>
      </c>
      <c r="BC30" t="s">
        <v>590</v>
      </c>
      <c r="BD30">
        <v>9</v>
      </c>
      <c r="BE30">
        <v>36520.292000000001</v>
      </c>
      <c r="BF30">
        <v>7.6085590991441146E-2</v>
      </c>
      <c r="BG30">
        <v>6.9518203137443071E-2</v>
      </c>
      <c r="BH30">
        <v>205692.95099999997</v>
      </c>
      <c r="BI30">
        <v>1.350881489371019E-2</v>
      </c>
      <c r="BJ30">
        <v>1.2342790871305733E-2</v>
      </c>
      <c r="BK30">
        <v>1</v>
      </c>
      <c r="BL30" t="s">
        <v>68</v>
      </c>
      <c r="BM30">
        <v>0</v>
      </c>
      <c r="BN30" t="s">
        <v>575</v>
      </c>
    </row>
    <row r="31" spans="1:66" x14ac:dyDescent="0.25">
      <c r="A31" s="146" t="str">
        <f t="shared" si="20"/>
        <v>인천스마트</v>
      </c>
      <c r="B31" s="146" t="str">
        <f t="shared" si="1"/>
        <v>27</v>
      </c>
      <c r="C31" s="147" t="str">
        <f t="shared" si="21"/>
        <v>70바3635</v>
      </c>
      <c r="D31" s="135" t="str">
        <f t="shared" si="22"/>
        <v>대형</v>
      </c>
      <c r="E31" s="131" t="str">
        <f t="shared" si="16"/>
        <v>A</v>
      </c>
      <c r="F31" s="154">
        <f t="shared" si="17"/>
        <v>0.96888888888888891</v>
      </c>
      <c r="G31" s="155">
        <f t="shared" si="18"/>
        <v>1.744</v>
      </c>
      <c r="H31" s="156">
        <f t="shared" si="19"/>
        <v>1.8</v>
      </c>
      <c r="I31" s="157">
        <f t="shared" si="23"/>
        <v>1633.326</v>
      </c>
      <c r="J31" s="158">
        <f t="shared" si="24"/>
        <v>3.2471940202929983E-2</v>
      </c>
      <c r="K31" s="158">
        <f t="shared" si="25"/>
        <v>0.29623222475885486</v>
      </c>
      <c r="L31" s="158">
        <f t="shared" si="26"/>
        <v>6.9183984091357148E-2</v>
      </c>
      <c r="M31" s="159">
        <f t="shared" si="27"/>
        <v>14.686</v>
      </c>
      <c r="N31" s="160">
        <f t="shared" si="28"/>
        <v>0.49</v>
      </c>
      <c r="O31" s="160">
        <f t="shared" si="29"/>
        <v>12.795999999999999</v>
      </c>
      <c r="P31" s="161">
        <f t="shared" si="30"/>
        <v>1.2</v>
      </c>
      <c r="Q31" s="162">
        <f t="shared" si="31"/>
        <v>92</v>
      </c>
      <c r="R31" s="163">
        <f t="shared" si="32"/>
        <v>27.406831177748412</v>
      </c>
      <c r="S31" s="148">
        <f t="shared" si="33"/>
        <v>8</v>
      </c>
      <c r="T31" s="148">
        <f t="shared" si="34"/>
        <v>209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228</v>
      </c>
      <c r="Z31" s="4" t="s">
        <v>194</v>
      </c>
      <c r="AA31" s="4" t="s">
        <v>48</v>
      </c>
      <c r="AB31" s="4">
        <v>529</v>
      </c>
      <c r="AC31" s="4">
        <v>1633.326</v>
      </c>
      <c r="AD31" s="4">
        <v>936.71699999999998</v>
      </c>
      <c r="AE31" s="4">
        <v>1.744</v>
      </c>
      <c r="AF31" s="4">
        <v>1.8</v>
      </c>
      <c r="AG31" s="4">
        <v>14.686</v>
      </c>
      <c r="AH31" s="4">
        <v>88.776925000000006</v>
      </c>
      <c r="AI31" s="4">
        <v>2.8827590000000001</v>
      </c>
      <c r="AJ31" s="4">
        <v>26.298586</v>
      </c>
      <c r="AK31" s="4">
        <v>113</v>
      </c>
      <c r="AL31" s="4">
        <v>8</v>
      </c>
      <c r="AM31" s="4">
        <v>209</v>
      </c>
      <c r="AN31" s="4">
        <v>92</v>
      </c>
      <c r="AO31" s="4">
        <v>18.398091000000001</v>
      </c>
      <c r="AP31" s="4">
        <v>1764</v>
      </c>
      <c r="AQ31" s="4">
        <v>72</v>
      </c>
      <c r="AR31" s="4">
        <v>20</v>
      </c>
      <c r="AS31" s="4">
        <v>6995</v>
      </c>
      <c r="AT31" s="4">
        <v>0.49</v>
      </c>
      <c r="AU31" s="4">
        <v>12.795999999999999</v>
      </c>
      <c r="AV31" s="4">
        <v>4996</v>
      </c>
      <c r="AW31" s="4">
        <v>0</v>
      </c>
      <c r="AX31" s="4">
        <v>0.46</v>
      </c>
      <c r="AY31">
        <v>0.96888888888888891</v>
      </c>
      <c r="AZ31" t="s">
        <v>66</v>
      </c>
      <c r="BA31" t="s">
        <v>226</v>
      </c>
      <c r="BB31">
        <v>2</v>
      </c>
      <c r="BC31" t="s">
        <v>589</v>
      </c>
      <c r="BD31">
        <v>4</v>
      </c>
      <c r="BE31">
        <v>36520.292000000001</v>
      </c>
      <c r="BF31">
        <v>4.4723793555648456E-2</v>
      </c>
      <c r="BG31">
        <v>4.3332386645028281E-2</v>
      </c>
      <c r="BH31">
        <v>205692.95099999997</v>
      </c>
      <c r="BI31">
        <v>7.9406026898802204E-3</v>
      </c>
      <c r="BJ31">
        <v>7.6935617173061691E-3</v>
      </c>
      <c r="BK31">
        <v>1</v>
      </c>
      <c r="BL31" t="s">
        <v>66</v>
      </c>
      <c r="BM31">
        <v>0</v>
      </c>
      <c r="BN31" t="s">
        <v>575</v>
      </c>
    </row>
    <row r="32" spans="1:66" x14ac:dyDescent="0.25">
      <c r="A32" s="143" t="str">
        <f t="shared" si="20"/>
        <v>인천스마트</v>
      </c>
      <c r="B32" s="143" t="str">
        <f t="shared" si="1"/>
        <v>27</v>
      </c>
      <c r="C32" s="144" t="str">
        <f t="shared" si="21"/>
        <v>70바3636</v>
      </c>
      <c r="D32" s="118" t="str">
        <f t="shared" si="22"/>
        <v>대형</v>
      </c>
      <c r="E32" s="114" t="str">
        <f t="shared" si="16"/>
        <v>B</v>
      </c>
      <c r="F32" s="164">
        <f t="shared" si="17"/>
        <v>0.90526315789473688</v>
      </c>
      <c r="G32" s="165">
        <f t="shared" si="18"/>
        <v>1.72</v>
      </c>
      <c r="H32" s="166">
        <f t="shared" si="19"/>
        <v>1.9</v>
      </c>
      <c r="I32" s="167">
        <f t="shared" si="23"/>
        <v>2703.0709999999999</v>
      </c>
      <c r="J32" s="168">
        <f t="shared" si="24"/>
        <v>2.8341381398815663E-2</v>
      </c>
      <c r="K32" s="168">
        <f t="shared" si="25"/>
        <v>0.33893205733987081</v>
      </c>
      <c r="L32" s="168">
        <f t="shared" si="26"/>
        <v>9.8406590133962454E-2</v>
      </c>
      <c r="M32" s="169">
        <f t="shared" si="27"/>
        <v>11.272</v>
      </c>
      <c r="N32" s="170">
        <f t="shared" si="28"/>
        <v>3.6999999999999998E-2</v>
      </c>
      <c r="O32" s="170">
        <f t="shared" si="29"/>
        <v>5.9560000000000004</v>
      </c>
      <c r="P32" s="171">
        <f t="shared" si="30"/>
        <v>0.15</v>
      </c>
      <c r="Q32" s="172">
        <f t="shared" si="31"/>
        <v>93</v>
      </c>
      <c r="R32" s="173">
        <f t="shared" si="32"/>
        <v>25.543968283446194</v>
      </c>
      <c r="S32" s="145">
        <f t="shared" si="33"/>
        <v>1</v>
      </c>
      <c r="T32" s="145">
        <f t="shared" si="34"/>
        <v>161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229</v>
      </c>
      <c r="Z32" t="s">
        <v>194</v>
      </c>
      <c r="AA32" t="s">
        <v>48</v>
      </c>
      <c r="AB32">
        <v>529</v>
      </c>
      <c r="AC32" s="1">
        <v>2703.0709999999999</v>
      </c>
      <c r="AD32" s="1">
        <v>1571.923</v>
      </c>
      <c r="AE32" s="29">
        <v>1.72</v>
      </c>
      <c r="AF32">
        <v>1.9</v>
      </c>
      <c r="AG32">
        <v>11.272</v>
      </c>
      <c r="AH32">
        <v>167.24495300000001</v>
      </c>
      <c r="AI32">
        <v>4.7399529999999999</v>
      </c>
      <c r="AJ32">
        <v>56.684676000000003</v>
      </c>
      <c r="AK32">
        <v>266</v>
      </c>
      <c r="AL32">
        <v>1</v>
      </c>
      <c r="AM32">
        <v>161</v>
      </c>
      <c r="AN32">
        <v>93</v>
      </c>
      <c r="AO32">
        <v>16.162347</v>
      </c>
      <c r="AP32">
        <v>1386.1</v>
      </c>
      <c r="AQ32">
        <v>9</v>
      </c>
      <c r="AR32">
        <v>12</v>
      </c>
      <c r="AS32">
        <v>2600</v>
      </c>
      <c r="AT32">
        <v>3.6999999999999998E-2</v>
      </c>
      <c r="AU32">
        <v>5.9560000000000004</v>
      </c>
      <c r="AV32">
        <v>23377</v>
      </c>
      <c r="AW32">
        <v>0</v>
      </c>
      <c r="AX32">
        <v>0.41</v>
      </c>
      <c r="AY32">
        <v>0.90526315789473688</v>
      </c>
      <c r="AZ32" t="s">
        <v>68</v>
      </c>
      <c r="BA32" t="s">
        <v>226</v>
      </c>
      <c r="BB32">
        <v>7</v>
      </c>
      <c r="BC32" t="s">
        <v>591</v>
      </c>
      <c r="BD32">
        <v>10</v>
      </c>
      <c r="BE32">
        <v>36520.292000000001</v>
      </c>
      <c r="BF32">
        <v>7.4015591113017379E-2</v>
      </c>
      <c r="BG32">
        <v>6.7003587744415741E-2</v>
      </c>
      <c r="BH32">
        <v>205692.95099999997</v>
      </c>
      <c r="BI32">
        <v>1.3141291361024814E-2</v>
      </c>
      <c r="BJ32">
        <v>1.1896326916296147E-2</v>
      </c>
      <c r="BK32">
        <v>1</v>
      </c>
      <c r="BL32" t="s">
        <v>68</v>
      </c>
      <c r="BM32">
        <v>0</v>
      </c>
      <c r="BN32" t="s">
        <v>575</v>
      </c>
    </row>
    <row r="33" spans="1:66" x14ac:dyDescent="0.25">
      <c r="A33" s="146" t="str">
        <f t="shared" si="20"/>
        <v>인천스마트</v>
      </c>
      <c r="B33" s="146" t="str">
        <f t="shared" si="1"/>
        <v>27</v>
      </c>
      <c r="C33" s="147" t="str">
        <f t="shared" si="21"/>
        <v>70바3637</v>
      </c>
      <c r="D33" s="135" t="str">
        <f t="shared" si="22"/>
        <v>대형</v>
      </c>
      <c r="E33" s="131" t="str">
        <f t="shared" si="16"/>
        <v>B</v>
      </c>
      <c r="F33" s="154">
        <f t="shared" si="17"/>
        <v>0.90368421052631587</v>
      </c>
      <c r="G33" s="155">
        <f t="shared" si="18"/>
        <v>1.7170000000000001</v>
      </c>
      <c r="H33" s="156">
        <f t="shared" si="19"/>
        <v>1.9</v>
      </c>
      <c r="I33" s="157">
        <f t="shared" si="23"/>
        <v>3002.3530000000001</v>
      </c>
      <c r="J33" s="158">
        <f t="shared" si="24"/>
        <v>2.7885542555883824E-2</v>
      </c>
      <c r="K33" s="158">
        <f t="shared" si="25"/>
        <v>0.3414754282254896</v>
      </c>
      <c r="L33" s="158">
        <f t="shared" si="26"/>
        <v>0.14088949567222775</v>
      </c>
      <c r="M33" s="159">
        <f t="shared" si="27"/>
        <v>13.99</v>
      </c>
      <c r="N33" s="160">
        <f t="shared" si="28"/>
        <v>0.13300000000000001</v>
      </c>
      <c r="O33" s="160">
        <f t="shared" si="29"/>
        <v>17.02</v>
      </c>
      <c r="P33" s="161">
        <f t="shared" si="30"/>
        <v>1.1033333333333333</v>
      </c>
      <c r="Q33" s="162">
        <f t="shared" si="31"/>
        <v>94</v>
      </c>
      <c r="R33" s="163">
        <f t="shared" si="32"/>
        <v>25.564684039775134</v>
      </c>
      <c r="S33" s="148">
        <f t="shared" si="33"/>
        <v>4</v>
      </c>
      <c r="T33" s="148">
        <f t="shared" si="34"/>
        <v>511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230</v>
      </c>
      <c r="Z33" s="4" t="s">
        <v>194</v>
      </c>
      <c r="AA33" s="4" t="s">
        <v>48</v>
      </c>
      <c r="AB33" s="4">
        <v>529</v>
      </c>
      <c r="AC33" s="4">
        <v>3002.3530000000001</v>
      </c>
      <c r="AD33" s="4">
        <v>1748.105</v>
      </c>
      <c r="AE33" s="4">
        <v>1.7170000000000001</v>
      </c>
      <c r="AF33" s="4">
        <v>1.9</v>
      </c>
      <c r="AG33" s="4">
        <v>13.99</v>
      </c>
      <c r="AH33" s="4">
        <v>186.22606999999999</v>
      </c>
      <c r="AI33" s="4">
        <v>5.1930149999999999</v>
      </c>
      <c r="AJ33" s="4">
        <v>63.591627000000003</v>
      </c>
      <c r="AK33" s="4">
        <v>423</v>
      </c>
      <c r="AL33" s="4">
        <v>4</v>
      </c>
      <c r="AM33" s="4">
        <v>511</v>
      </c>
      <c r="AN33" s="4">
        <v>94</v>
      </c>
      <c r="AO33" s="4">
        <v>16.122087000000001</v>
      </c>
      <c r="AP33" s="4">
        <v>4065.7</v>
      </c>
      <c r="AQ33" s="4">
        <v>66.2</v>
      </c>
      <c r="AR33" s="4">
        <v>29</v>
      </c>
      <c r="AS33" s="4">
        <v>7214</v>
      </c>
      <c r="AT33" s="4">
        <v>0.13300000000000001</v>
      </c>
      <c r="AU33" s="4">
        <v>17.02</v>
      </c>
      <c r="AV33" s="4">
        <v>27571</v>
      </c>
      <c r="AW33" s="4">
        <v>0</v>
      </c>
      <c r="AX33" s="4">
        <v>0.47</v>
      </c>
      <c r="AY33">
        <v>0.90368421052631587</v>
      </c>
      <c r="AZ33" t="s">
        <v>68</v>
      </c>
      <c r="BA33" t="s">
        <v>226</v>
      </c>
      <c r="BB33">
        <v>9</v>
      </c>
      <c r="BC33" t="s">
        <v>612</v>
      </c>
      <c r="BD33">
        <v>8</v>
      </c>
      <c r="BE33">
        <v>36520.292000000001</v>
      </c>
      <c r="BF33">
        <v>8.2210542018667315E-2</v>
      </c>
      <c r="BG33">
        <v>7.4292368761079891E-2</v>
      </c>
      <c r="BH33">
        <v>205692.95099999997</v>
      </c>
      <c r="BI33">
        <v>1.4596285314609544E-2</v>
      </c>
      <c r="BJ33">
        <v>1.3190432571149784E-2</v>
      </c>
      <c r="BK33">
        <v>1</v>
      </c>
      <c r="BL33" t="s">
        <v>68</v>
      </c>
      <c r="BM33">
        <v>0</v>
      </c>
      <c r="BN33" t="s">
        <v>575</v>
      </c>
    </row>
    <row r="34" spans="1:66" x14ac:dyDescent="0.25">
      <c r="A34" s="143" t="str">
        <f t="shared" si="20"/>
        <v>인천스마트</v>
      </c>
      <c r="B34" s="143" t="str">
        <f t="shared" si="1"/>
        <v>27</v>
      </c>
      <c r="C34" s="144" t="str">
        <f t="shared" si="21"/>
        <v>70바3638</v>
      </c>
      <c r="D34" s="118" t="str">
        <f t="shared" si="22"/>
        <v>대형</v>
      </c>
      <c r="E34" s="114" t="str">
        <f t="shared" si="16"/>
        <v>B</v>
      </c>
      <c r="F34" s="164">
        <f t="shared" si="17"/>
        <v>0.93263157894736848</v>
      </c>
      <c r="G34" s="165">
        <f t="shared" si="18"/>
        <v>1.772</v>
      </c>
      <c r="H34" s="166">
        <f t="shared" si="19"/>
        <v>1.9</v>
      </c>
      <c r="I34" s="167">
        <f t="shared" si="23"/>
        <v>2719.1979999999999</v>
      </c>
      <c r="J34" s="168">
        <f t="shared" si="24"/>
        <v>1.8518518747846935E-2</v>
      </c>
      <c r="K34" s="168">
        <f t="shared" si="25"/>
        <v>0.32614596663133422</v>
      </c>
      <c r="L34" s="168">
        <f t="shared" si="26"/>
        <v>0.16585772716808414</v>
      </c>
      <c r="M34" s="169">
        <f t="shared" si="27"/>
        <v>10.401999999999999</v>
      </c>
      <c r="N34" s="170">
        <f t="shared" si="28"/>
        <v>3.6999999999999998E-2</v>
      </c>
      <c r="O34" s="170">
        <f t="shared" si="29"/>
        <v>7.5759999999999996</v>
      </c>
      <c r="P34" s="171">
        <f t="shared" si="30"/>
        <v>0.59500000000000008</v>
      </c>
      <c r="Q34" s="172">
        <f t="shared" si="31"/>
        <v>82</v>
      </c>
      <c r="R34" s="173">
        <f t="shared" si="32"/>
        <v>25.692050110230142</v>
      </c>
      <c r="S34" s="145">
        <f t="shared" si="33"/>
        <v>1</v>
      </c>
      <c r="T34" s="145">
        <f t="shared" si="34"/>
        <v>206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232</v>
      </c>
      <c r="Z34" s="4" t="s">
        <v>194</v>
      </c>
      <c r="AA34" s="4" t="s">
        <v>48</v>
      </c>
      <c r="AB34" s="4">
        <v>529</v>
      </c>
      <c r="AC34" s="4">
        <v>2719.1979999999999</v>
      </c>
      <c r="AD34" s="4">
        <v>1534.7329999999999</v>
      </c>
      <c r="AE34" s="4">
        <v>1.772</v>
      </c>
      <c r="AF34" s="4">
        <v>1.9</v>
      </c>
      <c r="AG34" s="4">
        <v>10.401999999999999</v>
      </c>
      <c r="AH34" s="4">
        <v>161.502172</v>
      </c>
      <c r="AI34" s="4">
        <v>2.9907810000000001</v>
      </c>
      <c r="AJ34" s="4">
        <v>52.673282</v>
      </c>
      <c r="AK34" s="4">
        <v>451</v>
      </c>
      <c r="AL34" s="4">
        <v>1</v>
      </c>
      <c r="AM34" s="4">
        <v>206</v>
      </c>
      <c r="AN34" s="4">
        <v>82</v>
      </c>
      <c r="AO34" s="4">
        <v>16.836912000000002</v>
      </c>
      <c r="AP34" s="4">
        <v>2344</v>
      </c>
      <c r="AQ34" s="4">
        <v>35.700000000000003</v>
      </c>
      <c r="AR34" s="4">
        <v>18</v>
      </c>
      <c r="AS34" s="4">
        <v>1609</v>
      </c>
      <c r="AT34" s="4">
        <v>3.6999999999999998E-2</v>
      </c>
      <c r="AU34" s="4">
        <v>7.5759999999999996</v>
      </c>
      <c r="AV34" s="4">
        <v>24347</v>
      </c>
      <c r="AW34" s="4">
        <v>0</v>
      </c>
      <c r="AX34" s="4">
        <v>0.4</v>
      </c>
      <c r="AY34">
        <v>0.93263157894736848</v>
      </c>
      <c r="AZ34" t="s">
        <v>68</v>
      </c>
      <c r="BA34" t="s">
        <v>226</v>
      </c>
      <c r="BB34">
        <v>4</v>
      </c>
      <c r="BC34" t="s">
        <v>586</v>
      </c>
      <c r="BD34">
        <v>4</v>
      </c>
      <c r="BE34">
        <v>36520.292000000001</v>
      </c>
      <c r="BF34">
        <v>7.445718122954767E-2</v>
      </c>
      <c r="BG34">
        <v>6.9441118494083409E-2</v>
      </c>
      <c r="BH34">
        <v>205692.95099999997</v>
      </c>
      <c r="BI34">
        <v>1.3219694631149515E-2</v>
      </c>
      <c r="BJ34">
        <v>1.2329104677051022E-2</v>
      </c>
      <c r="BK34">
        <v>1</v>
      </c>
      <c r="BL34" t="s">
        <v>68</v>
      </c>
      <c r="BM34">
        <v>0</v>
      </c>
      <c r="BN34" t="s">
        <v>575</v>
      </c>
    </row>
    <row r="35" spans="1:66" x14ac:dyDescent="0.25">
      <c r="A35" s="146" t="str">
        <f t="shared" si="20"/>
        <v>인천스마트</v>
      </c>
      <c r="B35" s="146" t="str">
        <f t="shared" si="1"/>
        <v>27</v>
      </c>
      <c r="C35" s="147" t="str">
        <f t="shared" si="21"/>
        <v>70바3639</v>
      </c>
      <c r="D35" s="135" t="str">
        <f t="shared" si="22"/>
        <v>대형</v>
      </c>
      <c r="E35" s="131" t="str">
        <f t="shared" si="16"/>
        <v>B</v>
      </c>
      <c r="F35" s="154">
        <f t="shared" si="17"/>
        <v>0.93894736842105264</v>
      </c>
      <c r="G35" s="155">
        <f t="shared" si="18"/>
        <v>1.784</v>
      </c>
      <c r="H35" s="156">
        <f t="shared" si="19"/>
        <v>1.9</v>
      </c>
      <c r="I35" s="157">
        <f t="shared" si="23"/>
        <v>2591.7060000000001</v>
      </c>
      <c r="J35" s="158">
        <f t="shared" si="24"/>
        <v>3.6592581049785702E-2</v>
      </c>
      <c r="K35" s="158">
        <f t="shared" si="25"/>
        <v>0.32807928140377485</v>
      </c>
      <c r="L35" s="158">
        <f t="shared" si="26"/>
        <v>0.13929049051088355</v>
      </c>
      <c r="M35" s="159">
        <f t="shared" si="27"/>
        <v>12.717000000000001</v>
      </c>
      <c r="N35" s="160">
        <f t="shared" si="28"/>
        <v>3.9E-2</v>
      </c>
      <c r="O35" s="160">
        <f t="shared" si="29"/>
        <v>11.305</v>
      </c>
      <c r="P35" s="161">
        <f t="shared" si="30"/>
        <v>0</v>
      </c>
      <c r="Q35" s="162">
        <f t="shared" si="31"/>
        <v>69</v>
      </c>
      <c r="R35" s="163">
        <f t="shared" si="32"/>
        <v>27.263323457602905</v>
      </c>
      <c r="S35" s="148">
        <f t="shared" si="33"/>
        <v>1</v>
      </c>
      <c r="T35" s="148">
        <f t="shared" si="34"/>
        <v>293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233</v>
      </c>
      <c r="Z35" s="4" t="s">
        <v>194</v>
      </c>
      <c r="AA35" s="4" t="s">
        <v>48</v>
      </c>
      <c r="AB35" s="4">
        <v>529</v>
      </c>
      <c r="AC35" s="4">
        <v>2591.7060000000001</v>
      </c>
      <c r="AD35" s="4">
        <v>1452.712</v>
      </c>
      <c r="AE35" s="4">
        <v>1.784</v>
      </c>
      <c r="AF35" s="4">
        <v>1.9</v>
      </c>
      <c r="AG35" s="4">
        <v>12.717000000000001</v>
      </c>
      <c r="AH35" s="4">
        <v>149.62661399999999</v>
      </c>
      <c r="AI35" s="4">
        <v>5.4752239999999999</v>
      </c>
      <c r="AJ35" s="4">
        <v>49.089391999999997</v>
      </c>
      <c r="AK35" s="4">
        <v>361</v>
      </c>
      <c r="AL35" s="4">
        <v>1</v>
      </c>
      <c r="AM35" s="4">
        <v>293</v>
      </c>
      <c r="AN35" s="4">
        <v>69</v>
      </c>
      <c r="AO35" s="4">
        <v>17.321155999999998</v>
      </c>
      <c r="AP35" s="4">
        <v>1070.2</v>
      </c>
      <c r="AQ35" s="4">
        <v>0</v>
      </c>
      <c r="AR35" s="4">
        <v>16</v>
      </c>
      <c r="AS35" s="4">
        <v>3394</v>
      </c>
      <c r="AT35" s="4">
        <v>3.9E-2</v>
      </c>
      <c r="AU35" s="4">
        <v>11.305</v>
      </c>
      <c r="AV35" s="4">
        <v>21259</v>
      </c>
      <c r="AW35" s="4">
        <v>0</v>
      </c>
      <c r="AX35" s="4">
        <v>0.43</v>
      </c>
      <c r="AY35">
        <v>0.93894736842105264</v>
      </c>
      <c r="AZ35" t="s">
        <v>68</v>
      </c>
      <c r="BA35" t="s">
        <v>226</v>
      </c>
      <c r="BB35">
        <v>2</v>
      </c>
      <c r="BC35" t="s">
        <v>585</v>
      </c>
      <c r="BD35">
        <v>9</v>
      </c>
      <c r="BE35">
        <v>36520.292000000001</v>
      </c>
      <c r="BF35">
        <v>7.0966190522244454E-2</v>
      </c>
      <c r="BG35">
        <v>6.6633517837728473E-2</v>
      </c>
      <c r="BH35">
        <v>205692.95099999997</v>
      </c>
      <c r="BI35">
        <v>1.2599877571886265E-2</v>
      </c>
      <c r="BJ35">
        <v>1.1830621888550051E-2</v>
      </c>
      <c r="BK35">
        <v>1</v>
      </c>
      <c r="BL35" t="s">
        <v>68</v>
      </c>
      <c r="BM35">
        <v>0</v>
      </c>
      <c r="BN35" t="s">
        <v>575</v>
      </c>
    </row>
    <row r="36" spans="1:66" x14ac:dyDescent="0.25">
      <c r="A36" s="143" t="str">
        <f t="shared" si="20"/>
        <v>인천스마트</v>
      </c>
      <c r="B36" s="143" t="str">
        <f t="shared" si="1"/>
        <v>27</v>
      </c>
      <c r="C36" s="144" t="str">
        <f t="shared" si="21"/>
        <v>70바3640</v>
      </c>
      <c r="D36" s="118" t="str">
        <f t="shared" si="22"/>
        <v>대형</v>
      </c>
      <c r="E36" s="114" t="str">
        <f t="shared" si="16"/>
        <v>B</v>
      </c>
      <c r="F36" s="164">
        <f t="shared" si="17"/>
        <v>0.94631578947368433</v>
      </c>
      <c r="G36" s="165">
        <f t="shared" si="18"/>
        <v>1.798</v>
      </c>
      <c r="H36" s="166">
        <f t="shared" si="19"/>
        <v>1.9</v>
      </c>
      <c r="I36" s="167">
        <f t="shared" si="23"/>
        <v>3268.4119999999998</v>
      </c>
      <c r="J36" s="168">
        <f t="shared" si="24"/>
        <v>2.6658150001177657E-2</v>
      </c>
      <c r="K36" s="168">
        <f t="shared" si="25"/>
        <v>0.34089726771997647</v>
      </c>
      <c r="L36" s="168">
        <f t="shared" si="26"/>
        <v>7.0676524257039811E-2</v>
      </c>
      <c r="M36" s="169">
        <f t="shared" si="27"/>
        <v>12.44</v>
      </c>
      <c r="N36" s="170">
        <f t="shared" si="28"/>
        <v>0.122</v>
      </c>
      <c r="O36" s="170">
        <f t="shared" si="29"/>
        <v>10.372</v>
      </c>
      <c r="P36" s="171">
        <f t="shared" si="30"/>
        <v>0.44</v>
      </c>
      <c r="Q36" s="172">
        <f t="shared" si="31"/>
        <v>93</v>
      </c>
      <c r="R36" s="173">
        <f t="shared" si="32"/>
        <v>26.484040790523832</v>
      </c>
      <c r="S36" s="145">
        <f t="shared" si="33"/>
        <v>4</v>
      </c>
      <c r="T36" s="145">
        <f t="shared" si="34"/>
        <v>339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234</v>
      </c>
      <c r="Z36" t="s">
        <v>194</v>
      </c>
      <c r="AA36" t="s">
        <v>48</v>
      </c>
      <c r="AB36">
        <v>529</v>
      </c>
      <c r="AC36" s="1">
        <v>3268.4119999999998</v>
      </c>
      <c r="AD36" s="1">
        <v>1817.5809999999999</v>
      </c>
      <c r="AE36" s="29">
        <v>1.798</v>
      </c>
      <c r="AF36">
        <v>1.9</v>
      </c>
      <c r="AG36">
        <v>12.44</v>
      </c>
      <c r="AH36">
        <v>195.13270800000001</v>
      </c>
      <c r="AI36">
        <v>5.2018769999999996</v>
      </c>
      <c r="AJ36">
        <v>66.520206999999999</v>
      </c>
      <c r="AK36">
        <v>231</v>
      </c>
      <c r="AL36">
        <v>4</v>
      </c>
      <c r="AM36">
        <v>339</v>
      </c>
      <c r="AN36">
        <v>93</v>
      </c>
      <c r="AO36">
        <v>16.749687999999999</v>
      </c>
      <c r="AP36">
        <v>1953</v>
      </c>
      <c r="AQ36">
        <v>26.4</v>
      </c>
      <c r="AR36">
        <v>13</v>
      </c>
      <c r="AS36">
        <v>4329</v>
      </c>
      <c r="AT36">
        <v>0.122</v>
      </c>
      <c r="AU36">
        <v>10.372</v>
      </c>
      <c r="AV36">
        <v>28998</v>
      </c>
      <c r="AW36">
        <v>0</v>
      </c>
      <c r="AX36">
        <v>0.44</v>
      </c>
      <c r="AY36">
        <v>0.94631578947368433</v>
      </c>
      <c r="AZ36" t="s">
        <v>68</v>
      </c>
      <c r="BA36" t="s">
        <v>226</v>
      </c>
      <c r="BB36">
        <v>1</v>
      </c>
      <c r="BC36" t="s">
        <v>231</v>
      </c>
      <c r="BD36">
        <v>6</v>
      </c>
      <c r="BE36">
        <v>36520.292000000001</v>
      </c>
      <c r="BF36">
        <v>8.9495779497053299E-2</v>
      </c>
      <c r="BG36">
        <v>8.469126922931676E-2</v>
      </c>
      <c r="BH36">
        <v>205692.95099999997</v>
      </c>
      <c r="BI36">
        <v>1.5889761822708258E-2</v>
      </c>
      <c r="BJ36">
        <v>1.5036732503804974E-2</v>
      </c>
      <c r="BK36">
        <v>1</v>
      </c>
      <c r="BL36" t="s">
        <v>68</v>
      </c>
      <c r="BM36">
        <v>0</v>
      </c>
      <c r="BN36" t="s">
        <v>575</v>
      </c>
    </row>
    <row r="37" spans="1:66" x14ac:dyDescent="0.25">
      <c r="A37" s="146" t="str">
        <f t="shared" si="20"/>
        <v>인천스마트</v>
      </c>
      <c r="B37" s="146" t="str">
        <f t="shared" si="1"/>
        <v>27</v>
      </c>
      <c r="C37" s="147" t="str">
        <f t="shared" si="21"/>
        <v>70바3641</v>
      </c>
      <c r="D37" s="135" t="str">
        <f t="shared" si="22"/>
        <v>대형</v>
      </c>
      <c r="E37" s="131" t="str">
        <f t="shared" si="16"/>
        <v>B</v>
      </c>
      <c r="F37" s="154">
        <f t="shared" si="17"/>
        <v>0.93684210526315792</v>
      </c>
      <c r="G37" s="155">
        <f t="shared" si="18"/>
        <v>1.78</v>
      </c>
      <c r="H37" s="156">
        <f t="shared" si="19"/>
        <v>1.9</v>
      </c>
      <c r="I37" s="157">
        <f t="shared" si="23"/>
        <v>1446.896</v>
      </c>
      <c r="J37" s="158">
        <f t="shared" si="24"/>
        <v>3.9122614451517837E-2</v>
      </c>
      <c r="K37" s="158">
        <f t="shared" si="25"/>
        <v>0.30401348632887298</v>
      </c>
      <c r="L37" s="158">
        <f t="shared" si="26"/>
        <v>0.16310778383518926</v>
      </c>
      <c r="M37" s="159">
        <f t="shared" si="27"/>
        <v>14.962999999999999</v>
      </c>
      <c r="N37" s="160">
        <f t="shared" si="28"/>
        <v>0</v>
      </c>
      <c r="O37" s="160">
        <f t="shared" si="29"/>
        <v>14.721</v>
      </c>
      <c r="P37" s="161">
        <f t="shared" si="30"/>
        <v>0.20833333333333334</v>
      </c>
      <c r="Q37" s="162">
        <f t="shared" si="31"/>
        <v>94</v>
      </c>
      <c r="R37" s="163">
        <f t="shared" si="32"/>
        <v>28.327140951125397</v>
      </c>
      <c r="S37" s="148">
        <f t="shared" si="33"/>
        <v>0</v>
      </c>
      <c r="T37" s="148">
        <f t="shared" si="34"/>
        <v>213</v>
      </c>
      <c r="U37" t="s">
        <v>118</v>
      </c>
      <c r="V37" t="s">
        <v>121</v>
      </c>
      <c r="W37" s="4" t="s">
        <v>118</v>
      </c>
      <c r="X37" s="4" t="s">
        <v>121</v>
      </c>
      <c r="Y37" s="4" t="s">
        <v>235</v>
      </c>
      <c r="Z37" s="4" t="s">
        <v>194</v>
      </c>
      <c r="AA37" s="4" t="s">
        <v>48</v>
      </c>
      <c r="AB37" s="4">
        <v>529</v>
      </c>
      <c r="AC37" s="4">
        <v>1446.896</v>
      </c>
      <c r="AD37" s="4">
        <v>812.80799999999999</v>
      </c>
      <c r="AE37" s="4">
        <v>1.78</v>
      </c>
      <c r="AF37" s="4">
        <v>1.9</v>
      </c>
      <c r="AG37" s="4">
        <v>14.962999999999999</v>
      </c>
      <c r="AH37" s="4">
        <v>77.760524000000004</v>
      </c>
      <c r="AI37" s="4">
        <v>3.042195</v>
      </c>
      <c r="AJ37" s="4">
        <v>23.640248</v>
      </c>
      <c r="AK37" s="4">
        <v>236</v>
      </c>
      <c r="AL37" s="4">
        <v>0</v>
      </c>
      <c r="AM37" s="4">
        <v>213</v>
      </c>
      <c r="AN37" s="4">
        <v>94</v>
      </c>
      <c r="AO37" s="4">
        <v>18.607075999999999</v>
      </c>
      <c r="AP37" s="4">
        <v>3042.7</v>
      </c>
      <c r="AQ37" s="4">
        <v>12.5</v>
      </c>
      <c r="AR37" s="4">
        <v>11</v>
      </c>
      <c r="AS37" s="4">
        <v>2952</v>
      </c>
      <c r="AT37" s="4">
        <v>0</v>
      </c>
      <c r="AU37" s="4">
        <v>14.721</v>
      </c>
      <c r="AV37" s="4">
        <v>12982</v>
      </c>
      <c r="AW37" s="4">
        <v>0</v>
      </c>
      <c r="AX37" s="4">
        <v>0.46</v>
      </c>
      <c r="AY37">
        <v>0.93684210526315792</v>
      </c>
      <c r="AZ37" t="s">
        <v>68</v>
      </c>
      <c r="BA37" t="s">
        <v>226</v>
      </c>
      <c r="BB37">
        <v>3</v>
      </c>
      <c r="BC37" t="s">
        <v>587</v>
      </c>
      <c r="BD37">
        <v>7</v>
      </c>
      <c r="BE37">
        <v>36520.292000000001</v>
      </c>
      <c r="BF37">
        <v>3.9618960330328135E-2</v>
      </c>
      <c r="BG37">
        <v>3.7116710204202145E-2</v>
      </c>
      <c r="BH37">
        <v>205692.95099999997</v>
      </c>
      <c r="BI37">
        <v>7.0342517474018844E-3</v>
      </c>
      <c r="BJ37">
        <v>6.5899832159870284E-3</v>
      </c>
      <c r="BK37">
        <v>1</v>
      </c>
      <c r="BL37" t="s">
        <v>68</v>
      </c>
      <c r="BM37">
        <v>0</v>
      </c>
      <c r="BN37" t="s">
        <v>575</v>
      </c>
    </row>
    <row r="38" spans="1:66" x14ac:dyDescent="0.25">
      <c r="A38" s="143" t="str">
        <f t="shared" si="20"/>
        <v>인천스마트</v>
      </c>
      <c r="B38" s="143" t="str">
        <f t="shared" si="1"/>
        <v>27</v>
      </c>
      <c r="C38" s="144" t="str">
        <f t="shared" si="21"/>
        <v>70바3642</v>
      </c>
      <c r="D38" s="118" t="str">
        <f t="shared" si="22"/>
        <v>대형</v>
      </c>
      <c r="E38" s="114" t="str">
        <f t="shared" si="16"/>
        <v>B</v>
      </c>
      <c r="F38" s="164">
        <f t="shared" si="17"/>
        <v>0.90421052631578946</v>
      </c>
      <c r="G38" s="165">
        <f t="shared" si="18"/>
        <v>1.718</v>
      </c>
      <c r="H38" s="166">
        <f t="shared" si="19"/>
        <v>1.9</v>
      </c>
      <c r="I38" s="167">
        <f t="shared" si="23"/>
        <v>1895.223</v>
      </c>
      <c r="J38" s="168">
        <f t="shared" si="24"/>
        <v>5.1294342296567048E-2</v>
      </c>
      <c r="K38" s="168">
        <f t="shared" si="25"/>
        <v>0.35770565223691031</v>
      </c>
      <c r="L38" s="168">
        <f t="shared" si="26"/>
        <v>0.16040328763422562</v>
      </c>
      <c r="M38" s="169">
        <f t="shared" si="27"/>
        <v>14.268000000000001</v>
      </c>
      <c r="N38" s="170">
        <f t="shared" si="28"/>
        <v>0.63300000000000001</v>
      </c>
      <c r="O38" s="170">
        <f t="shared" si="29"/>
        <v>18.414999999999999</v>
      </c>
      <c r="P38" s="171">
        <f t="shared" si="30"/>
        <v>0.29499999999999998</v>
      </c>
      <c r="Q38" s="172">
        <f t="shared" si="31"/>
        <v>92</v>
      </c>
      <c r="R38" s="173">
        <f t="shared" si="32"/>
        <v>28.320005544389691</v>
      </c>
      <c r="S38" s="145">
        <f t="shared" si="33"/>
        <v>12</v>
      </c>
      <c r="T38" s="145">
        <f t="shared" si="34"/>
        <v>349</v>
      </c>
      <c r="U38" t="s">
        <v>118</v>
      </c>
      <c r="V38" t="s">
        <v>121</v>
      </c>
      <c r="W38" t="s">
        <v>118</v>
      </c>
      <c r="X38" s="4" t="s">
        <v>121</v>
      </c>
      <c r="Y38" s="4" t="s">
        <v>236</v>
      </c>
      <c r="Z38" s="4" t="s">
        <v>194</v>
      </c>
      <c r="AA38" s="4" t="s">
        <v>48</v>
      </c>
      <c r="AB38" s="4">
        <v>529</v>
      </c>
      <c r="AC38" s="4">
        <v>1895.223</v>
      </c>
      <c r="AD38" s="4">
        <v>1103.203</v>
      </c>
      <c r="AE38" s="4">
        <v>1.718</v>
      </c>
      <c r="AF38" s="4">
        <v>1.9</v>
      </c>
      <c r="AG38" s="4">
        <v>14.268000000000001</v>
      </c>
      <c r="AH38" s="4">
        <v>113.234691</v>
      </c>
      <c r="AI38" s="4">
        <v>5.8082989999999999</v>
      </c>
      <c r="AJ38" s="4">
        <v>40.504688999999999</v>
      </c>
      <c r="AK38" s="4">
        <v>304</v>
      </c>
      <c r="AL38" s="4">
        <v>12</v>
      </c>
      <c r="AM38" s="4">
        <v>349</v>
      </c>
      <c r="AN38" s="4">
        <v>92</v>
      </c>
      <c r="AO38" s="4">
        <v>16.737123</v>
      </c>
      <c r="AP38" s="4">
        <v>1083.3</v>
      </c>
      <c r="AQ38" s="4">
        <v>17.7</v>
      </c>
      <c r="AR38" s="4">
        <v>42</v>
      </c>
      <c r="AS38" s="4">
        <v>17169</v>
      </c>
      <c r="AT38" s="4">
        <v>0.63300000000000001</v>
      </c>
      <c r="AU38" s="4">
        <v>18.414999999999999</v>
      </c>
      <c r="AV38" s="4">
        <v>0</v>
      </c>
      <c r="AW38" s="4">
        <v>0</v>
      </c>
      <c r="AX38" s="4">
        <v>0.43</v>
      </c>
      <c r="AY38">
        <v>0.90421052631578946</v>
      </c>
      <c r="AZ38" t="s">
        <v>68</v>
      </c>
      <c r="BA38" t="s">
        <v>226</v>
      </c>
      <c r="BB38">
        <v>8</v>
      </c>
      <c r="BC38" t="s">
        <v>613</v>
      </c>
      <c r="BD38">
        <v>1</v>
      </c>
      <c r="BE38">
        <v>36520.292000000001</v>
      </c>
      <c r="BF38">
        <v>5.1895066994535527E-2</v>
      </c>
      <c r="BG38">
        <v>4.6924065840322125E-2</v>
      </c>
      <c r="BH38">
        <v>205692.95099999997</v>
      </c>
      <c r="BI38">
        <v>9.2138451550534666E-3</v>
      </c>
      <c r="BJ38">
        <v>8.3312557770430819E-3</v>
      </c>
      <c r="BK38">
        <v>1</v>
      </c>
      <c r="BL38" t="s">
        <v>68</v>
      </c>
      <c r="BM38">
        <v>0</v>
      </c>
      <c r="BN38" t="s">
        <v>575</v>
      </c>
    </row>
    <row r="39" spans="1:66" x14ac:dyDescent="0.25">
      <c r="A39" s="146" t="str">
        <f t="shared" si="20"/>
        <v>인천스마트</v>
      </c>
      <c r="B39" s="146" t="str">
        <f t="shared" si="1"/>
        <v>27</v>
      </c>
      <c r="C39" s="147" t="str">
        <f t="shared" si="21"/>
        <v>70바3659</v>
      </c>
      <c r="D39" s="135" t="str">
        <f t="shared" si="22"/>
        <v>대형</v>
      </c>
      <c r="E39" s="131" t="str">
        <f t="shared" si="16"/>
        <v>A</v>
      </c>
      <c r="F39" s="154">
        <f t="shared" si="17"/>
        <v>0.98111111111111104</v>
      </c>
      <c r="G39" s="155">
        <f t="shared" si="18"/>
        <v>1.766</v>
      </c>
      <c r="H39" s="156">
        <f t="shared" si="19"/>
        <v>1.8</v>
      </c>
      <c r="I39" s="157">
        <f t="shared" si="23"/>
        <v>2275.4520000000002</v>
      </c>
      <c r="J39" s="158">
        <f t="shared" si="24"/>
        <v>4.7335297737943829E-2</v>
      </c>
      <c r="K39" s="158">
        <f t="shared" si="25"/>
        <v>0.36661412380062175</v>
      </c>
      <c r="L39" s="158">
        <f t="shared" si="26"/>
        <v>0.14810244294320424</v>
      </c>
      <c r="M39" s="159">
        <f t="shared" si="27"/>
        <v>15.074999999999999</v>
      </c>
      <c r="N39" s="160">
        <f t="shared" si="28"/>
        <v>8.7999999999999995E-2</v>
      </c>
      <c r="O39" s="160">
        <f t="shared" si="29"/>
        <v>23.292000000000002</v>
      </c>
      <c r="P39" s="161">
        <f t="shared" si="30"/>
        <v>0.46666666666666667</v>
      </c>
      <c r="Q39" s="162">
        <f t="shared" si="31"/>
        <v>90</v>
      </c>
      <c r="R39" s="163">
        <f t="shared" si="32"/>
        <v>28.249900201444472</v>
      </c>
      <c r="S39" s="148">
        <f t="shared" si="33"/>
        <v>2</v>
      </c>
      <c r="T39" s="148">
        <f t="shared" si="34"/>
        <v>530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237</v>
      </c>
      <c r="Z39" t="s">
        <v>194</v>
      </c>
      <c r="AA39" t="s">
        <v>48</v>
      </c>
      <c r="AB39">
        <v>529</v>
      </c>
      <c r="AC39" s="1">
        <v>2275.4520000000002</v>
      </c>
      <c r="AD39" s="1">
        <v>1288.749</v>
      </c>
      <c r="AE39" s="29">
        <v>1.766</v>
      </c>
      <c r="AF39">
        <v>1.8</v>
      </c>
      <c r="AG39">
        <v>15.074999999999999</v>
      </c>
      <c r="AH39">
        <v>137.44079600000001</v>
      </c>
      <c r="AI39">
        <v>6.5058009999999999</v>
      </c>
      <c r="AJ39">
        <v>50.387737000000001</v>
      </c>
      <c r="AK39">
        <v>337</v>
      </c>
      <c r="AL39">
        <v>2</v>
      </c>
      <c r="AM39">
        <v>530</v>
      </c>
      <c r="AN39">
        <v>90</v>
      </c>
      <c r="AO39">
        <v>16.555869999999999</v>
      </c>
      <c r="AP39">
        <v>4041.8</v>
      </c>
      <c r="AQ39">
        <v>28</v>
      </c>
      <c r="AR39">
        <v>39</v>
      </c>
      <c r="AS39">
        <v>17742</v>
      </c>
      <c r="AT39">
        <v>8.7999999999999995E-2</v>
      </c>
      <c r="AU39">
        <v>23.292000000000002</v>
      </c>
      <c r="AV39">
        <v>18667</v>
      </c>
      <c r="AW39">
        <v>0</v>
      </c>
      <c r="AX39">
        <v>0.46</v>
      </c>
      <c r="AY39">
        <v>0.98111111111111104</v>
      </c>
      <c r="AZ39" t="s">
        <v>66</v>
      </c>
      <c r="BA39" t="s">
        <v>226</v>
      </c>
      <c r="BB39">
        <v>1</v>
      </c>
      <c r="BC39" t="s">
        <v>529</v>
      </c>
      <c r="BD39">
        <v>9</v>
      </c>
      <c r="BE39">
        <v>36520.292000000001</v>
      </c>
      <c r="BF39">
        <v>6.2306511678493701E-2</v>
      </c>
      <c r="BG39">
        <v>6.1129610902344374E-2</v>
      </c>
      <c r="BH39">
        <v>205692.95099999997</v>
      </c>
      <c r="BI39">
        <v>1.1062372283238819E-2</v>
      </c>
      <c r="BJ39">
        <v>1.0853416362333196E-2</v>
      </c>
      <c r="BK39">
        <v>1</v>
      </c>
      <c r="BL39" t="s">
        <v>66</v>
      </c>
      <c r="BM39">
        <v>0</v>
      </c>
      <c r="BN39" t="s">
        <v>575</v>
      </c>
    </row>
    <row r="40" spans="1:66" x14ac:dyDescent="0.25">
      <c r="A40" s="143" t="str">
        <f t="shared" si="20"/>
        <v>인천스마트</v>
      </c>
      <c r="B40" s="143" t="str">
        <f t="shared" si="1"/>
        <v>27</v>
      </c>
      <c r="C40" s="144" t="str">
        <f t="shared" si="21"/>
        <v>70바3676</v>
      </c>
      <c r="D40" s="118" t="str">
        <f t="shared" si="22"/>
        <v>대형</v>
      </c>
      <c r="E40" s="114" t="str">
        <f t="shared" si="16"/>
        <v>C</v>
      </c>
      <c r="F40" s="164">
        <f t="shared" si="17"/>
        <v>0.86299999999999999</v>
      </c>
      <c r="G40" s="165">
        <f t="shared" si="18"/>
        <v>1.726</v>
      </c>
      <c r="H40" s="166">
        <f t="shared" si="19"/>
        <v>2</v>
      </c>
      <c r="I40" s="167">
        <f t="shared" si="23"/>
        <v>4453.0249999999996</v>
      </c>
      <c r="J40" s="168">
        <f t="shared" si="24"/>
        <v>3.6391962054533218E-2</v>
      </c>
      <c r="K40" s="168">
        <f t="shared" si="25"/>
        <v>0.38560550514117081</v>
      </c>
      <c r="L40" s="168">
        <f t="shared" si="26"/>
        <v>0.17291616373139609</v>
      </c>
      <c r="M40" s="169">
        <f t="shared" si="27"/>
        <v>17.12</v>
      </c>
      <c r="N40" s="170">
        <f t="shared" si="28"/>
        <v>4.4999999999999998E-2</v>
      </c>
      <c r="O40" s="170">
        <f t="shared" si="29"/>
        <v>33.796999999999997</v>
      </c>
      <c r="P40" s="171">
        <f t="shared" si="30"/>
        <v>0.62666666666666671</v>
      </c>
      <c r="Q40" s="172">
        <f t="shared" si="31"/>
        <v>93</v>
      </c>
      <c r="R40" s="173">
        <f t="shared" si="32"/>
        <v>27.213148850364586</v>
      </c>
      <c r="S40" s="145">
        <f t="shared" si="33"/>
        <v>2</v>
      </c>
      <c r="T40" s="145">
        <f t="shared" si="34"/>
        <v>1505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238</v>
      </c>
      <c r="Z40" s="4" t="s">
        <v>194</v>
      </c>
      <c r="AA40" s="4" t="s">
        <v>48</v>
      </c>
      <c r="AB40" s="4">
        <v>529</v>
      </c>
      <c r="AC40" s="4">
        <v>4453.0249999999996</v>
      </c>
      <c r="AD40" s="4">
        <v>2579.6410000000001</v>
      </c>
      <c r="AE40" s="4">
        <v>1.726</v>
      </c>
      <c r="AF40" s="4">
        <v>2</v>
      </c>
      <c r="AG40" s="4">
        <v>17.12</v>
      </c>
      <c r="AH40" s="4">
        <v>283.10438399999998</v>
      </c>
      <c r="AI40" s="4">
        <v>10.302724</v>
      </c>
      <c r="AJ40" s="4">
        <v>109.16660899999999</v>
      </c>
      <c r="AK40" s="4">
        <v>770</v>
      </c>
      <c r="AL40" s="4">
        <v>2</v>
      </c>
      <c r="AM40" s="4">
        <v>1505</v>
      </c>
      <c r="AN40" s="4">
        <v>93</v>
      </c>
      <c r="AO40" s="4">
        <v>15.729267999999999</v>
      </c>
      <c r="AP40" s="4">
        <v>6537.7</v>
      </c>
      <c r="AQ40" s="4">
        <v>37.6</v>
      </c>
      <c r="AR40" s="4">
        <v>79</v>
      </c>
      <c r="AS40" s="4">
        <v>23486</v>
      </c>
      <c r="AT40" s="4">
        <v>4.4999999999999998E-2</v>
      </c>
      <c r="AU40" s="4">
        <v>33.796999999999997</v>
      </c>
      <c r="AV40" s="4">
        <v>31778</v>
      </c>
      <c r="AW40" s="4">
        <v>0</v>
      </c>
      <c r="AX40" s="4">
        <v>0.51</v>
      </c>
      <c r="AY40">
        <v>0.86299999999999999</v>
      </c>
      <c r="AZ40" t="s">
        <v>69</v>
      </c>
      <c r="BA40" t="s">
        <v>226</v>
      </c>
      <c r="BB40">
        <v>1</v>
      </c>
      <c r="BC40" t="s">
        <v>614</v>
      </c>
      <c r="BD40">
        <v>12</v>
      </c>
      <c r="BE40">
        <v>36520.292000000001</v>
      </c>
      <c r="BF40">
        <v>0.12193289692207279</v>
      </c>
      <c r="BG40">
        <v>0.10522809004374882</v>
      </c>
      <c r="BH40">
        <v>205692.95099999997</v>
      </c>
      <c r="BI40">
        <v>2.1648894521426747E-2</v>
      </c>
      <c r="BJ40">
        <v>1.8682995971991283E-2</v>
      </c>
      <c r="BK40">
        <v>1</v>
      </c>
      <c r="BL40" t="s">
        <v>69</v>
      </c>
      <c r="BM40">
        <v>0</v>
      </c>
      <c r="BN40" t="s">
        <v>575</v>
      </c>
    </row>
    <row r="41" spans="1:66" x14ac:dyDescent="0.25">
      <c r="A41" s="146" t="str">
        <f t="shared" si="20"/>
        <v>인천스마트</v>
      </c>
      <c r="B41" s="146" t="str">
        <f t="shared" si="1"/>
        <v>27</v>
      </c>
      <c r="C41" s="147" t="str">
        <f t="shared" si="21"/>
        <v>71바7125</v>
      </c>
      <c r="D41" s="135" t="str">
        <f t="shared" si="22"/>
        <v>대형</v>
      </c>
      <c r="E41" s="131" t="str">
        <f t="shared" si="16"/>
        <v>B</v>
      </c>
      <c r="F41" s="154">
        <f t="shared" si="17"/>
        <v>0.92263157894736836</v>
      </c>
      <c r="G41" s="155">
        <f t="shared" si="18"/>
        <v>1.7529999999999999</v>
      </c>
      <c r="H41" s="156">
        <f t="shared" si="19"/>
        <v>1.9</v>
      </c>
      <c r="I41" s="157">
        <f t="shared" si="23"/>
        <v>2855.9119999999998</v>
      </c>
      <c r="J41" s="158">
        <f t="shared" si="24"/>
        <v>3.1967083135380381E-2</v>
      </c>
      <c r="K41" s="158">
        <f t="shared" si="25"/>
        <v>0.34931809377350787</v>
      </c>
      <c r="L41" s="158">
        <f t="shared" si="26"/>
        <v>0.10329449927028565</v>
      </c>
      <c r="M41" s="159">
        <f t="shared" si="27"/>
        <v>13.237</v>
      </c>
      <c r="N41" s="160">
        <f t="shared" si="28"/>
        <v>7.0000000000000007E-2</v>
      </c>
      <c r="O41" s="160">
        <f t="shared" si="29"/>
        <v>6.968</v>
      </c>
      <c r="P41" s="161">
        <f t="shared" si="30"/>
        <v>0</v>
      </c>
      <c r="Q41" s="162">
        <f t="shared" si="31"/>
        <v>72</v>
      </c>
      <c r="R41" s="163">
        <f t="shared" si="32"/>
        <v>26.270037706944319</v>
      </c>
      <c r="S41" s="148">
        <f t="shared" si="33"/>
        <v>2</v>
      </c>
      <c r="T41" s="148">
        <f t="shared" si="34"/>
        <v>199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239</v>
      </c>
      <c r="Z41" s="4" t="s">
        <v>194</v>
      </c>
      <c r="AA41" s="4" t="s">
        <v>48</v>
      </c>
      <c r="AB41" s="4">
        <v>529</v>
      </c>
      <c r="AC41" s="4">
        <v>2855.9119999999998</v>
      </c>
      <c r="AD41" s="4">
        <v>1629.53</v>
      </c>
      <c r="AE41" s="4">
        <v>1.7529999999999999</v>
      </c>
      <c r="AF41" s="4">
        <v>1.9</v>
      </c>
      <c r="AG41" s="4">
        <v>13.237</v>
      </c>
      <c r="AH41" s="4">
        <v>175.70883699999999</v>
      </c>
      <c r="AI41" s="4">
        <v>5.6168990000000001</v>
      </c>
      <c r="AJ41" s="4">
        <v>61.378276</v>
      </c>
      <c r="AK41" s="4">
        <v>295</v>
      </c>
      <c r="AL41" s="4">
        <v>2</v>
      </c>
      <c r="AM41" s="4">
        <v>199</v>
      </c>
      <c r="AN41" s="4">
        <v>72</v>
      </c>
      <c r="AO41" s="4">
        <v>16.253661000000001</v>
      </c>
      <c r="AP41" s="4">
        <v>2791.8</v>
      </c>
      <c r="AQ41" s="4">
        <v>0</v>
      </c>
      <c r="AR41" s="4">
        <v>16</v>
      </c>
      <c r="AS41" s="4">
        <v>5176</v>
      </c>
      <c r="AT41" s="4">
        <v>7.0000000000000007E-2</v>
      </c>
      <c r="AU41" s="4">
        <v>6.968</v>
      </c>
      <c r="AV41" s="4">
        <v>27057</v>
      </c>
      <c r="AW41" s="4">
        <v>0</v>
      </c>
      <c r="AX41" s="4">
        <v>0.45</v>
      </c>
      <c r="AY41">
        <v>0.92263157894736836</v>
      </c>
      <c r="AZ41" t="s">
        <v>68</v>
      </c>
      <c r="BA41" t="s">
        <v>226</v>
      </c>
      <c r="BB41">
        <v>5</v>
      </c>
      <c r="BC41" t="s">
        <v>588</v>
      </c>
      <c r="BD41">
        <v>6</v>
      </c>
      <c r="BE41">
        <v>36520.292000000001</v>
      </c>
      <c r="BF41">
        <v>7.8200689085399414E-2</v>
      </c>
      <c r="BG41">
        <v>7.2150425245634295E-2</v>
      </c>
      <c r="BH41">
        <v>205692.95099999997</v>
      </c>
      <c r="BI41">
        <v>1.3884345506813212E-2</v>
      </c>
      <c r="BJ41">
        <v>1.2810135617601873E-2</v>
      </c>
      <c r="BK41">
        <v>1</v>
      </c>
      <c r="BL41" t="s">
        <v>68</v>
      </c>
      <c r="BM41">
        <v>0</v>
      </c>
      <c r="BN41" t="s">
        <v>575</v>
      </c>
    </row>
    <row r="42" spans="1:66" x14ac:dyDescent="0.25">
      <c r="A42" s="143" t="str">
        <f t="shared" si="20"/>
        <v>인천스마트</v>
      </c>
      <c r="B42" s="143" t="str">
        <f t="shared" si="1"/>
        <v>38</v>
      </c>
      <c r="C42" s="144" t="str">
        <f t="shared" si="21"/>
        <v>70바3545</v>
      </c>
      <c r="D42" s="118" t="str">
        <f t="shared" si="22"/>
        <v>대형</v>
      </c>
      <c r="E42" s="114" t="str">
        <f t="shared" si="16"/>
        <v>D</v>
      </c>
      <c r="F42" s="164">
        <f t="shared" si="17"/>
        <v>0.81318181818181812</v>
      </c>
      <c r="G42" s="165">
        <f t="shared" si="18"/>
        <v>1.7889999999999999</v>
      </c>
      <c r="H42" s="166">
        <f t="shared" si="19"/>
        <v>2.2000000000000002</v>
      </c>
      <c r="I42" s="167">
        <f t="shared" si="23"/>
        <v>3201.0639999999999</v>
      </c>
      <c r="J42" s="168">
        <f t="shared" si="24"/>
        <v>4.4564077496808754E-2</v>
      </c>
      <c r="K42" s="168">
        <f t="shared" si="25"/>
        <v>0.36673852925585937</v>
      </c>
      <c r="L42" s="168">
        <f t="shared" si="26"/>
        <v>0.13058158162410999</v>
      </c>
      <c r="M42" s="169">
        <f t="shared" si="27"/>
        <v>14.459</v>
      </c>
      <c r="N42" s="170">
        <f t="shared" si="28"/>
        <v>3.1E-2</v>
      </c>
      <c r="O42" s="170">
        <f t="shared" si="29"/>
        <v>8.31</v>
      </c>
      <c r="P42" s="171">
        <f t="shared" si="30"/>
        <v>0.16333333333333336</v>
      </c>
      <c r="Q42" s="172">
        <f t="shared" si="31"/>
        <v>93</v>
      </c>
      <c r="R42" s="173">
        <f t="shared" si="32"/>
        <v>25.597183096316499</v>
      </c>
      <c r="S42" s="145">
        <f t="shared" si="33"/>
        <v>1</v>
      </c>
      <c r="T42" s="145">
        <f t="shared" si="34"/>
        <v>266</v>
      </c>
      <c r="U42" t="s">
        <v>118</v>
      </c>
      <c r="V42" t="s">
        <v>122</v>
      </c>
      <c r="W42" t="s">
        <v>118</v>
      </c>
      <c r="X42" s="4" t="s">
        <v>122</v>
      </c>
      <c r="Y42" s="4" t="s">
        <v>240</v>
      </c>
      <c r="Z42" s="4" t="s">
        <v>194</v>
      </c>
      <c r="AA42" s="4" t="s">
        <v>48</v>
      </c>
      <c r="AB42" s="4">
        <v>529</v>
      </c>
      <c r="AC42" s="4">
        <v>3201.0639999999999</v>
      </c>
      <c r="AD42" s="4">
        <v>1789.0709999999999</v>
      </c>
      <c r="AE42" s="4">
        <v>1.7889999999999999</v>
      </c>
      <c r="AF42" s="4">
        <v>2.2000000000000002</v>
      </c>
      <c r="AG42" s="4">
        <v>14.459</v>
      </c>
      <c r="AH42" s="4">
        <v>212.42717300000001</v>
      </c>
      <c r="AI42" s="4">
        <v>9.466621</v>
      </c>
      <c r="AJ42" s="4">
        <v>77.905229000000006</v>
      </c>
      <c r="AK42" s="4">
        <v>418</v>
      </c>
      <c r="AL42" s="4">
        <v>1</v>
      </c>
      <c r="AM42" s="4">
        <v>266</v>
      </c>
      <c r="AN42" s="4">
        <v>93</v>
      </c>
      <c r="AO42" s="4">
        <v>15.068994</v>
      </c>
      <c r="AP42" s="4">
        <v>760.7</v>
      </c>
      <c r="AQ42" s="4">
        <v>9.8000000000000007</v>
      </c>
      <c r="AR42" s="4">
        <v>29</v>
      </c>
      <c r="AS42" s="4">
        <v>8921</v>
      </c>
      <c r="AT42" s="4">
        <v>3.1E-2</v>
      </c>
      <c r="AU42" s="4">
        <v>8.31</v>
      </c>
      <c r="AV42" s="4">
        <v>27306</v>
      </c>
      <c r="AW42" s="4">
        <v>0</v>
      </c>
      <c r="AX42" s="4">
        <v>0.5</v>
      </c>
      <c r="AY42">
        <v>0.81318181818181812</v>
      </c>
      <c r="AZ42" t="s">
        <v>67</v>
      </c>
      <c r="BA42" t="s">
        <v>241</v>
      </c>
      <c r="BB42">
        <v>5</v>
      </c>
      <c r="BC42" t="s">
        <v>615</v>
      </c>
      <c r="BD42">
        <v>8</v>
      </c>
      <c r="BE42">
        <v>42770.879000000008</v>
      </c>
      <c r="BF42">
        <v>7.4842137333675077E-2</v>
      </c>
      <c r="BG42">
        <v>6.0860265313611231E-2</v>
      </c>
      <c r="BH42">
        <v>205692.95099999997</v>
      </c>
      <c r="BI42">
        <v>1.556234175472547E-2</v>
      </c>
      <c r="BJ42">
        <v>1.2655013363274483E-2</v>
      </c>
      <c r="BK42">
        <v>1</v>
      </c>
      <c r="BL42" t="s">
        <v>67</v>
      </c>
      <c r="BM42">
        <v>0</v>
      </c>
      <c r="BN42" t="s">
        <v>575</v>
      </c>
    </row>
    <row r="43" spans="1:66" x14ac:dyDescent="0.25">
      <c r="A43" s="146" t="str">
        <f t="shared" si="20"/>
        <v>인천스마트</v>
      </c>
      <c r="B43" s="146" t="str">
        <f t="shared" si="1"/>
        <v>38</v>
      </c>
      <c r="C43" s="147" t="str">
        <f t="shared" si="21"/>
        <v>70바3546</v>
      </c>
      <c r="D43" s="135" t="str">
        <f t="shared" si="22"/>
        <v>대형</v>
      </c>
      <c r="E43" s="131" t="str">
        <f t="shared" si="16"/>
        <v>F</v>
      </c>
      <c r="F43" s="154">
        <f t="shared" si="17"/>
        <v>0.77818181818181809</v>
      </c>
      <c r="G43" s="155">
        <f t="shared" si="18"/>
        <v>1.712</v>
      </c>
      <c r="H43" s="156">
        <f t="shared" si="19"/>
        <v>2.2000000000000002</v>
      </c>
      <c r="I43" s="157">
        <f t="shared" si="23"/>
        <v>3801.3090000000002</v>
      </c>
      <c r="J43" s="158">
        <f t="shared" si="24"/>
        <v>2.5509802658962581E-2</v>
      </c>
      <c r="K43" s="158">
        <f t="shared" si="25"/>
        <v>0.38376060728219796</v>
      </c>
      <c r="L43" s="158">
        <f t="shared" si="26"/>
        <v>8.6812200744532997E-2</v>
      </c>
      <c r="M43" s="159">
        <f t="shared" si="27"/>
        <v>14.731999999999999</v>
      </c>
      <c r="N43" s="160">
        <f t="shared" si="28"/>
        <v>0</v>
      </c>
      <c r="O43" s="160">
        <f t="shared" si="29"/>
        <v>10.654</v>
      </c>
      <c r="P43" s="161">
        <f t="shared" si="30"/>
        <v>1.3783333333333334</v>
      </c>
      <c r="Q43" s="162">
        <f t="shared" si="31"/>
        <v>90</v>
      </c>
      <c r="R43" s="163">
        <f t="shared" si="32"/>
        <v>25.310882055484054</v>
      </c>
      <c r="S43" s="148">
        <f t="shared" si="33"/>
        <v>0</v>
      </c>
      <c r="T43" s="148">
        <f t="shared" si="34"/>
        <v>405</v>
      </c>
      <c r="U43" t="s">
        <v>118</v>
      </c>
      <c r="V43" t="s">
        <v>122</v>
      </c>
      <c r="W43" s="4" t="s">
        <v>118</v>
      </c>
      <c r="X43" s="4" t="s">
        <v>122</v>
      </c>
      <c r="Y43" s="4" t="s">
        <v>242</v>
      </c>
      <c r="Z43" s="4" t="s">
        <v>194</v>
      </c>
      <c r="AA43" s="4" t="s">
        <v>48</v>
      </c>
      <c r="AB43" s="4">
        <v>529</v>
      </c>
      <c r="AC43" s="4">
        <v>3801.3090000000002</v>
      </c>
      <c r="AD43" s="4">
        <v>2220.203</v>
      </c>
      <c r="AE43" s="4">
        <v>1.712</v>
      </c>
      <c r="AF43" s="4">
        <v>2.2000000000000002</v>
      </c>
      <c r="AG43" s="4">
        <v>14.731999999999999</v>
      </c>
      <c r="AH43" s="4">
        <v>254.23607100000001</v>
      </c>
      <c r="AI43" s="4">
        <v>6.4855119999999999</v>
      </c>
      <c r="AJ43" s="4">
        <v>97.565788999999995</v>
      </c>
      <c r="AK43" s="4">
        <v>330</v>
      </c>
      <c r="AL43" s="4">
        <v>0</v>
      </c>
      <c r="AM43" s="4">
        <v>405</v>
      </c>
      <c r="AN43" s="4">
        <v>90</v>
      </c>
      <c r="AO43" s="4">
        <v>14.951886</v>
      </c>
      <c r="AP43" s="4">
        <v>1382.8</v>
      </c>
      <c r="AQ43" s="4">
        <v>82.7</v>
      </c>
      <c r="AR43" s="4">
        <v>50</v>
      </c>
      <c r="AS43" s="4">
        <v>12268</v>
      </c>
      <c r="AT43" s="4">
        <v>0</v>
      </c>
      <c r="AU43" s="4">
        <v>10.654</v>
      </c>
      <c r="AV43" s="4">
        <v>34307</v>
      </c>
      <c r="AW43" s="4">
        <v>0</v>
      </c>
      <c r="AX43" s="4">
        <v>0.49</v>
      </c>
      <c r="AY43">
        <v>0.77818181818181809</v>
      </c>
      <c r="AZ43" t="s">
        <v>70</v>
      </c>
      <c r="BA43" t="s">
        <v>241</v>
      </c>
      <c r="BB43">
        <v>4</v>
      </c>
      <c r="BC43" t="s">
        <v>616</v>
      </c>
      <c r="BD43">
        <v>7</v>
      </c>
      <c r="BE43">
        <v>42770.879000000008</v>
      </c>
      <c r="BF43">
        <v>8.8876101891663242E-2</v>
      </c>
      <c r="BG43">
        <v>6.916176656296702E-2</v>
      </c>
      <c r="BH43">
        <v>205692.95099999997</v>
      </c>
      <c r="BI43">
        <v>1.848050203723316E-2</v>
      </c>
      <c r="BJ43">
        <v>1.4381190676246894E-2</v>
      </c>
      <c r="BK43">
        <v>1</v>
      </c>
      <c r="BL43" t="s">
        <v>67</v>
      </c>
      <c r="BM43">
        <v>-1</v>
      </c>
      <c r="BN43" t="s">
        <v>574</v>
      </c>
    </row>
    <row r="44" spans="1:66" x14ac:dyDescent="0.25">
      <c r="A44" s="143" t="str">
        <f t="shared" si="20"/>
        <v>인천스마트</v>
      </c>
      <c r="B44" s="143" t="str">
        <f t="shared" si="1"/>
        <v>38</v>
      </c>
      <c r="C44" s="144" t="str">
        <f t="shared" si="21"/>
        <v>70바3547</v>
      </c>
      <c r="D44" s="118" t="str">
        <f t="shared" si="22"/>
        <v>대형</v>
      </c>
      <c r="E44" s="114" t="str">
        <f t="shared" si="16"/>
        <v>F</v>
      </c>
      <c r="F44" s="164">
        <f t="shared" si="17"/>
        <v>0.79500000000000004</v>
      </c>
      <c r="G44" s="165">
        <f t="shared" si="18"/>
        <v>1.7490000000000001</v>
      </c>
      <c r="H44" s="166">
        <f t="shared" si="19"/>
        <v>2.2000000000000002</v>
      </c>
      <c r="I44" s="167">
        <f t="shared" si="23"/>
        <v>3437.6179999999999</v>
      </c>
      <c r="J44" s="168">
        <f t="shared" si="24"/>
        <v>1.1361119315389332E-2</v>
      </c>
      <c r="K44" s="168">
        <f t="shared" si="25"/>
        <v>0.39228075612826435</v>
      </c>
      <c r="L44" s="168">
        <f t="shared" si="26"/>
        <v>0.15155843377594602</v>
      </c>
      <c r="M44" s="169">
        <f t="shared" si="27"/>
        <v>16.722999999999999</v>
      </c>
      <c r="N44" s="170">
        <f t="shared" si="28"/>
        <v>2.9000000000000001E-2</v>
      </c>
      <c r="O44" s="170">
        <f t="shared" si="29"/>
        <v>22.312000000000001</v>
      </c>
      <c r="P44" s="171">
        <f t="shared" si="30"/>
        <v>6.3333333333333325E-2</v>
      </c>
      <c r="Q44" s="172">
        <f t="shared" si="31"/>
        <v>94</v>
      </c>
      <c r="R44" s="173">
        <f t="shared" si="32"/>
        <v>25.142872071855574</v>
      </c>
      <c r="S44" s="145">
        <f t="shared" si="33"/>
        <v>1</v>
      </c>
      <c r="T44" s="145">
        <f t="shared" si="34"/>
        <v>767</v>
      </c>
      <c r="U44" t="s">
        <v>118</v>
      </c>
      <c r="V44" t="s">
        <v>122</v>
      </c>
      <c r="W44" t="s">
        <v>118</v>
      </c>
      <c r="X44" s="4" t="s">
        <v>122</v>
      </c>
      <c r="Y44" s="4" t="s">
        <v>243</v>
      </c>
      <c r="Z44" s="4" t="s">
        <v>194</v>
      </c>
      <c r="AA44" s="4" t="s">
        <v>48</v>
      </c>
      <c r="AB44" s="4">
        <v>529</v>
      </c>
      <c r="AC44" s="4">
        <v>3437.6179999999999</v>
      </c>
      <c r="AD44" s="4">
        <v>1965.396</v>
      </c>
      <c r="AE44" s="4">
        <v>1.7490000000000001</v>
      </c>
      <c r="AF44" s="4">
        <v>2.2000000000000002</v>
      </c>
      <c r="AG44" s="4">
        <v>16.722999999999999</v>
      </c>
      <c r="AH44" s="4">
        <v>229.26385400000001</v>
      </c>
      <c r="AI44" s="4">
        <v>2.6046939999999998</v>
      </c>
      <c r="AJ44" s="4">
        <v>89.935798000000005</v>
      </c>
      <c r="AK44" s="4">
        <v>521</v>
      </c>
      <c r="AL44" s="4">
        <v>1</v>
      </c>
      <c r="AM44" s="4">
        <v>767</v>
      </c>
      <c r="AN44" s="4">
        <v>94</v>
      </c>
      <c r="AO44" s="4">
        <v>14.994156</v>
      </c>
      <c r="AP44" s="4">
        <v>2299.3000000000002</v>
      </c>
      <c r="AQ44" s="4">
        <v>3.8</v>
      </c>
      <c r="AR44" s="4">
        <v>40</v>
      </c>
      <c r="AS44" s="4">
        <v>11167</v>
      </c>
      <c r="AT44" s="4">
        <v>2.9000000000000001E-2</v>
      </c>
      <c r="AU44" s="4">
        <v>22.312000000000001</v>
      </c>
      <c r="AV44" s="4">
        <v>27114</v>
      </c>
      <c r="AW44" s="4">
        <v>0</v>
      </c>
      <c r="AX44" s="4">
        <v>0.55000000000000004</v>
      </c>
      <c r="AY44">
        <v>0.79500000000000004</v>
      </c>
      <c r="AZ44" t="s">
        <v>70</v>
      </c>
      <c r="BA44" t="s">
        <v>241</v>
      </c>
      <c r="BB44">
        <v>1</v>
      </c>
      <c r="BC44" t="s">
        <v>617</v>
      </c>
      <c r="BD44">
        <v>12</v>
      </c>
      <c r="BE44">
        <v>42770.879000000008</v>
      </c>
      <c r="BF44">
        <v>8.0372863040761897E-2</v>
      </c>
      <c r="BG44">
        <v>6.3896426117405716E-2</v>
      </c>
      <c r="BH44">
        <v>205692.95099999997</v>
      </c>
      <c r="BI44">
        <v>1.6712376303065438E-2</v>
      </c>
      <c r="BJ44">
        <v>1.3286339160937024E-2</v>
      </c>
      <c r="BK44">
        <v>1</v>
      </c>
      <c r="BL44" t="s">
        <v>67</v>
      </c>
      <c r="BM44">
        <v>-1</v>
      </c>
      <c r="BN44" t="s">
        <v>574</v>
      </c>
    </row>
    <row r="45" spans="1:66" x14ac:dyDescent="0.25">
      <c r="A45" s="146" t="str">
        <f t="shared" si="20"/>
        <v>인천스마트</v>
      </c>
      <c r="B45" s="146" t="str">
        <f t="shared" si="1"/>
        <v>38</v>
      </c>
      <c r="C45" s="147" t="str">
        <f t="shared" si="21"/>
        <v>70바3548</v>
      </c>
      <c r="D45" s="135" t="str">
        <f t="shared" si="22"/>
        <v>대형</v>
      </c>
      <c r="E45" s="131" t="str">
        <f t="shared" si="16"/>
        <v>F</v>
      </c>
      <c r="F45" s="154">
        <f t="shared" si="17"/>
        <v>0.77954545454545454</v>
      </c>
      <c r="G45" s="155">
        <f t="shared" si="18"/>
        <v>1.7150000000000001</v>
      </c>
      <c r="H45" s="156">
        <f t="shared" si="19"/>
        <v>2.2000000000000002</v>
      </c>
      <c r="I45" s="157">
        <f t="shared" si="23"/>
        <v>2732.2420000000002</v>
      </c>
      <c r="J45" s="158">
        <f t="shared" si="24"/>
        <v>2.3589111767151064E-2</v>
      </c>
      <c r="K45" s="158">
        <f t="shared" si="25"/>
        <v>0.40170721498307371</v>
      </c>
      <c r="L45" s="158">
        <f t="shared" si="26"/>
        <v>0.17567989951109747</v>
      </c>
      <c r="M45" s="159">
        <f t="shared" si="27"/>
        <v>16.407</v>
      </c>
      <c r="N45" s="160">
        <f t="shared" si="28"/>
        <v>0</v>
      </c>
      <c r="O45" s="160">
        <f t="shared" si="29"/>
        <v>13.725</v>
      </c>
      <c r="P45" s="161">
        <f t="shared" si="30"/>
        <v>0.51</v>
      </c>
      <c r="Q45" s="162">
        <f t="shared" si="31"/>
        <v>94</v>
      </c>
      <c r="R45" s="163">
        <f t="shared" si="32"/>
        <v>25.242630453783406</v>
      </c>
      <c r="S45" s="148">
        <f t="shared" si="33"/>
        <v>0</v>
      </c>
      <c r="T45" s="148">
        <f t="shared" si="34"/>
        <v>375</v>
      </c>
      <c r="U45" t="s">
        <v>118</v>
      </c>
      <c r="V45" t="s">
        <v>122</v>
      </c>
      <c r="W45" t="s">
        <v>118</v>
      </c>
      <c r="X45" s="4" t="s">
        <v>122</v>
      </c>
      <c r="Y45" s="4" t="s">
        <v>244</v>
      </c>
      <c r="Z45" s="4" t="s">
        <v>194</v>
      </c>
      <c r="AA45" s="4" t="s">
        <v>48</v>
      </c>
      <c r="AB45" s="4">
        <v>529</v>
      </c>
      <c r="AC45" s="4">
        <v>2732.2420000000002</v>
      </c>
      <c r="AD45" s="4">
        <v>1593.498</v>
      </c>
      <c r="AE45" s="4">
        <v>1.7150000000000001</v>
      </c>
      <c r="AF45" s="4">
        <v>2.2000000000000002</v>
      </c>
      <c r="AG45" s="4">
        <v>16.407</v>
      </c>
      <c r="AH45" s="4">
        <v>188.33913899999999</v>
      </c>
      <c r="AI45" s="4">
        <v>4.4427529999999997</v>
      </c>
      <c r="AJ45" s="4">
        <v>75.657190999999997</v>
      </c>
      <c r="AK45" s="4">
        <v>480</v>
      </c>
      <c r="AL45" s="4">
        <v>0</v>
      </c>
      <c r="AM45" s="4">
        <v>375</v>
      </c>
      <c r="AN45" s="4">
        <v>94</v>
      </c>
      <c r="AO45" s="4">
        <v>14.507032000000001</v>
      </c>
      <c r="AP45" s="4">
        <v>2632.7</v>
      </c>
      <c r="AQ45" s="4">
        <v>30.6</v>
      </c>
      <c r="AR45" s="4">
        <v>66</v>
      </c>
      <c r="AS45" s="4">
        <v>36050</v>
      </c>
      <c r="AT45" s="4">
        <v>0</v>
      </c>
      <c r="AU45" s="4">
        <v>13.725</v>
      </c>
      <c r="AV45" s="4">
        <v>22473</v>
      </c>
      <c r="AW45" s="4">
        <v>0</v>
      </c>
      <c r="AX45" s="4">
        <v>0.53</v>
      </c>
      <c r="AY45">
        <v>0.77954545454545454</v>
      </c>
      <c r="AZ45" t="s">
        <v>70</v>
      </c>
      <c r="BA45" t="s">
        <v>241</v>
      </c>
      <c r="BB45">
        <v>3</v>
      </c>
      <c r="BC45" t="s">
        <v>618</v>
      </c>
      <c r="BD45">
        <v>9</v>
      </c>
      <c r="BE45">
        <v>42770.879000000008</v>
      </c>
      <c r="BF45">
        <v>6.3880894287910231E-2</v>
      </c>
      <c r="BG45">
        <v>4.9798060774439108E-2</v>
      </c>
      <c r="BH45">
        <v>205692.95099999997</v>
      </c>
      <c r="BI45">
        <v>1.3283109541269602E-2</v>
      </c>
      <c r="BJ45">
        <v>1.0354787665126076E-2</v>
      </c>
      <c r="BK45">
        <v>1</v>
      </c>
      <c r="BL45" t="s">
        <v>70</v>
      </c>
      <c r="BM45">
        <v>0</v>
      </c>
      <c r="BN45" t="s">
        <v>575</v>
      </c>
    </row>
    <row r="46" spans="1:66" x14ac:dyDescent="0.25">
      <c r="A46" s="143" t="str">
        <f t="shared" ref="A46:A51" si="35">W46</f>
        <v>인천스마트</v>
      </c>
      <c r="B46" s="143" t="str">
        <f t="shared" si="1"/>
        <v>38</v>
      </c>
      <c r="C46" s="144" t="str">
        <f t="shared" ref="C46:C51" si="36">Y46</f>
        <v>70바3549</v>
      </c>
      <c r="D46" s="118" t="str">
        <f t="shared" ref="D46:D51" si="37">Z46</f>
        <v>대형</v>
      </c>
      <c r="E46" s="114" t="str">
        <f t="shared" ref="E46:E51" si="38">AZ46</f>
        <v>D</v>
      </c>
      <c r="F46" s="164">
        <f t="shared" ref="F46:F51" si="39">G46/H46</f>
        <v>0.80318181818181811</v>
      </c>
      <c r="G46" s="165">
        <f t="shared" ref="G46:G51" si="40">AE46</f>
        <v>1.7669999999999999</v>
      </c>
      <c r="H46" s="166">
        <f t="shared" ref="H46:H51" si="41">AF46</f>
        <v>2.2000000000000002</v>
      </c>
      <c r="I46" s="167">
        <f t="shared" ref="I46:I51" si="42">AC46</f>
        <v>5515.3130000000001</v>
      </c>
      <c r="J46" s="168">
        <f t="shared" ref="J46:J51" si="43">AI46/AH46</f>
        <v>2.1566430878526246E-2</v>
      </c>
      <c r="K46" s="168">
        <f t="shared" ref="K46:K51" si="44">AJ46/AH46</f>
        <v>0.39644628437925938</v>
      </c>
      <c r="L46" s="168">
        <f t="shared" ref="L46:L51" si="45">AK46/AC46</f>
        <v>0.17134113694000686</v>
      </c>
      <c r="M46" s="169">
        <f t="shared" ref="M46:M51" si="46">AG46</f>
        <v>17.59</v>
      </c>
      <c r="N46" s="170">
        <f t="shared" ref="N46:N51" si="47">IF(AW46=0,AT46,"속도계이상")</f>
        <v>1.7999999999999999E-2</v>
      </c>
      <c r="O46" s="170">
        <f t="shared" ref="O46:O51" si="48">IF(AW46=0,AU46,"속도계이상")</f>
        <v>9.32</v>
      </c>
      <c r="P46" s="171">
        <f t="shared" ref="P46:P51" si="49">AQ46/60</f>
        <v>0.45</v>
      </c>
      <c r="Q46" s="172">
        <f t="shared" ref="Q46:Q51" si="50">AN46</f>
        <v>91</v>
      </c>
      <c r="R46" s="173">
        <f t="shared" ref="R46:R51" si="51">AC46/(AH46-AI46-AJ46)</f>
        <v>24.978483944334126</v>
      </c>
      <c r="S46" s="145">
        <f t="shared" ref="S46:S51" si="52">IF(AW46=0,AL46,"속도계이상")</f>
        <v>1</v>
      </c>
      <c r="T46" s="145">
        <f t="shared" ref="T46:T51" si="53">IF(AW46=0,AM46,"속도계이상")</f>
        <v>514</v>
      </c>
      <c r="U46" t="s">
        <v>118</v>
      </c>
      <c r="V46" t="s">
        <v>122</v>
      </c>
      <c r="W46" t="s">
        <v>118</v>
      </c>
      <c r="X46" s="4" t="s">
        <v>122</v>
      </c>
      <c r="Y46" s="4" t="s">
        <v>245</v>
      </c>
      <c r="Z46" s="4" t="s">
        <v>194</v>
      </c>
      <c r="AA46" s="4" t="s">
        <v>48</v>
      </c>
      <c r="AB46" s="4">
        <v>529</v>
      </c>
      <c r="AC46" s="4">
        <v>5515.3130000000001</v>
      </c>
      <c r="AD46" s="4">
        <v>3120.9259999999999</v>
      </c>
      <c r="AE46" s="4">
        <v>1.7669999999999999</v>
      </c>
      <c r="AF46" s="4">
        <v>2.2000000000000002</v>
      </c>
      <c r="AG46" s="4">
        <v>17.59</v>
      </c>
      <c r="AH46" s="4">
        <v>379.39411699999999</v>
      </c>
      <c r="AI46" s="4">
        <v>8.1821769999999994</v>
      </c>
      <c r="AJ46" s="4">
        <v>150.40938800000001</v>
      </c>
      <c r="AK46" s="4">
        <v>945</v>
      </c>
      <c r="AL46" s="4">
        <v>1</v>
      </c>
      <c r="AM46" s="4">
        <v>514</v>
      </c>
      <c r="AN46" s="4">
        <v>91</v>
      </c>
      <c r="AO46" s="4">
        <v>14.53716</v>
      </c>
      <c r="AP46" s="4">
        <v>2747.7</v>
      </c>
      <c r="AQ46" s="4">
        <v>27</v>
      </c>
      <c r="AR46" s="4">
        <v>63</v>
      </c>
      <c r="AS46" s="4">
        <v>31175</v>
      </c>
      <c r="AT46" s="4">
        <v>1.7999999999999999E-2</v>
      </c>
      <c r="AU46" s="4">
        <v>9.32</v>
      </c>
      <c r="AV46" s="4">
        <v>45614</v>
      </c>
      <c r="AW46" s="4">
        <v>0</v>
      </c>
      <c r="AX46" s="4">
        <v>0.57999999999999996</v>
      </c>
      <c r="AY46">
        <v>0.80318181818181811</v>
      </c>
      <c r="AZ46" t="s">
        <v>67</v>
      </c>
      <c r="BA46" t="s">
        <v>241</v>
      </c>
      <c r="BB46">
        <v>7</v>
      </c>
      <c r="BC46" t="s">
        <v>619</v>
      </c>
      <c r="BD46">
        <v>7</v>
      </c>
      <c r="BE46">
        <v>42770.879000000008</v>
      </c>
      <c r="BF46">
        <v>0.12895019061918273</v>
      </c>
      <c r="BG46">
        <v>0.10357044855640721</v>
      </c>
      <c r="BH46">
        <v>205692.95099999997</v>
      </c>
      <c r="BI46">
        <v>2.6813330127195271E-2</v>
      </c>
      <c r="BJ46">
        <v>2.1535979243070019E-2</v>
      </c>
      <c r="BK46">
        <v>1</v>
      </c>
      <c r="BL46" t="s">
        <v>69</v>
      </c>
      <c r="BM46">
        <v>-1</v>
      </c>
      <c r="BN46" t="s">
        <v>574</v>
      </c>
    </row>
    <row r="47" spans="1:66" x14ac:dyDescent="0.25">
      <c r="A47" s="146" t="str">
        <f t="shared" si="35"/>
        <v>인천스마트</v>
      </c>
      <c r="B47" s="146" t="str">
        <f t="shared" si="1"/>
        <v>38</v>
      </c>
      <c r="C47" s="147" t="str">
        <f t="shared" si="36"/>
        <v>70바3550</v>
      </c>
      <c r="D47" s="135" t="str">
        <f t="shared" si="37"/>
        <v>대형</v>
      </c>
      <c r="E47" s="131" t="str">
        <f t="shared" si="38"/>
        <v>D</v>
      </c>
      <c r="F47" s="154">
        <f t="shared" si="39"/>
        <v>0.83499999999999996</v>
      </c>
      <c r="G47" s="155">
        <f t="shared" si="40"/>
        <v>1.837</v>
      </c>
      <c r="H47" s="156">
        <f t="shared" si="41"/>
        <v>2.2000000000000002</v>
      </c>
      <c r="I47" s="157">
        <f t="shared" si="42"/>
        <v>4300.8980000000001</v>
      </c>
      <c r="J47" s="158">
        <f t="shared" si="43"/>
        <v>3.3521619798434231E-2</v>
      </c>
      <c r="K47" s="158">
        <f t="shared" si="44"/>
        <v>0.36967661033833354</v>
      </c>
      <c r="L47" s="158">
        <f t="shared" si="45"/>
        <v>0.15857153552583669</v>
      </c>
      <c r="M47" s="159">
        <f t="shared" si="46"/>
        <v>12.843</v>
      </c>
      <c r="N47" s="160">
        <f t="shared" si="47"/>
        <v>2.3E-2</v>
      </c>
      <c r="O47" s="160">
        <f t="shared" si="48"/>
        <v>15.741</v>
      </c>
      <c r="P47" s="161">
        <f t="shared" si="49"/>
        <v>2.5000000000000001E-2</v>
      </c>
      <c r="Q47" s="162">
        <f t="shared" si="50"/>
        <v>92</v>
      </c>
      <c r="R47" s="163">
        <f t="shared" si="51"/>
        <v>24.791971061474886</v>
      </c>
      <c r="S47" s="148">
        <f t="shared" si="52"/>
        <v>1</v>
      </c>
      <c r="T47" s="148">
        <f t="shared" si="53"/>
        <v>677</v>
      </c>
      <c r="U47" t="s">
        <v>118</v>
      </c>
      <c r="V47" t="s">
        <v>122</v>
      </c>
      <c r="W47" t="s">
        <v>118</v>
      </c>
      <c r="X47" s="4" t="s">
        <v>122</v>
      </c>
      <c r="Y47" s="4" t="s">
        <v>246</v>
      </c>
      <c r="Z47" s="4" t="s">
        <v>194</v>
      </c>
      <c r="AA47" s="4" t="s">
        <v>48</v>
      </c>
      <c r="AB47" s="4">
        <v>529</v>
      </c>
      <c r="AC47" s="4">
        <v>4300.8980000000001</v>
      </c>
      <c r="AD47" s="4">
        <v>2341.4920000000002</v>
      </c>
      <c r="AE47" s="4">
        <v>1.837</v>
      </c>
      <c r="AF47" s="4">
        <v>2.2000000000000002</v>
      </c>
      <c r="AG47" s="4">
        <v>12.843</v>
      </c>
      <c r="AH47" s="4">
        <v>290.68189599999999</v>
      </c>
      <c r="AI47" s="4">
        <v>9.7441279999999999</v>
      </c>
      <c r="AJ47" s="4">
        <v>107.458298</v>
      </c>
      <c r="AK47" s="4">
        <v>682</v>
      </c>
      <c r="AL47" s="4">
        <v>1</v>
      </c>
      <c r="AM47" s="4">
        <v>677</v>
      </c>
      <c r="AN47" s="4">
        <v>92</v>
      </c>
      <c r="AO47" s="4">
        <v>14.795892</v>
      </c>
      <c r="AP47" s="4">
        <v>2394.1999999999998</v>
      </c>
      <c r="AQ47" s="4">
        <v>1.5</v>
      </c>
      <c r="AR47" s="4">
        <v>49</v>
      </c>
      <c r="AS47" s="4">
        <v>23001</v>
      </c>
      <c r="AT47" s="4">
        <v>2.3E-2</v>
      </c>
      <c r="AU47" s="4">
        <v>15.741</v>
      </c>
      <c r="AV47" s="4">
        <v>36854</v>
      </c>
      <c r="AW47" s="4">
        <v>0</v>
      </c>
      <c r="AX47" s="4">
        <v>0.49</v>
      </c>
      <c r="AY47">
        <v>0.83499999999999996</v>
      </c>
      <c r="AZ47" t="s">
        <v>67</v>
      </c>
      <c r="BA47" t="s">
        <v>241</v>
      </c>
      <c r="BB47">
        <v>2</v>
      </c>
      <c r="BC47" t="s">
        <v>552</v>
      </c>
      <c r="BD47">
        <v>11</v>
      </c>
      <c r="BE47">
        <v>42770.879000000008</v>
      </c>
      <c r="BF47">
        <v>0.10055668951765054</v>
      </c>
      <c r="BG47">
        <v>8.396483574723819E-2</v>
      </c>
      <c r="BH47">
        <v>205692.95099999997</v>
      </c>
      <c r="BI47">
        <v>2.0909311568970589E-2</v>
      </c>
      <c r="BJ47">
        <v>1.7459275160090441E-2</v>
      </c>
      <c r="BK47">
        <v>1</v>
      </c>
      <c r="BL47" t="s">
        <v>67</v>
      </c>
      <c r="BM47">
        <v>0</v>
      </c>
      <c r="BN47" t="s">
        <v>575</v>
      </c>
    </row>
    <row r="48" spans="1:66" x14ac:dyDescent="0.25">
      <c r="A48" s="143" t="str">
        <f t="shared" si="35"/>
        <v>인천스마트</v>
      </c>
      <c r="B48" s="143" t="str">
        <f t="shared" si="1"/>
        <v>38</v>
      </c>
      <c r="C48" s="144" t="str">
        <f t="shared" si="36"/>
        <v>70바3551</v>
      </c>
      <c r="D48" s="118" t="str">
        <f t="shared" si="37"/>
        <v>대형</v>
      </c>
      <c r="E48" s="114" t="str">
        <f t="shared" si="38"/>
        <v>D</v>
      </c>
      <c r="F48" s="164">
        <f t="shared" si="39"/>
        <v>0.80363636363636359</v>
      </c>
      <c r="G48" s="165">
        <f t="shared" si="40"/>
        <v>1.768</v>
      </c>
      <c r="H48" s="166">
        <f t="shared" si="41"/>
        <v>2.2000000000000002</v>
      </c>
      <c r="I48" s="167">
        <f t="shared" si="42"/>
        <v>4081.598</v>
      </c>
      <c r="J48" s="168">
        <f t="shared" si="43"/>
        <v>1.2658989852603957E-2</v>
      </c>
      <c r="K48" s="168">
        <f t="shared" si="44"/>
        <v>0.37844888998134157</v>
      </c>
      <c r="L48" s="168">
        <f t="shared" si="45"/>
        <v>0.17272646644770015</v>
      </c>
      <c r="M48" s="169">
        <f t="shared" si="46"/>
        <v>11.708</v>
      </c>
      <c r="N48" s="170">
        <f t="shared" si="47"/>
        <v>2.5000000000000001E-2</v>
      </c>
      <c r="O48" s="170">
        <f t="shared" si="48"/>
        <v>11.491</v>
      </c>
      <c r="P48" s="171">
        <f t="shared" si="49"/>
        <v>0.28666666666666668</v>
      </c>
      <c r="Q48" s="172">
        <f t="shared" si="50"/>
        <v>93</v>
      </c>
      <c r="R48" s="173">
        <f t="shared" si="51"/>
        <v>25.054561650598469</v>
      </c>
      <c r="S48" s="145">
        <f t="shared" si="52"/>
        <v>1</v>
      </c>
      <c r="T48" s="145">
        <f t="shared" si="53"/>
        <v>469</v>
      </c>
      <c r="U48" t="s">
        <v>118</v>
      </c>
      <c r="V48" t="s">
        <v>122</v>
      </c>
      <c r="W48" t="s">
        <v>118</v>
      </c>
      <c r="X48" s="4" t="s">
        <v>122</v>
      </c>
      <c r="Y48" s="4" t="s">
        <v>247</v>
      </c>
      <c r="Z48" s="4" t="s">
        <v>194</v>
      </c>
      <c r="AA48" s="4" t="s">
        <v>48</v>
      </c>
      <c r="AB48" s="4">
        <v>529</v>
      </c>
      <c r="AC48" s="4">
        <v>4081.598</v>
      </c>
      <c r="AD48" s="4">
        <v>2308.8409999999999</v>
      </c>
      <c r="AE48" s="4">
        <v>1.768</v>
      </c>
      <c r="AF48" s="4">
        <v>2.2000000000000002</v>
      </c>
      <c r="AG48" s="4">
        <v>11.708</v>
      </c>
      <c r="AH48" s="4">
        <v>267.54883599999999</v>
      </c>
      <c r="AI48" s="4">
        <v>3.386898</v>
      </c>
      <c r="AJ48" s="4">
        <v>101.25355999999999</v>
      </c>
      <c r="AK48" s="4">
        <v>705</v>
      </c>
      <c r="AL48" s="4">
        <v>1</v>
      </c>
      <c r="AM48" s="4">
        <v>469</v>
      </c>
      <c r="AN48" s="4">
        <v>93</v>
      </c>
      <c r="AO48" s="4">
        <v>15.255525</v>
      </c>
      <c r="AP48" s="4">
        <v>735.6</v>
      </c>
      <c r="AQ48" s="4">
        <v>17.2</v>
      </c>
      <c r="AR48" s="4">
        <v>42</v>
      </c>
      <c r="AS48" s="4">
        <v>15185</v>
      </c>
      <c r="AT48" s="4">
        <v>2.5000000000000001E-2</v>
      </c>
      <c r="AU48" s="4">
        <v>11.491</v>
      </c>
      <c r="AV48" s="4">
        <v>32482</v>
      </c>
      <c r="AW48" s="4">
        <v>0</v>
      </c>
      <c r="AX48" s="4">
        <v>0.44</v>
      </c>
      <c r="AY48">
        <v>0.80363636363636359</v>
      </c>
      <c r="AZ48" t="s">
        <v>67</v>
      </c>
      <c r="BA48" t="s">
        <v>241</v>
      </c>
      <c r="BB48">
        <v>6</v>
      </c>
      <c r="BC48" t="s">
        <v>620</v>
      </c>
      <c r="BD48">
        <v>10</v>
      </c>
      <c r="BE48">
        <v>42770.879000000008</v>
      </c>
      <c r="BF48">
        <v>9.5429369127531818E-2</v>
      </c>
      <c r="BG48">
        <v>7.6690511189761931E-2</v>
      </c>
      <c r="BH48">
        <v>205692.95099999997</v>
      </c>
      <c r="BI48">
        <v>1.9843159331211113E-2</v>
      </c>
      <c r="BJ48">
        <v>1.5946684407991477E-2</v>
      </c>
      <c r="BK48">
        <v>1</v>
      </c>
      <c r="BL48" t="s">
        <v>67</v>
      </c>
      <c r="BM48">
        <v>0</v>
      </c>
      <c r="BN48" t="s">
        <v>575</v>
      </c>
    </row>
    <row r="49" spans="1:66" x14ac:dyDescent="0.25">
      <c r="A49" s="146" t="str">
        <f t="shared" si="35"/>
        <v>인천스마트</v>
      </c>
      <c r="B49" s="146" t="str">
        <f t="shared" si="1"/>
        <v>38</v>
      </c>
      <c r="C49" s="147" t="str">
        <f t="shared" si="36"/>
        <v>70바3552</v>
      </c>
      <c r="D49" s="135" t="str">
        <f t="shared" si="37"/>
        <v>대형</v>
      </c>
      <c r="E49" s="131" t="str">
        <f t="shared" si="38"/>
        <v>D</v>
      </c>
      <c r="F49" s="154">
        <f t="shared" si="39"/>
        <v>0.81772727272727264</v>
      </c>
      <c r="G49" s="155">
        <f t="shared" si="40"/>
        <v>1.7989999999999999</v>
      </c>
      <c r="H49" s="156">
        <f t="shared" si="41"/>
        <v>2.2000000000000002</v>
      </c>
      <c r="I49" s="157">
        <f t="shared" si="42"/>
        <v>2922.1669999999999</v>
      </c>
      <c r="J49" s="158">
        <f t="shared" si="43"/>
        <v>1.7120103181389502E-2</v>
      </c>
      <c r="K49" s="158">
        <f t="shared" si="44"/>
        <v>0.36374919625299995</v>
      </c>
      <c r="L49" s="158">
        <f t="shared" si="45"/>
        <v>0.16563050640158486</v>
      </c>
      <c r="M49" s="159">
        <f t="shared" si="46"/>
        <v>11.964</v>
      </c>
      <c r="N49" s="160">
        <f t="shared" si="47"/>
        <v>6.8000000000000005E-2</v>
      </c>
      <c r="O49" s="160">
        <f t="shared" si="48"/>
        <v>8.4529999999999994</v>
      </c>
      <c r="P49" s="161">
        <f t="shared" si="49"/>
        <v>0.53500000000000003</v>
      </c>
      <c r="Q49" s="162">
        <f t="shared" si="50"/>
        <v>93</v>
      </c>
      <c r="R49" s="163">
        <f t="shared" si="51"/>
        <v>24.727562597564415</v>
      </c>
      <c r="S49" s="148">
        <f t="shared" si="52"/>
        <v>2</v>
      </c>
      <c r="T49" s="148">
        <f t="shared" si="53"/>
        <v>247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248</v>
      </c>
      <c r="Z49" s="4" t="s">
        <v>194</v>
      </c>
      <c r="AA49" s="4" t="s">
        <v>48</v>
      </c>
      <c r="AB49" s="4">
        <v>529</v>
      </c>
      <c r="AC49" s="4">
        <v>2922.1669999999999</v>
      </c>
      <c r="AD49" s="4">
        <v>1624.17</v>
      </c>
      <c r="AE49" s="4">
        <v>1.7989999999999999</v>
      </c>
      <c r="AF49" s="4">
        <v>2.2000000000000002</v>
      </c>
      <c r="AG49" s="4">
        <v>11.964</v>
      </c>
      <c r="AH49" s="4">
        <v>190.87163000000001</v>
      </c>
      <c r="AI49" s="4">
        <v>3.2677420000000001</v>
      </c>
      <c r="AJ49" s="4">
        <v>69.429401999999996</v>
      </c>
      <c r="AK49" s="4">
        <v>484</v>
      </c>
      <c r="AL49" s="4">
        <v>2</v>
      </c>
      <c r="AM49" s="4">
        <v>247</v>
      </c>
      <c r="AN49" s="4">
        <v>93</v>
      </c>
      <c r="AO49" s="4">
        <v>15.309593</v>
      </c>
      <c r="AP49" s="4">
        <v>1053.2</v>
      </c>
      <c r="AQ49" s="4">
        <v>32.1</v>
      </c>
      <c r="AR49" s="4">
        <v>24</v>
      </c>
      <c r="AS49" s="4">
        <v>9446</v>
      </c>
      <c r="AT49" s="4">
        <v>6.8000000000000005E-2</v>
      </c>
      <c r="AU49" s="4">
        <v>8.4529999999999994</v>
      </c>
      <c r="AV49" s="4">
        <v>24297</v>
      </c>
      <c r="AW49" s="4">
        <v>0</v>
      </c>
      <c r="AX49" s="4">
        <v>0.46</v>
      </c>
      <c r="AY49">
        <v>0.81772727272727264</v>
      </c>
      <c r="AZ49" t="s">
        <v>67</v>
      </c>
      <c r="BA49" t="s">
        <v>241</v>
      </c>
      <c r="BB49">
        <v>3</v>
      </c>
      <c r="BC49" t="s">
        <v>621</v>
      </c>
      <c r="BD49">
        <v>6</v>
      </c>
      <c r="BE49">
        <v>42770.879000000008</v>
      </c>
      <c r="BF49">
        <v>6.8321415606165101E-2</v>
      </c>
      <c r="BG49">
        <v>5.5868284852495911E-2</v>
      </c>
      <c r="BH49">
        <v>205692.95099999997</v>
      </c>
      <c r="BI49">
        <v>1.4206451829260792E-2</v>
      </c>
      <c r="BJ49">
        <v>1.1617003109472801E-2</v>
      </c>
      <c r="BK49">
        <v>1</v>
      </c>
      <c r="BL49" t="s">
        <v>69</v>
      </c>
      <c r="BM49">
        <v>-1</v>
      </c>
      <c r="BN49" t="s">
        <v>574</v>
      </c>
    </row>
    <row r="50" spans="1:66" x14ac:dyDescent="0.25">
      <c r="A50" s="143" t="str">
        <f t="shared" si="35"/>
        <v>인천스마트</v>
      </c>
      <c r="B50" s="143" t="str">
        <f t="shared" si="1"/>
        <v>38</v>
      </c>
      <c r="C50" s="144" t="str">
        <f t="shared" si="36"/>
        <v>70바3553</v>
      </c>
      <c r="D50" s="118" t="str">
        <f t="shared" si="37"/>
        <v>대형</v>
      </c>
      <c r="E50" s="114" t="str">
        <f t="shared" si="38"/>
        <v>D</v>
      </c>
      <c r="F50" s="164">
        <f t="shared" si="39"/>
        <v>0.81454545454545446</v>
      </c>
      <c r="G50" s="165">
        <f t="shared" si="40"/>
        <v>1.792</v>
      </c>
      <c r="H50" s="166">
        <f t="shared" si="41"/>
        <v>2.2000000000000002</v>
      </c>
      <c r="I50" s="167">
        <f t="shared" si="42"/>
        <v>4433.5060000000003</v>
      </c>
      <c r="J50" s="168">
        <f t="shared" si="43"/>
        <v>1.4251484421535806E-2</v>
      </c>
      <c r="K50" s="168">
        <f t="shared" si="44"/>
        <v>0.3805336080545611</v>
      </c>
      <c r="L50" s="168">
        <f t="shared" si="45"/>
        <v>0.18157187562168631</v>
      </c>
      <c r="M50" s="169">
        <f t="shared" si="46"/>
        <v>14.676</v>
      </c>
      <c r="N50" s="170">
        <f t="shared" si="47"/>
        <v>6.8000000000000005E-2</v>
      </c>
      <c r="O50" s="170">
        <f t="shared" si="48"/>
        <v>11.345000000000001</v>
      </c>
      <c r="P50" s="171">
        <f t="shared" si="49"/>
        <v>0</v>
      </c>
      <c r="Q50" s="172">
        <f t="shared" si="50"/>
        <v>70</v>
      </c>
      <c r="R50" s="173">
        <f t="shared" si="51"/>
        <v>24.906670475403683</v>
      </c>
      <c r="S50" s="145">
        <f t="shared" si="52"/>
        <v>3</v>
      </c>
      <c r="T50" s="145">
        <f t="shared" si="53"/>
        <v>503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249</v>
      </c>
      <c r="Z50" s="4" t="s">
        <v>194</v>
      </c>
      <c r="AA50" s="4" t="s">
        <v>48</v>
      </c>
      <c r="AB50" s="4">
        <v>529</v>
      </c>
      <c r="AC50" s="4">
        <v>4433.5060000000003</v>
      </c>
      <c r="AD50" s="4">
        <v>2473.4969999999998</v>
      </c>
      <c r="AE50" s="4">
        <v>1.792</v>
      </c>
      <c r="AF50" s="4">
        <v>2.2000000000000002</v>
      </c>
      <c r="AG50" s="4">
        <v>14.676</v>
      </c>
      <c r="AH50" s="4">
        <v>294.11827399999999</v>
      </c>
      <c r="AI50" s="4">
        <v>4.1916219999999997</v>
      </c>
      <c r="AJ50" s="4">
        <v>111.921888</v>
      </c>
      <c r="AK50" s="4">
        <v>805</v>
      </c>
      <c r="AL50" s="4">
        <v>3</v>
      </c>
      <c r="AM50" s="4">
        <v>503</v>
      </c>
      <c r="AN50" s="4">
        <v>70</v>
      </c>
      <c r="AO50" s="4">
        <v>15.073888</v>
      </c>
      <c r="AP50" s="4">
        <v>938.2</v>
      </c>
      <c r="AQ50" s="4">
        <v>0</v>
      </c>
      <c r="AR50" s="4">
        <v>26</v>
      </c>
      <c r="AS50" s="4">
        <v>6700</v>
      </c>
      <c r="AT50" s="4">
        <v>6.8000000000000005E-2</v>
      </c>
      <c r="AU50" s="4">
        <v>11.345000000000001</v>
      </c>
      <c r="AV50" s="4">
        <v>37654</v>
      </c>
      <c r="AW50" s="4">
        <v>0</v>
      </c>
      <c r="AX50" s="4">
        <v>0.52</v>
      </c>
      <c r="AY50">
        <v>0.81454545454545446</v>
      </c>
      <c r="AZ50" t="s">
        <v>67</v>
      </c>
      <c r="BA50" t="s">
        <v>241</v>
      </c>
      <c r="BB50">
        <v>4</v>
      </c>
      <c r="BC50" t="s">
        <v>622</v>
      </c>
      <c r="BD50">
        <v>10</v>
      </c>
      <c r="BE50">
        <v>42770.879000000008</v>
      </c>
      <c r="BF50">
        <v>0.10365711679668775</v>
      </c>
      <c r="BG50">
        <v>8.4433433318029286E-2</v>
      </c>
      <c r="BH50">
        <v>205692.95099999997</v>
      </c>
      <c r="BI50">
        <v>2.1554000652166252E-2</v>
      </c>
      <c r="BJ50">
        <v>1.7556713258491782E-2</v>
      </c>
      <c r="BK50">
        <v>1</v>
      </c>
      <c r="BL50" t="s">
        <v>67</v>
      </c>
      <c r="BM50">
        <v>0</v>
      </c>
      <c r="BN50" t="s">
        <v>575</v>
      </c>
    </row>
    <row r="51" spans="1:66" x14ac:dyDescent="0.25">
      <c r="A51" s="146" t="str">
        <f t="shared" si="35"/>
        <v>인천스마트</v>
      </c>
      <c r="B51" s="146" t="str">
        <f t="shared" si="1"/>
        <v>38</v>
      </c>
      <c r="C51" s="147" t="str">
        <f t="shared" si="36"/>
        <v>70바3554</v>
      </c>
      <c r="D51" s="135" t="str">
        <f t="shared" si="37"/>
        <v>대형</v>
      </c>
      <c r="E51" s="131" t="str">
        <f t="shared" si="38"/>
        <v>D</v>
      </c>
      <c r="F51" s="154">
        <f t="shared" si="39"/>
        <v>0.84272727272727266</v>
      </c>
      <c r="G51" s="155">
        <f t="shared" si="40"/>
        <v>1.8540000000000001</v>
      </c>
      <c r="H51" s="156">
        <f t="shared" si="41"/>
        <v>2.2000000000000002</v>
      </c>
      <c r="I51" s="157">
        <f t="shared" si="42"/>
        <v>3489.4560000000001</v>
      </c>
      <c r="J51" s="158">
        <f t="shared" si="43"/>
        <v>2.4533929793103534E-2</v>
      </c>
      <c r="K51" s="158">
        <f t="shared" si="44"/>
        <v>0.37417284321501182</v>
      </c>
      <c r="L51" s="158">
        <f t="shared" si="45"/>
        <v>0.12150891141771095</v>
      </c>
      <c r="M51" s="159">
        <f t="shared" si="46"/>
        <v>13.18</v>
      </c>
      <c r="N51" s="160">
        <f t="shared" si="47"/>
        <v>0.20100000000000001</v>
      </c>
      <c r="O51" s="160">
        <f t="shared" si="48"/>
        <v>17.681999999999999</v>
      </c>
      <c r="P51" s="161">
        <f t="shared" si="49"/>
        <v>0.56333333333333324</v>
      </c>
      <c r="Q51" s="162">
        <f t="shared" si="50"/>
        <v>94</v>
      </c>
      <c r="R51" s="163">
        <f t="shared" si="51"/>
        <v>24.946904139881386</v>
      </c>
      <c r="S51" s="148">
        <f t="shared" si="52"/>
        <v>7</v>
      </c>
      <c r="T51" s="148">
        <f t="shared" si="53"/>
        <v>617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250</v>
      </c>
      <c r="Z51" s="4" t="s">
        <v>194</v>
      </c>
      <c r="AA51" s="4" t="s">
        <v>48</v>
      </c>
      <c r="AB51" s="4">
        <v>529</v>
      </c>
      <c r="AC51" s="4">
        <v>3489.4560000000001</v>
      </c>
      <c r="AD51" s="4">
        <v>1881.6769999999999</v>
      </c>
      <c r="AE51" s="4">
        <v>1.8540000000000001</v>
      </c>
      <c r="AF51" s="4">
        <v>2.2000000000000002</v>
      </c>
      <c r="AG51" s="4">
        <v>13.18</v>
      </c>
      <c r="AH51" s="4">
        <v>232.62412699999999</v>
      </c>
      <c r="AI51" s="4">
        <v>5.7071839999999998</v>
      </c>
      <c r="AJ51" s="4">
        <v>87.041630999999995</v>
      </c>
      <c r="AK51" s="4">
        <v>424</v>
      </c>
      <c r="AL51" s="4">
        <v>7</v>
      </c>
      <c r="AM51" s="4">
        <v>617</v>
      </c>
      <c r="AN51" s="4">
        <v>94</v>
      </c>
      <c r="AO51" s="4">
        <v>15.000404</v>
      </c>
      <c r="AP51" s="4">
        <v>1968.8</v>
      </c>
      <c r="AQ51" s="4">
        <v>33.799999999999997</v>
      </c>
      <c r="AR51" s="4">
        <v>39</v>
      </c>
      <c r="AS51" s="4">
        <v>13715</v>
      </c>
      <c r="AT51" s="4">
        <v>0.20100000000000001</v>
      </c>
      <c r="AU51" s="4">
        <v>17.681999999999999</v>
      </c>
      <c r="AV51" s="4">
        <v>3633</v>
      </c>
      <c r="AW51" s="4">
        <v>0</v>
      </c>
      <c r="AX51" s="4">
        <v>0.5</v>
      </c>
      <c r="AY51">
        <v>0.84272727272727266</v>
      </c>
      <c r="AZ51" t="s">
        <v>67</v>
      </c>
      <c r="BA51" t="s">
        <v>241</v>
      </c>
      <c r="BB51">
        <v>1</v>
      </c>
      <c r="BC51" t="s">
        <v>551</v>
      </c>
      <c r="BD51">
        <v>3</v>
      </c>
      <c r="BE51">
        <v>42770.879000000008</v>
      </c>
      <c r="BF51">
        <v>8.1584855901605371E-2</v>
      </c>
      <c r="BG51">
        <v>6.8753783109807426E-2</v>
      </c>
      <c r="BH51">
        <v>205692.95099999997</v>
      </c>
      <c r="BI51">
        <v>1.6964392717570574E-2</v>
      </c>
      <c r="BJ51">
        <v>1.4296356408352655E-2</v>
      </c>
      <c r="BK51">
        <v>1</v>
      </c>
      <c r="BL51" t="s">
        <v>69</v>
      </c>
      <c r="BM51">
        <v>-1</v>
      </c>
      <c r="BN51" t="s">
        <v>574</v>
      </c>
    </row>
    <row r="52" spans="1:66" x14ac:dyDescent="0.25">
      <c r="A52" s="143" t="str">
        <f t="shared" ref="A52:A53" si="54">W52</f>
        <v>인천스마트</v>
      </c>
      <c r="B52" s="143" t="str">
        <f t="shared" si="1"/>
        <v>38</v>
      </c>
      <c r="C52" s="144" t="str">
        <f t="shared" ref="C52:C53" si="55">Y52</f>
        <v>70바3575</v>
      </c>
      <c r="D52" s="118" t="str">
        <f t="shared" ref="D52:D53" si="56">Z52</f>
        <v>대형</v>
      </c>
      <c r="E52" s="114" t="str">
        <f t="shared" ref="E52:E53" si="57">AZ52</f>
        <v>F</v>
      </c>
      <c r="F52" s="164">
        <f t="shared" ref="F52:F53" si="58">G52/H52</f>
        <v>0.79045454545454541</v>
      </c>
      <c r="G52" s="165">
        <f t="shared" ref="G52:G53" si="59">AE52</f>
        <v>1.7390000000000001</v>
      </c>
      <c r="H52" s="166">
        <f t="shared" ref="H52:H53" si="60">AF52</f>
        <v>2.2000000000000002</v>
      </c>
      <c r="I52" s="167">
        <f t="shared" ref="I52:I53" si="61">AC52</f>
        <v>1111.692</v>
      </c>
      <c r="J52" s="168">
        <f t="shared" ref="J52:J53" si="62">AI52/AH52</f>
        <v>1.9903710931953675E-2</v>
      </c>
      <c r="K52" s="168">
        <f t="shared" ref="K52:K53" si="63">AJ52/AH52</f>
        <v>0.37829709345778195</v>
      </c>
      <c r="L52" s="168">
        <f t="shared" ref="L52:L53" si="64">AK52/AC52</f>
        <v>0.12863275079788286</v>
      </c>
      <c r="M52" s="169">
        <f t="shared" ref="M52:M53" si="65">AG52</f>
        <v>19.742999999999999</v>
      </c>
      <c r="N52" s="170">
        <f t="shared" ref="N52:N53" si="66">IF(AW52=0,AT52,"속도계이상")</f>
        <v>0</v>
      </c>
      <c r="O52" s="170">
        <f t="shared" ref="O52:O53" si="67">IF(AW52=0,AU52,"속도계이상")</f>
        <v>11.784000000000001</v>
      </c>
      <c r="P52" s="171">
        <f t="shared" ref="P52:P53" si="68">AQ52/60</f>
        <v>0</v>
      </c>
      <c r="Q52" s="172">
        <f t="shared" ref="Q52:Q53" si="69">AN52</f>
        <v>77</v>
      </c>
      <c r="R52" s="173">
        <f t="shared" ref="R52:R53" si="70">AC52/(AH52-AI52-AJ52)</f>
        <v>26.26818757818398</v>
      </c>
      <c r="S52" s="145">
        <f t="shared" ref="S52:S53" si="71">IF(AW52=0,AL52,"속도계이상")</f>
        <v>0</v>
      </c>
      <c r="T52" s="145">
        <f t="shared" ref="T52:T53" si="72">IF(AW52=0,AM52,"속도계이상")</f>
        <v>131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251</v>
      </c>
      <c r="Z52" s="4" t="s">
        <v>194</v>
      </c>
      <c r="AA52" s="4" t="s">
        <v>48</v>
      </c>
      <c r="AB52" s="4">
        <v>529</v>
      </c>
      <c r="AC52" s="4">
        <v>1111.692</v>
      </c>
      <c r="AD52" s="4">
        <v>639.404</v>
      </c>
      <c r="AE52" s="4">
        <v>1.7390000000000001</v>
      </c>
      <c r="AF52" s="4">
        <v>2.2000000000000002</v>
      </c>
      <c r="AG52" s="4">
        <v>19.742999999999999</v>
      </c>
      <c r="AH52" s="4">
        <v>70.323870999999997</v>
      </c>
      <c r="AI52" s="4">
        <v>1.3997059999999999</v>
      </c>
      <c r="AJ52" s="4">
        <v>26.603316</v>
      </c>
      <c r="AK52" s="4">
        <v>143</v>
      </c>
      <c r="AL52" s="4">
        <v>0</v>
      </c>
      <c r="AM52" s="4">
        <v>131</v>
      </c>
      <c r="AN52" s="4">
        <v>77</v>
      </c>
      <c r="AO52" s="4">
        <v>15.808173999999999</v>
      </c>
      <c r="AP52" s="4">
        <v>702.3</v>
      </c>
      <c r="AQ52" s="4">
        <v>0</v>
      </c>
      <c r="AR52" s="4">
        <v>11</v>
      </c>
      <c r="AS52" s="4">
        <v>4662</v>
      </c>
      <c r="AT52" s="4">
        <v>0</v>
      </c>
      <c r="AU52" s="4">
        <v>11.784000000000001</v>
      </c>
      <c r="AV52" s="4">
        <v>9825</v>
      </c>
      <c r="AW52" s="4">
        <v>0</v>
      </c>
      <c r="AX52" s="4">
        <v>0.59</v>
      </c>
      <c r="AY52">
        <v>0.79045454545454541</v>
      </c>
      <c r="AZ52" t="s">
        <v>70</v>
      </c>
      <c r="BA52" t="s">
        <v>241</v>
      </c>
      <c r="BB52">
        <v>2</v>
      </c>
      <c r="BC52" t="s">
        <v>623</v>
      </c>
      <c r="BD52">
        <v>5</v>
      </c>
      <c r="BE52">
        <v>42770.879000000008</v>
      </c>
      <c r="BF52">
        <v>2.5991796895266046E-2</v>
      </c>
      <c r="BG52">
        <v>2.0545334000394388E-2</v>
      </c>
      <c r="BH52">
        <v>205692.95099999997</v>
      </c>
      <c r="BI52">
        <v>5.4046188486060473E-3</v>
      </c>
      <c r="BJ52">
        <v>4.2721055353299618E-3</v>
      </c>
      <c r="BK52">
        <v>1</v>
      </c>
      <c r="BL52" t="s">
        <v>70</v>
      </c>
      <c r="BM52">
        <v>0</v>
      </c>
      <c r="BN52" t="s">
        <v>575</v>
      </c>
    </row>
    <row r="53" spans="1:66" x14ac:dyDescent="0.25">
      <c r="A53" s="146" t="str">
        <f t="shared" si="54"/>
        <v>인천스마트</v>
      </c>
      <c r="B53" s="146" t="str">
        <f t="shared" si="1"/>
        <v>38</v>
      </c>
      <c r="C53" s="147" t="str">
        <f t="shared" si="55"/>
        <v>70바3660</v>
      </c>
      <c r="D53" s="135" t="str">
        <f t="shared" si="56"/>
        <v>대형</v>
      </c>
      <c r="E53" s="131" t="str">
        <f t="shared" si="57"/>
        <v>D</v>
      </c>
      <c r="F53" s="154">
        <f t="shared" si="58"/>
        <v>0.80136363636363628</v>
      </c>
      <c r="G53" s="155">
        <f t="shared" si="59"/>
        <v>1.7629999999999999</v>
      </c>
      <c r="H53" s="156">
        <f t="shared" si="60"/>
        <v>2.2000000000000002</v>
      </c>
      <c r="I53" s="157">
        <f t="shared" si="61"/>
        <v>3744.0160000000001</v>
      </c>
      <c r="J53" s="158">
        <f t="shared" si="62"/>
        <v>2.5267471752227825E-2</v>
      </c>
      <c r="K53" s="158">
        <f t="shared" si="63"/>
        <v>0.37961442245791877</v>
      </c>
      <c r="L53" s="158">
        <f t="shared" si="64"/>
        <v>0.18295861983495795</v>
      </c>
      <c r="M53" s="159">
        <f t="shared" si="65"/>
        <v>13.353999999999999</v>
      </c>
      <c r="N53" s="160">
        <f t="shared" si="66"/>
        <v>5.2999999999999999E-2</v>
      </c>
      <c r="O53" s="160">
        <f t="shared" si="67"/>
        <v>11.512</v>
      </c>
      <c r="P53" s="161">
        <f t="shared" si="68"/>
        <v>0</v>
      </c>
      <c r="Q53" s="162">
        <f t="shared" si="69"/>
        <v>73</v>
      </c>
      <c r="R53" s="163">
        <f t="shared" si="70"/>
        <v>24.416340759256002</v>
      </c>
      <c r="S53" s="148">
        <f t="shared" si="71"/>
        <v>2</v>
      </c>
      <c r="T53" s="148">
        <f t="shared" si="72"/>
        <v>431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252</v>
      </c>
      <c r="Z53" s="4" t="s">
        <v>194</v>
      </c>
      <c r="AA53" s="4" t="s">
        <v>48</v>
      </c>
      <c r="AB53" s="4">
        <v>529</v>
      </c>
      <c r="AC53" s="4">
        <v>3744.0160000000001</v>
      </c>
      <c r="AD53" s="4">
        <v>2123.462</v>
      </c>
      <c r="AE53" s="4">
        <v>1.7629999999999999</v>
      </c>
      <c r="AF53" s="4">
        <v>2.2000000000000002</v>
      </c>
      <c r="AG53" s="4">
        <v>13.353999999999999</v>
      </c>
      <c r="AH53" s="4">
        <v>257.66412500000001</v>
      </c>
      <c r="AI53" s="4">
        <v>6.5105209999999998</v>
      </c>
      <c r="AJ53" s="4">
        <v>97.813018</v>
      </c>
      <c r="AK53" s="4">
        <v>685</v>
      </c>
      <c r="AL53" s="4">
        <v>2</v>
      </c>
      <c r="AM53" s="4">
        <v>431</v>
      </c>
      <c r="AN53" s="4">
        <v>73</v>
      </c>
      <c r="AO53" s="4">
        <v>14.530606000000001</v>
      </c>
      <c r="AP53" s="4">
        <v>2460.5</v>
      </c>
      <c r="AQ53" s="4">
        <v>0</v>
      </c>
      <c r="AR53" s="4">
        <v>59</v>
      </c>
      <c r="AS53" s="4">
        <v>17961</v>
      </c>
      <c r="AT53" s="4">
        <v>5.2999999999999999E-2</v>
      </c>
      <c r="AU53" s="4">
        <v>11.512</v>
      </c>
      <c r="AV53" s="4">
        <v>32446</v>
      </c>
      <c r="AW53" s="4">
        <v>0</v>
      </c>
      <c r="AX53" s="4">
        <v>0.49</v>
      </c>
      <c r="AY53">
        <v>0.80136363636363628</v>
      </c>
      <c r="AZ53" t="s">
        <v>67</v>
      </c>
      <c r="BA53" t="s">
        <v>241</v>
      </c>
      <c r="BB53">
        <v>8</v>
      </c>
      <c r="BC53" t="s">
        <v>624</v>
      </c>
      <c r="BD53">
        <v>8</v>
      </c>
      <c r="BE53">
        <v>42770.879000000008</v>
      </c>
      <c r="BF53">
        <v>8.7536568981900029E-2</v>
      </c>
      <c r="BG53">
        <v>7.0148623234131693E-2</v>
      </c>
      <c r="BH53">
        <v>205692.95099999997</v>
      </c>
      <c r="BI53">
        <v>1.82019655112051E-2</v>
      </c>
      <c r="BJ53">
        <v>1.4586393271024812E-2</v>
      </c>
      <c r="BK53">
        <v>1</v>
      </c>
      <c r="BL53" t="s">
        <v>67</v>
      </c>
      <c r="BM53">
        <v>0</v>
      </c>
      <c r="BN53" t="s">
        <v>575</v>
      </c>
    </row>
    <row r="54" spans="1:66" x14ac:dyDescent="0.25">
      <c r="A54" s="143" t="str">
        <f t="shared" ref="A54:A64" si="73">W54</f>
        <v>인천스마트</v>
      </c>
      <c r="B54" s="143" t="str">
        <f t="shared" si="1"/>
        <v>5</v>
      </c>
      <c r="C54" s="144" t="str">
        <f t="shared" ref="C54:C64" si="74">Y54</f>
        <v>70바3508</v>
      </c>
      <c r="D54" s="118" t="str">
        <f t="shared" ref="D54:D64" si="75">Z54</f>
        <v>대형</v>
      </c>
      <c r="E54" s="114" t="str">
        <f t="shared" ref="E54:E64" si="76">AZ54</f>
        <v>C</v>
      </c>
      <c r="F54" s="164">
        <f t="shared" ref="F54:F64" si="77">G54/H54</f>
        <v>0.89800000000000002</v>
      </c>
      <c r="G54" s="165">
        <f t="shared" ref="G54:G64" si="78">AE54</f>
        <v>1.796</v>
      </c>
      <c r="H54" s="166">
        <f t="shared" ref="H54:H64" si="79">AF54</f>
        <v>2</v>
      </c>
      <c r="I54" s="167">
        <f t="shared" ref="I54:I64" si="80">AC54</f>
        <v>891.33500000000004</v>
      </c>
      <c r="J54" s="168">
        <f t="shared" ref="J54:J64" si="81">AI54/AH54</f>
        <v>3.8121271038436613E-2</v>
      </c>
      <c r="K54" s="168">
        <f t="shared" ref="K54:K64" si="82">AJ54/AH54</f>
        <v>0.3269619936810978</v>
      </c>
      <c r="L54" s="168">
        <f t="shared" ref="L54:L64" si="83">AK54/AC54</f>
        <v>0.14584864276618778</v>
      </c>
      <c r="M54" s="169">
        <f t="shared" ref="M54:M64" si="84">AG54</f>
        <v>10.739000000000001</v>
      </c>
      <c r="N54" s="170">
        <f t="shared" ref="N54:N64" si="85">IF(AW54=0,AT54,"속도계이상")</f>
        <v>0.112</v>
      </c>
      <c r="O54" s="170">
        <f t="shared" ref="O54:O64" si="86">IF(AW54=0,AU54,"속도계이상")</f>
        <v>11.218999999999999</v>
      </c>
      <c r="P54" s="171">
        <f t="shared" ref="P54:P64" si="87">AQ54/60</f>
        <v>0.40833333333333333</v>
      </c>
      <c r="Q54" s="172">
        <f t="shared" ref="Q54:Q64" si="88">AN54</f>
        <v>93</v>
      </c>
      <c r="R54" s="173">
        <f t="shared" ref="R54:R64" si="89">AC54/(AH54-AI54-AJ54)</f>
        <v>27.958567112104149</v>
      </c>
      <c r="S54" s="145">
        <f t="shared" ref="S54:S64" si="90">IF(AW54=0,AL54,"속도계이상")</f>
        <v>1</v>
      </c>
      <c r="T54" s="145">
        <f t="shared" ref="T54:T64" si="91">IF(AW54=0,AM54,"속도계이상")</f>
        <v>100</v>
      </c>
      <c r="U54" t="s">
        <v>118</v>
      </c>
      <c r="V54" t="s">
        <v>123</v>
      </c>
      <c r="W54" t="s">
        <v>118</v>
      </c>
      <c r="X54" s="4" t="s">
        <v>123</v>
      </c>
      <c r="Y54" s="4" t="s">
        <v>253</v>
      </c>
      <c r="Z54" s="4" t="s">
        <v>194</v>
      </c>
      <c r="AA54" s="4" t="s">
        <v>48</v>
      </c>
      <c r="AB54" s="4">
        <v>529</v>
      </c>
      <c r="AC54" s="4">
        <v>891.33500000000004</v>
      </c>
      <c r="AD54" s="4">
        <v>496.17399999999998</v>
      </c>
      <c r="AE54" s="4">
        <v>1.796</v>
      </c>
      <c r="AF54" s="4">
        <v>2</v>
      </c>
      <c r="AG54" s="4">
        <v>10.739000000000001</v>
      </c>
      <c r="AH54" s="4">
        <v>50.212203000000002</v>
      </c>
      <c r="AI54" s="4">
        <v>1.914153</v>
      </c>
      <c r="AJ54" s="4">
        <v>16.417482</v>
      </c>
      <c r="AK54" s="4">
        <v>130</v>
      </c>
      <c r="AL54" s="4">
        <v>1</v>
      </c>
      <c r="AM54" s="4">
        <v>100</v>
      </c>
      <c r="AN54" s="4">
        <v>93</v>
      </c>
      <c r="AO54" s="4">
        <v>17.751362</v>
      </c>
      <c r="AP54" s="4">
        <v>1853.3</v>
      </c>
      <c r="AQ54" s="4">
        <v>24.5</v>
      </c>
      <c r="AR54" s="4">
        <v>11</v>
      </c>
      <c r="AS54" s="4">
        <v>4981</v>
      </c>
      <c r="AT54" s="4">
        <v>0.112</v>
      </c>
      <c r="AU54" s="4">
        <v>11.218999999999999</v>
      </c>
      <c r="AV54" s="4">
        <v>7911</v>
      </c>
      <c r="AW54" s="4">
        <v>0</v>
      </c>
      <c r="AX54" s="4">
        <v>0.38</v>
      </c>
      <c r="AY54">
        <v>0.89800000000000002</v>
      </c>
      <c r="AZ54" t="s">
        <v>69</v>
      </c>
      <c r="BA54" t="s">
        <v>625</v>
      </c>
      <c r="BB54">
        <v>1</v>
      </c>
      <c r="BC54" t="s">
        <v>626</v>
      </c>
      <c r="BD54">
        <v>6</v>
      </c>
      <c r="BE54">
        <v>46709.381999999998</v>
      </c>
      <c r="BF54">
        <v>1.9082568893761004E-2</v>
      </c>
      <c r="BG54">
        <v>1.7136146866597382E-2</v>
      </c>
      <c r="BH54">
        <v>205692.95099999997</v>
      </c>
      <c r="BI54">
        <v>4.3333278834625701E-3</v>
      </c>
      <c r="BJ54">
        <v>3.8913284393493879E-3</v>
      </c>
      <c r="BK54">
        <v>1</v>
      </c>
      <c r="BL54" t="s">
        <v>69</v>
      </c>
      <c r="BM54">
        <v>0</v>
      </c>
      <c r="BN54" t="s">
        <v>575</v>
      </c>
    </row>
    <row r="55" spans="1:66" x14ac:dyDescent="0.25">
      <c r="A55" s="146" t="str">
        <f t="shared" si="73"/>
        <v>인천스마트</v>
      </c>
      <c r="B55" s="146" t="str">
        <f t="shared" si="1"/>
        <v>5</v>
      </c>
      <c r="C55" s="147" t="str">
        <f t="shared" si="74"/>
        <v>70바3509</v>
      </c>
      <c r="D55" s="135" t="str">
        <f t="shared" si="75"/>
        <v>대형</v>
      </c>
      <c r="E55" s="131" t="str">
        <f t="shared" si="76"/>
        <v>B</v>
      </c>
      <c r="F55" s="154">
        <f t="shared" si="77"/>
        <v>0.92249999999999999</v>
      </c>
      <c r="G55" s="155">
        <f t="shared" si="78"/>
        <v>1.845</v>
      </c>
      <c r="H55" s="156">
        <f t="shared" si="79"/>
        <v>2</v>
      </c>
      <c r="I55" s="157">
        <f t="shared" si="80"/>
        <v>5139.8090000000002</v>
      </c>
      <c r="J55" s="158">
        <f t="shared" si="81"/>
        <v>3.1438675021063706E-2</v>
      </c>
      <c r="K55" s="158">
        <f t="shared" si="82"/>
        <v>0.34044438597211418</v>
      </c>
      <c r="L55" s="158">
        <f t="shared" si="83"/>
        <v>0.11556849680600971</v>
      </c>
      <c r="M55" s="159">
        <f t="shared" si="84"/>
        <v>12.75</v>
      </c>
      <c r="N55" s="160">
        <f t="shared" si="85"/>
        <v>3.9E-2</v>
      </c>
      <c r="O55" s="160">
        <f t="shared" si="86"/>
        <v>4.202</v>
      </c>
      <c r="P55" s="161">
        <f t="shared" si="87"/>
        <v>0.10833333333333334</v>
      </c>
      <c r="Q55" s="162">
        <f t="shared" si="88"/>
        <v>88</v>
      </c>
      <c r="R55" s="163">
        <f t="shared" si="89"/>
        <v>25.302314201685402</v>
      </c>
      <c r="S55" s="148">
        <f t="shared" si="90"/>
        <v>2</v>
      </c>
      <c r="T55" s="148">
        <f t="shared" si="91"/>
        <v>216</v>
      </c>
      <c r="U55" t="s">
        <v>118</v>
      </c>
      <c r="V55" t="s">
        <v>123</v>
      </c>
      <c r="W55" t="s">
        <v>118</v>
      </c>
      <c r="X55" s="4" t="s">
        <v>123</v>
      </c>
      <c r="Y55" s="4" t="s">
        <v>254</v>
      </c>
      <c r="Z55" s="4" t="s">
        <v>194</v>
      </c>
      <c r="AA55" s="4" t="s">
        <v>48</v>
      </c>
      <c r="AB55" s="4">
        <v>529</v>
      </c>
      <c r="AC55" s="4">
        <v>5139.8090000000002</v>
      </c>
      <c r="AD55" s="4">
        <v>2785.5250000000001</v>
      </c>
      <c r="AE55" s="4">
        <v>1.845</v>
      </c>
      <c r="AF55" s="4">
        <v>2</v>
      </c>
      <c r="AG55" s="4">
        <v>12.75</v>
      </c>
      <c r="AH55" s="4">
        <v>323.404628</v>
      </c>
      <c r="AI55" s="4">
        <v>10.167413</v>
      </c>
      <c r="AJ55" s="4">
        <v>110.10129000000001</v>
      </c>
      <c r="AK55" s="4">
        <v>594</v>
      </c>
      <c r="AL55" s="4">
        <v>2</v>
      </c>
      <c r="AM55" s="4">
        <v>216</v>
      </c>
      <c r="AN55" s="4">
        <v>88</v>
      </c>
      <c r="AO55" s="4">
        <v>15.892811999999999</v>
      </c>
      <c r="AP55" s="4">
        <v>2587.8000000000002</v>
      </c>
      <c r="AQ55" s="4">
        <v>6.5</v>
      </c>
      <c r="AR55" s="4">
        <v>53</v>
      </c>
      <c r="AS55" s="4">
        <v>25369</v>
      </c>
      <c r="AT55" s="4">
        <v>3.9E-2</v>
      </c>
      <c r="AU55" s="4">
        <v>4.202</v>
      </c>
      <c r="AV55" s="4">
        <v>46522</v>
      </c>
      <c r="AW55" s="4">
        <v>0</v>
      </c>
      <c r="AX55" s="4">
        <v>0.48</v>
      </c>
      <c r="AY55">
        <v>0.92249999999999999</v>
      </c>
      <c r="AZ55" t="s">
        <v>68</v>
      </c>
      <c r="BA55" t="s">
        <v>625</v>
      </c>
      <c r="BB55">
        <v>1</v>
      </c>
      <c r="BC55" t="s">
        <v>627</v>
      </c>
      <c r="BD55">
        <v>12</v>
      </c>
      <c r="BE55">
        <v>46709.381999999998</v>
      </c>
      <c r="BF55">
        <v>0.11003804332071875</v>
      </c>
      <c r="BG55">
        <v>0.10151009496336304</v>
      </c>
      <c r="BH55">
        <v>205692.95099999997</v>
      </c>
      <c r="BI55">
        <v>2.4987774131355629E-2</v>
      </c>
      <c r="BJ55">
        <v>2.3051221636175567E-2</v>
      </c>
      <c r="BK55">
        <v>1</v>
      </c>
      <c r="BL55" t="s">
        <v>68</v>
      </c>
      <c r="BM55">
        <v>0</v>
      </c>
      <c r="BN55" t="s">
        <v>575</v>
      </c>
    </row>
    <row r="56" spans="1:66" x14ac:dyDescent="0.25">
      <c r="A56" s="143" t="str">
        <f t="shared" si="73"/>
        <v>인천스마트</v>
      </c>
      <c r="B56" s="143" t="str">
        <f t="shared" si="1"/>
        <v>5</v>
      </c>
      <c r="C56" s="144" t="str">
        <f t="shared" si="74"/>
        <v>70바3619</v>
      </c>
      <c r="D56" s="118" t="str">
        <f t="shared" si="75"/>
        <v>대형</v>
      </c>
      <c r="E56" s="114" t="str">
        <f t="shared" si="76"/>
        <v>B</v>
      </c>
      <c r="F56" s="164">
        <f t="shared" si="77"/>
        <v>0.91349999999999998</v>
      </c>
      <c r="G56" s="165">
        <f t="shared" si="78"/>
        <v>1.827</v>
      </c>
      <c r="H56" s="166">
        <f t="shared" si="79"/>
        <v>2</v>
      </c>
      <c r="I56" s="167">
        <f t="shared" si="80"/>
        <v>3977.2159999999999</v>
      </c>
      <c r="J56" s="168">
        <f t="shared" si="81"/>
        <v>4.0505486213988535E-2</v>
      </c>
      <c r="K56" s="168">
        <f t="shared" si="82"/>
        <v>0.35250083903275048</v>
      </c>
      <c r="L56" s="168">
        <f t="shared" si="83"/>
        <v>0.14105344039649845</v>
      </c>
      <c r="M56" s="169">
        <f t="shared" si="84"/>
        <v>14.68</v>
      </c>
      <c r="N56" s="170">
        <f t="shared" si="85"/>
        <v>0.05</v>
      </c>
      <c r="O56" s="170">
        <f t="shared" si="86"/>
        <v>9.4789999999999992</v>
      </c>
      <c r="P56" s="171">
        <f t="shared" si="87"/>
        <v>0</v>
      </c>
      <c r="Q56" s="172">
        <f t="shared" si="88"/>
        <v>77</v>
      </c>
      <c r="R56" s="173">
        <f t="shared" si="89"/>
        <v>26.403525072838438</v>
      </c>
      <c r="S56" s="145">
        <f t="shared" si="90"/>
        <v>2</v>
      </c>
      <c r="T56" s="145">
        <f t="shared" si="91"/>
        <v>377</v>
      </c>
      <c r="U56" t="s">
        <v>118</v>
      </c>
      <c r="V56" t="s">
        <v>123</v>
      </c>
      <c r="W56" t="s">
        <v>118</v>
      </c>
      <c r="X56" s="4" t="s">
        <v>123</v>
      </c>
      <c r="Y56" s="4" t="s">
        <v>255</v>
      </c>
      <c r="Z56" s="4" t="s">
        <v>194</v>
      </c>
      <c r="AA56" s="4" t="s">
        <v>48</v>
      </c>
      <c r="AB56" s="4">
        <v>529</v>
      </c>
      <c r="AC56" s="4">
        <v>3977.2159999999999</v>
      </c>
      <c r="AD56" s="4">
        <v>2177.317</v>
      </c>
      <c r="AE56" s="4">
        <v>1.827</v>
      </c>
      <c r="AF56" s="4">
        <v>2</v>
      </c>
      <c r="AG56" s="4">
        <v>14.68</v>
      </c>
      <c r="AH56" s="4">
        <v>248.160754</v>
      </c>
      <c r="AI56" s="4">
        <v>10.051871999999999</v>
      </c>
      <c r="AJ56" s="4">
        <v>87.476873999999995</v>
      </c>
      <c r="AK56" s="4">
        <v>561</v>
      </c>
      <c r="AL56" s="4">
        <v>2</v>
      </c>
      <c r="AM56" s="4">
        <v>377</v>
      </c>
      <c r="AN56" s="4">
        <v>77</v>
      </c>
      <c r="AO56" s="4">
        <v>16.026772000000001</v>
      </c>
      <c r="AP56" s="4">
        <v>2972.7</v>
      </c>
      <c r="AQ56" s="4">
        <v>0</v>
      </c>
      <c r="AR56" s="4">
        <v>46</v>
      </c>
      <c r="AS56" s="4">
        <v>19222</v>
      </c>
      <c r="AT56" s="4">
        <v>0.05</v>
      </c>
      <c r="AU56" s="4">
        <v>9.4789999999999992</v>
      </c>
      <c r="AV56" s="4">
        <v>33682</v>
      </c>
      <c r="AW56" s="4">
        <v>0</v>
      </c>
      <c r="AX56" s="4">
        <v>0.5</v>
      </c>
      <c r="AY56">
        <v>0.91349999999999998</v>
      </c>
      <c r="AZ56" t="s">
        <v>68</v>
      </c>
      <c r="BA56" t="s">
        <v>625</v>
      </c>
      <c r="BB56">
        <v>4</v>
      </c>
      <c r="BC56" t="s">
        <v>628</v>
      </c>
      <c r="BD56">
        <v>12</v>
      </c>
      <c r="BE56">
        <v>46709.381999999998</v>
      </c>
      <c r="BF56">
        <v>8.5148118637065243E-2</v>
      </c>
      <c r="BG56">
        <v>7.7782806374959101E-2</v>
      </c>
      <c r="BH56">
        <v>205692.95099999997</v>
      </c>
      <c r="BI56">
        <v>1.9335694201791098E-2</v>
      </c>
      <c r="BJ56">
        <v>1.7663156653336169E-2</v>
      </c>
      <c r="BK56">
        <v>1</v>
      </c>
      <c r="BL56" t="s">
        <v>68</v>
      </c>
      <c r="BM56">
        <v>0</v>
      </c>
      <c r="BN56" t="s">
        <v>575</v>
      </c>
    </row>
    <row r="57" spans="1:66" x14ac:dyDescent="0.25">
      <c r="A57" s="146" t="str">
        <f t="shared" si="73"/>
        <v>인천스마트</v>
      </c>
      <c r="B57" s="146" t="str">
        <f t="shared" si="1"/>
        <v>5</v>
      </c>
      <c r="C57" s="147" t="str">
        <f t="shared" si="74"/>
        <v>70바3620</v>
      </c>
      <c r="D57" s="135" t="str">
        <f t="shared" si="75"/>
        <v>대형</v>
      </c>
      <c r="E57" s="131" t="str">
        <f t="shared" si="76"/>
        <v>B</v>
      </c>
      <c r="F57" s="154">
        <f t="shared" si="77"/>
        <v>0.91449999999999998</v>
      </c>
      <c r="G57" s="155">
        <f t="shared" si="78"/>
        <v>1.829</v>
      </c>
      <c r="H57" s="156">
        <f t="shared" si="79"/>
        <v>2</v>
      </c>
      <c r="I57" s="157">
        <f t="shared" si="80"/>
        <v>4693.9089999999997</v>
      </c>
      <c r="J57" s="158">
        <f t="shared" si="81"/>
        <v>4.2449995086583966E-2</v>
      </c>
      <c r="K57" s="158">
        <f t="shared" si="82"/>
        <v>0.36475275956030889</v>
      </c>
      <c r="L57" s="158">
        <f t="shared" si="83"/>
        <v>0.20686383140363396</v>
      </c>
      <c r="M57" s="159">
        <f t="shared" si="84"/>
        <v>12.53</v>
      </c>
      <c r="N57" s="160">
        <f t="shared" si="85"/>
        <v>0.107</v>
      </c>
      <c r="O57" s="160">
        <f t="shared" si="86"/>
        <v>11.866</v>
      </c>
      <c r="P57" s="161">
        <f t="shared" si="87"/>
        <v>0</v>
      </c>
      <c r="Q57" s="162">
        <f t="shared" si="88"/>
        <v>79</v>
      </c>
      <c r="R57" s="163">
        <f t="shared" si="89"/>
        <v>25.892181531011431</v>
      </c>
      <c r="S57" s="148">
        <f t="shared" si="90"/>
        <v>5</v>
      </c>
      <c r="T57" s="148">
        <f t="shared" si="91"/>
        <v>557</v>
      </c>
      <c r="U57" t="s">
        <v>118</v>
      </c>
      <c r="V57" t="s">
        <v>123</v>
      </c>
      <c r="W57" t="s">
        <v>118</v>
      </c>
      <c r="X57" s="4" t="s">
        <v>123</v>
      </c>
      <c r="Y57" s="4" t="s">
        <v>256</v>
      </c>
      <c r="Z57" s="4" t="s">
        <v>194</v>
      </c>
      <c r="AA57" s="4" t="s">
        <v>48</v>
      </c>
      <c r="AB57" s="4">
        <v>529</v>
      </c>
      <c r="AC57" s="4">
        <v>4693.9089999999997</v>
      </c>
      <c r="AD57" s="4">
        <v>2565.7469999999998</v>
      </c>
      <c r="AE57" s="4">
        <v>1.829</v>
      </c>
      <c r="AF57" s="4">
        <v>2</v>
      </c>
      <c r="AG57" s="4">
        <v>12.53</v>
      </c>
      <c r="AH57" s="4">
        <v>305.81574799999999</v>
      </c>
      <c r="AI57" s="4">
        <v>12.981877000000001</v>
      </c>
      <c r="AJ57" s="4">
        <v>111.547138</v>
      </c>
      <c r="AK57" s="4">
        <v>971</v>
      </c>
      <c r="AL57" s="4">
        <v>5</v>
      </c>
      <c r="AM57" s="4">
        <v>557</v>
      </c>
      <c r="AN57" s="4">
        <v>79</v>
      </c>
      <c r="AO57" s="4">
        <v>15.348813</v>
      </c>
      <c r="AP57" s="4">
        <v>3544.6</v>
      </c>
      <c r="AQ57" s="4">
        <v>0</v>
      </c>
      <c r="AR57" s="4">
        <v>92</v>
      </c>
      <c r="AS57" s="4">
        <v>42285</v>
      </c>
      <c r="AT57" s="4">
        <v>0.107</v>
      </c>
      <c r="AU57" s="4">
        <v>11.866</v>
      </c>
      <c r="AV57" s="4">
        <v>37409</v>
      </c>
      <c r="AW57" s="4">
        <v>0</v>
      </c>
      <c r="AX57" s="4">
        <v>0.46</v>
      </c>
      <c r="AY57">
        <v>0.91449999999999998</v>
      </c>
      <c r="AZ57" t="s">
        <v>68</v>
      </c>
      <c r="BA57" t="s">
        <v>625</v>
      </c>
      <c r="BB57">
        <v>3</v>
      </c>
      <c r="BC57" t="s">
        <v>629</v>
      </c>
      <c r="BD57">
        <v>12</v>
      </c>
      <c r="BE57">
        <v>46709.381999999998</v>
      </c>
      <c r="BF57">
        <v>0.10049178128710844</v>
      </c>
      <c r="BG57">
        <v>9.1899733987060667E-2</v>
      </c>
      <c r="BH57">
        <v>205692.95099999997</v>
      </c>
      <c r="BI57">
        <v>2.2819979864064473E-2</v>
      </c>
      <c r="BJ57">
        <v>2.0868871585686961E-2</v>
      </c>
      <c r="BK57">
        <v>1</v>
      </c>
      <c r="BL57" t="s">
        <v>68</v>
      </c>
      <c r="BM57">
        <v>0</v>
      </c>
      <c r="BN57" t="s">
        <v>575</v>
      </c>
    </row>
    <row r="58" spans="1:66" x14ac:dyDescent="0.25">
      <c r="A58" s="143" t="str">
        <f t="shared" si="73"/>
        <v>인천스마트</v>
      </c>
      <c r="B58" s="143" t="str">
        <f t="shared" si="1"/>
        <v>5</v>
      </c>
      <c r="C58" s="144" t="str">
        <f t="shared" si="74"/>
        <v>70바3621</v>
      </c>
      <c r="D58" s="118" t="str">
        <f t="shared" si="75"/>
        <v>대형</v>
      </c>
      <c r="E58" s="114" t="str">
        <f t="shared" si="76"/>
        <v>C</v>
      </c>
      <c r="F58" s="164">
        <f t="shared" si="77"/>
        <v>0.88649999999999995</v>
      </c>
      <c r="G58" s="165">
        <f t="shared" si="78"/>
        <v>1.7729999999999999</v>
      </c>
      <c r="H58" s="166">
        <f t="shared" si="79"/>
        <v>2</v>
      </c>
      <c r="I58" s="167">
        <f t="shared" si="80"/>
        <v>4681.8609999999999</v>
      </c>
      <c r="J58" s="168">
        <f t="shared" si="81"/>
        <v>2.698962094680233E-2</v>
      </c>
      <c r="K58" s="168">
        <f t="shared" si="82"/>
        <v>0.35022872565683116</v>
      </c>
      <c r="L58" s="168">
        <f t="shared" si="83"/>
        <v>0.17941583485712198</v>
      </c>
      <c r="M58" s="169">
        <f t="shared" si="84"/>
        <v>11.446999999999999</v>
      </c>
      <c r="N58" s="170">
        <f t="shared" si="85"/>
        <v>8.5000000000000006E-2</v>
      </c>
      <c r="O58" s="170">
        <f t="shared" si="86"/>
        <v>6.109</v>
      </c>
      <c r="P58" s="171">
        <f t="shared" si="87"/>
        <v>3.895</v>
      </c>
      <c r="Q58" s="172">
        <f t="shared" si="88"/>
        <v>94</v>
      </c>
      <c r="R58" s="173">
        <f t="shared" si="89"/>
        <v>25.952856052201401</v>
      </c>
      <c r="S58" s="145">
        <f t="shared" si="90"/>
        <v>4</v>
      </c>
      <c r="T58" s="145">
        <f t="shared" si="91"/>
        <v>286</v>
      </c>
      <c r="U58" t="s">
        <v>118</v>
      </c>
      <c r="V58" t="s">
        <v>123</v>
      </c>
      <c r="W58" t="s">
        <v>118</v>
      </c>
      <c r="X58" s="4" t="s">
        <v>123</v>
      </c>
      <c r="Y58" s="4" t="s">
        <v>257</v>
      </c>
      <c r="Z58" s="4" t="s">
        <v>194</v>
      </c>
      <c r="AA58" s="4" t="s">
        <v>48</v>
      </c>
      <c r="AB58" s="4">
        <v>529</v>
      </c>
      <c r="AC58" s="4">
        <v>4681.8609999999999</v>
      </c>
      <c r="AD58" s="4">
        <v>2640.962</v>
      </c>
      <c r="AE58" s="4">
        <v>1.7729999999999999</v>
      </c>
      <c r="AF58" s="4">
        <v>2</v>
      </c>
      <c r="AG58" s="4">
        <v>11.446999999999999</v>
      </c>
      <c r="AH58" s="4">
        <v>289.66601700000001</v>
      </c>
      <c r="AI58" s="4">
        <v>7.8179759999999998</v>
      </c>
      <c r="AJ58" s="4">
        <v>101.44936</v>
      </c>
      <c r="AK58" s="4">
        <v>840</v>
      </c>
      <c r="AL58" s="4">
        <v>4</v>
      </c>
      <c r="AM58" s="4">
        <v>286</v>
      </c>
      <c r="AN58" s="4">
        <v>94</v>
      </c>
      <c r="AO58" s="4">
        <v>16.162962</v>
      </c>
      <c r="AP58" s="4">
        <v>4797.7</v>
      </c>
      <c r="AQ58" s="4">
        <v>233.7</v>
      </c>
      <c r="AR58" s="4">
        <v>49</v>
      </c>
      <c r="AS58" s="4">
        <v>37999</v>
      </c>
      <c r="AT58" s="4">
        <v>8.5000000000000006E-2</v>
      </c>
      <c r="AU58" s="4">
        <v>6.109</v>
      </c>
      <c r="AV58" s="4">
        <v>32319</v>
      </c>
      <c r="AW58" s="4">
        <v>0</v>
      </c>
      <c r="AX58" s="4">
        <v>0.42</v>
      </c>
      <c r="AY58">
        <v>0.88649999999999995</v>
      </c>
      <c r="AZ58" t="s">
        <v>69</v>
      </c>
      <c r="BA58" t="s">
        <v>625</v>
      </c>
      <c r="BB58">
        <v>4</v>
      </c>
      <c r="BC58" t="s">
        <v>630</v>
      </c>
      <c r="BD58">
        <v>11</v>
      </c>
      <c r="BE58">
        <v>46709.381999999998</v>
      </c>
      <c r="BF58">
        <v>0.10023384595411688</v>
      </c>
      <c r="BG58">
        <v>8.8857304438324611E-2</v>
      </c>
      <c r="BH58">
        <v>205692.95099999997</v>
      </c>
      <c r="BI58">
        <v>2.2761407122794404E-2</v>
      </c>
      <c r="BJ58">
        <v>2.0177987414357237E-2</v>
      </c>
      <c r="BK58">
        <v>1</v>
      </c>
      <c r="BL58" t="s">
        <v>69</v>
      </c>
      <c r="BM58">
        <v>0</v>
      </c>
      <c r="BN58" t="s">
        <v>575</v>
      </c>
    </row>
    <row r="59" spans="1:66" x14ac:dyDescent="0.25">
      <c r="A59" s="146" t="str">
        <f t="shared" si="73"/>
        <v>인천스마트</v>
      </c>
      <c r="B59" s="146" t="str">
        <f t="shared" si="1"/>
        <v>5</v>
      </c>
      <c r="C59" s="147" t="str">
        <f t="shared" si="74"/>
        <v>70바3622</v>
      </c>
      <c r="D59" s="135" t="str">
        <f t="shared" si="75"/>
        <v>대형</v>
      </c>
      <c r="E59" s="131" t="str">
        <f t="shared" si="76"/>
        <v>C</v>
      </c>
      <c r="F59" s="154">
        <f t="shared" si="77"/>
        <v>0.89</v>
      </c>
      <c r="G59" s="155">
        <f t="shared" si="78"/>
        <v>1.78</v>
      </c>
      <c r="H59" s="156">
        <f t="shared" si="79"/>
        <v>2</v>
      </c>
      <c r="I59" s="157">
        <f t="shared" si="80"/>
        <v>2872.384</v>
      </c>
      <c r="J59" s="158">
        <f t="shared" si="81"/>
        <v>6.1399622731491757E-2</v>
      </c>
      <c r="K59" s="158">
        <f t="shared" si="82"/>
        <v>0.34491829676330482</v>
      </c>
      <c r="L59" s="158">
        <f t="shared" si="83"/>
        <v>0.16780486174550477</v>
      </c>
      <c r="M59" s="159">
        <f t="shared" si="84"/>
        <v>12.522</v>
      </c>
      <c r="N59" s="160">
        <f t="shared" si="85"/>
        <v>7.0000000000000007E-2</v>
      </c>
      <c r="O59" s="160">
        <f t="shared" si="86"/>
        <v>7.0670000000000002</v>
      </c>
      <c r="P59" s="161">
        <f t="shared" si="87"/>
        <v>0.52333333333333332</v>
      </c>
      <c r="Q59" s="162">
        <f t="shared" si="88"/>
        <v>88</v>
      </c>
      <c r="R59" s="163">
        <f t="shared" si="89"/>
        <v>26.934763263032522</v>
      </c>
      <c r="S59" s="148">
        <f t="shared" si="90"/>
        <v>2</v>
      </c>
      <c r="T59" s="148">
        <f t="shared" si="91"/>
        <v>203</v>
      </c>
      <c r="U59" t="s">
        <v>118</v>
      </c>
      <c r="V59" t="s">
        <v>123</v>
      </c>
      <c r="W59" t="s">
        <v>118</v>
      </c>
      <c r="X59" s="4" t="s">
        <v>123</v>
      </c>
      <c r="Y59" s="4" t="s">
        <v>258</v>
      </c>
      <c r="Z59" s="4" t="s">
        <v>194</v>
      </c>
      <c r="AA59" s="4" t="s">
        <v>48</v>
      </c>
      <c r="AB59" s="4">
        <v>529</v>
      </c>
      <c r="AC59" s="4">
        <v>2872.384</v>
      </c>
      <c r="AD59" s="4">
        <v>1613.9349999999999</v>
      </c>
      <c r="AE59" s="4">
        <v>1.78</v>
      </c>
      <c r="AF59" s="4">
        <v>2</v>
      </c>
      <c r="AG59" s="4">
        <v>12.522</v>
      </c>
      <c r="AH59" s="4">
        <v>179.62856300000001</v>
      </c>
      <c r="AI59" s="4">
        <v>11.029126</v>
      </c>
      <c r="AJ59" s="4">
        <v>61.957177999999999</v>
      </c>
      <c r="AK59" s="4">
        <v>482</v>
      </c>
      <c r="AL59" s="4">
        <v>2</v>
      </c>
      <c r="AM59" s="4">
        <v>203</v>
      </c>
      <c r="AN59" s="4">
        <v>88</v>
      </c>
      <c r="AO59" s="4">
        <v>15.990686</v>
      </c>
      <c r="AP59" s="4">
        <v>5447.3</v>
      </c>
      <c r="AQ59" s="4">
        <v>31.4</v>
      </c>
      <c r="AR59" s="4">
        <v>67</v>
      </c>
      <c r="AS59" s="4">
        <v>32539</v>
      </c>
      <c r="AT59" s="4">
        <v>7.0000000000000007E-2</v>
      </c>
      <c r="AU59" s="4">
        <v>7.0670000000000002</v>
      </c>
      <c r="AV59" s="4">
        <v>24821</v>
      </c>
      <c r="AW59" s="4">
        <v>0</v>
      </c>
      <c r="AX59" s="4">
        <v>0.43</v>
      </c>
      <c r="AY59">
        <v>0.89</v>
      </c>
      <c r="AZ59" t="s">
        <v>69</v>
      </c>
      <c r="BA59" t="s">
        <v>625</v>
      </c>
      <c r="BB59">
        <v>3</v>
      </c>
      <c r="BC59" t="s">
        <v>631</v>
      </c>
      <c r="BD59">
        <v>9</v>
      </c>
      <c r="BE59">
        <v>46709.381999999998</v>
      </c>
      <c r="BF59">
        <v>6.1494797768893626E-2</v>
      </c>
      <c r="BG59">
        <v>5.4730370014315327E-2</v>
      </c>
      <c r="BH59">
        <v>205692.95099999997</v>
      </c>
      <c r="BI59">
        <v>1.3964426034220299E-2</v>
      </c>
      <c r="BJ59">
        <v>1.2428339170456066E-2</v>
      </c>
      <c r="BK59">
        <v>1</v>
      </c>
      <c r="BL59" t="s">
        <v>69</v>
      </c>
      <c r="BM59">
        <v>0</v>
      </c>
      <c r="BN59" t="s">
        <v>575</v>
      </c>
    </row>
    <row r="60" spans="1:66" x14ac:dyDescent="0.25">
      <c r="A60" s="143" t="str">
        <f t="shared" si="73"/>
        <v>인천스마트</v>
      </c>
      <c r="B60" s="143" t="str">
        <f t="shared" si="1"/>
        <v>5</v>
      </c>
      <c r="C60" s="144" t="str">
        <f t="shared" si="74"/>
        <v>70바3629</v>
      </c>
      <c r="D60" s="118" t="str">
        <f t="shared" si="75"/>
        <v>대형</v>
      </c>
      <c r="E60" s="114" t="str">
        <f t="shared" si="76"/>
        <v>C</v>
      </c>
      <c r="F60" s="164">
        <f t="shared" si="77"/>
        <v>0.89349999999999996</v>
      </c>
      <c r="G60" s="165">
        <f t="shared" si="78"/>
        <v>1.7869999999999999</v>
      </c>
      <c r="H60" s="166">
        <f t="shared" si="79"/>
        <v>2</v>
      </c>
      <c r="I60" s="167">
        <f t="shared" si="80"/>
        <v>2847.0839999999998</v>
      </c>
      <c r="J60" s="168">
        <f t="shared" si="81"/>
        <v>2.0721220419906327E-2</v>
      </c>
      <c r="K60" s="168">
        <f t="shared" si="82"/>
        <v>0.38007220143652309</v>
      </c>
      <c r="L60" s="168">
        <f t="shared" si="83"/>
        <v>0.12187908751550711</v>
      </c>
      <c r="M60" s="169">
        <f t="shared" si="84"/>
        <v>13.742000000000001</v>
      </c>
      <c r="N60" s="170">
        <f t="shared" si="85"/>
        <v>0.14000000000000001</v>
      </c>
      <c r="O60" s="170">
        <f t="shared" si="86"/>
        <v>6.4630000000000001</v>
      </c>
      <c r="P60" s="171">
        <f t="shared" si="87"/>
        <v>3.0000000000000002E-2</v>
      </c>
      <c r="Q60" s="172">
        <f t="shared" si="88"/>
        <v>84</v>
      </c>
      <c r="R60" s="173">
        <f t="shared" si="89"/>
        <v>26.291958365737496</v>
      </c>
      <c r="S60" s="145">
        <f t="shared" si="90"/>
        <v>4</v>
      </c>
      <c r="T60" s="145">
        <f t="shared" si="91"/>
        <v>184</v>
      </c>
      <c r="U60" t="s">
        <v>118</v>
      </c>
      <c r="V60" t="s">
        <v>123</v>
      </c>
      <c r="W60" t="s">
        <v>118</v>
      </c>
      <c r="X60" s="4" t="s">
        <v>123</v>
      </c>
      <c r="Y60" s="4" t="s">
        <v>259</v>
      </c>
      <c r="Z60" s="4" t="s">
        <v>194</v>
      </c>
      <c r="AA60" s="4" t="s">
        <v>48</v>
      </c>
      <c r="AB60" s="4">
        <v>529</v>
      </c>
      <c r="AC60" s="4">
        <v>2847.0839999999998</v>
      </c>
      <c r="AD60" s="4">
        <v>1593.1579999999999</v>
      </c>
      <c r="AE60" s="4">
        <v>1.7869999999999999</v>
      </c>
      <c r="AF60" s="4">
        <v>2</v>
      </c>
      <c r="AG60" s="4">
        <v>13.742000000000001</v>
      </c>
      <c r="AH60" s="4">
        <v>180.71773400000001</v>
      </c>
      <c r="AI60" s="4">
        <v>3.7446920000000001</v>
      </c>
      <c r="AJ60" s="4">
        <v>68.685787000000005</v>
      </c>
      <c r="AK60" s="4">
        <v>347</v>
      </c>
      <c r="AL60" s="4">
        <v>4</v>
      </c>
      <c r="AM60" s="4">
        <v>184</v>
      </c>
      <c r="AN60" s="4">
        <v>84</v>
      </c>
      <c r="AO60" s="4">
        <v>15.754314000000001</v>
      </c>
      <c r="AP60" s="4">
        <v>3735.4</v>
      </c>
      <c r="AQ60" s="4">
        <v>1.8</v>
      </c>
      <c r="AR60" s="4">
        <v>63</v>
      </c>
      <c r="AS60" s="4">
        <v>38948</v>
      </c>
      <c r="AT60" s="4">
        <v>0.14000000000000001</v>
      </c>
      <c r="AU60" s="4">
        <v>6.4630000000000001</v>
      </c>
      <c r="AV60" s="4">
        <v>25864</v>
      </c>
      <c r="AW60" s="4">
        <v>0</v>
      </c>
      <c r="AX60" s="4">
        <v>0.47</v>
      </c>
      <c r="AY60">
        <v>0.89349999999999996</v>
      </c>
      <c r="AZ60" t="s">
        <v>69</v>
      </c>
      <c r="BA60" t="s">
        <v>625</v>
      </c>
      <c r="BB60">
        <v>2</v>
      </c>
      <c r="BC60" t="s">
        <v>632</v>
      </c>
      <c r="BD60">
        <v>6</v>
      </c>
      <c r="BE60">
        <v>46709.381999999998</v>
      </c>
      <c r="BF60">
        <v>6.095315069679149E-2</v>
      </c>
      <c r="BG60">
        <v>5.4461640147583194E-2</v>
      </c>
      <c r="BH60">
        <v>205692.95099999997</v>
      </c>
      <c r="BI60">
        <v>1.3841427166845402E-2</v>
      </c>
      <c r="BJ60">
        <v>1.2367315173576365E-2</v>
      </c>
      <c r="BK60">
        <v>1</v>
      </c>
      <c r="BL60" t="s">
        <v>68</v>
      </c>
      <c r="BM60">
        <v>-1</v>
      </c>
      <c r="BN60" t="s">
        <v>574</v>
      </c>
    </row>
    <row r="61" spans="1:66" x14ac:dyDescent="0.25">
      <c r="A61" s="146" t="str">
        <f t="shared" si="73"/>
        <v>인천스마트</v>
      </c>
      <c r="B61" s="146" t="str">
        <f t="shared" si="1"/>
        <v>5</v>
      </c>
      <c r="C61" s="147" t="str">
        <f t="shared" si="74"/>
        <v>70바3630</v>
      </c>
      <c r="D61" s="135" t="str">
        <f t="shared" si="75"/>
        <v>대형</v>
      </c>
      <c r="E61" s="131" t="str">
        <f t="shared" si="76"/>
        <v>A</v>
      </c>
      <c r="F61" s="154">
        <f t="shared" si="77"/>
        <v>0.96699999999999997</v>
      </c>
      <c r="G61" s="155">
        <f t="shared" si="78"/>
        <v>1.9339999999999999</v>
      </c>
      <c r="H61" s="156">
        <f t="shared" si="79"/>
        <v>2</v>
      </c>
      <c r="I61" s="157">
        <f t="shared" si="80"/>
        <v>5950.8890000000001</v>
      </c>
      <c r="J61" s="158">
        <f t="shared" si="81"/>
        <v>3.726259037848928E-2</v>
      </c>
      <c r="K61" s="158">
        <f t="shared" si="82"/>
        <v>0.36199639525268756</v>
      </c>
      <c r="L61" s="158">
        <f t="shared" si="83"/>
        <v>0.17930094142236563</v>
      </c>
      <c r="M61" s="159">
        <f t="shared" si="84"/>
        <v>13.395</v>
      </c>
      <c r="N61" s="160">
        <f t="shared" si="85"/>
        <v>3.4000000000000002E-2</v>
      </c>
      <c r="O61" s="160">
        <f t="shared" si="86"/>
        <v>6.2510000000000003</v>
      </c>
      <c r="P61" s="161">
        <f t="shared" si="87"/>
        <v>0</v>
      </c>
      <c r="Q61" s="162">
        <f t="shared" si="88"/>
        <v>82</v>
      </c>
      <c r="R61" s="163">
        <f t="shared" si="89"/>
        <v>25.278041769958765</v>
      </c>
      <c r="S61" s="148">
        <f t="shared" si="90"/>
        <v>2</v>
      </c>
      <c r="T61" s="148">
        <f t="shared" si="91"/>
        <v>372</v>
      </c>
      <c r="U61" t="s">
        <v>118</v>
      </c>
      <c r="V61" t="s">
        <v>123</v>
      </c>
      <c r="W61" t="s">
        <v>118</v>
      </c>
      <c r="X61" s="4" t="s">
        <v>123</v>
      </c>
      <c r="Y61" s="4" t="s">
        <v>260</v>
      </c>
      <c r="Z61" s="4" t="s">
        <v>194</v>
      </c>
      <c r="AA61" s="4" t="s">
        <v>48</v>
      </c>
      <c r="AB61" s="4">
        <v>529</v>
      </c>
      <c r="AC61" s="4">
        <v>5950.8890000000001</v>
      </c>
      <c r="AD61" s="4">
        <v>3077.7220000000002</v>
      </c>
      <c r="AE61" s="4">
        <v>1.9339999999999999</v>
      </c>
      <c r="AF61" s="4">
        <v>2</v>
      </c>
      <c r="AG61" s="4">
        <v>13.395</v>
      </c>
      <c r="AH61" s="4">
        <v>391.87823100000003</v>
      </c>
      <c r="AI61" s="4">
        <v>14.602398000000001</v>
      </c>
      <c r="AJ61" s="4">
        <v>141.858507</v>
      </c>
      <c r="AK61" s="4">
        <v>1067</v>
      </c>
      <c r="AL61" s="4">
        <v>2</v>
      </c>
      <c r="AM61" s="4">
        <v>372</v>
      </c>
      <c r="AN61" s="4">
        <v>82</v>
      </c>
      <c r="AO61" s="4">
        <v>15.185556</v>
      </c>
      <c r="AP61" s="4">
        <v>3023.6</v>
      </c>
      <c r="AQ61" s="4">
        <v>0</v>
      </c>
      <c r="AR61" s="4">
        <v>107</v>
      </c>
      <c r="AS61" s="4">
        <v>43977</v>
      </c>
      <c r="AT61" s="4">
        <v>3.4000000000000002E-2</v>
      </c>
      <c r="AU61" s="4">
        <v>6.2510000000000003</v>
      </c>
      <c r="AV61" s="4">
        <v>53788</v>
      </c>
      <c r="AW61" s="4">
        <v>0</v>
      </c>
      <c r="AX61" s="4">
        <v>0.52</v>
      </c>
      <c r="AY61">
        <v>0.96699999999999997</v>
      </c>
      <c r="AZ61" t="s">
        <v>66</v>
      </c>
      <c r="BA61" t="s">
        <v>625</v>
      </c>
      <c r="BB61">
        <v>1</v>
      </c>
      <c r="BC61" t="s">
        <v>633</v>
      </c>
      <c r="BD61">
        <v>8</v>
      </c>
      <c r="BE61">
        <v>46709.381999999998</v>
      </c>
      <c r="BF61">
        <v>0.12740243491125616</v>
      </c>
      <c r="BG61">
        <v>0.1231981545591847</v>
      </c>
      <c r="BH61">
        <v>205692.95099999997</v>
      </c>
      <c r="BI61">
        <v>2.893093307801297E-2</v>
      </c>
      <c r="BJ61">
        <v>2.797621228643854E-2</v>
      </c>
      <c r="BK61">
        <v>1</v>
      </c>
      <c r="BL61" t="s">
        <v>71</v>
      </c>
      <c r="BM61">
        <v>-1</v>
      </c>
      <c r="BN61" t="s">
        <v>574</v>
      </c>
    </row>
    <row r="62" spans="1:66" x14ac:dyDescent="0.25">
      <c r="A62" s="143" t="str">
        <f t="shared" si="73"/>
        <v>인천스마트</v>
      </c>
      <c r="B62" s="143" t="str">
        <f t="shared" si="1"/>
        <v>5</v>
      </c>
      <c r="C62" s="144" t="str">
        <f t="shared" si="74"/>
        <v>70바3631</v>
      </c>
      <c r="D62" s="118" t="str">
        <f t="shared" si="75"/>
        <v>대형</v>
      </c>
      <c r="E62" s="114" t="str">
        <f t="shared" si="76"/>
        <v>A</v>
      </c>
      <c r="F62" s="164">
        <f t="shared" si="77"/>
        <v>0.95150000000000001</v>
      </c>
      <c r="G62" s="165">
        <f t="shared" si="78"/>
        <v>1.903</v>
      </c>
      <c r="H62" s="166">
        <f t="shared" si="79"/>
        <v>2</v>
      </c>
      <c r="I62" s="167">
        <f t="shared" si="80"/>
        <v>4259.174</v>
      </c>
      <c r="J62" s="168">
        <f t="shared" si="81"/>
        <v>2.1816698857970006E-2</v>
      </c>
      <c r="K62" s="168">
        <f t="shared" si="82"/>
        <v>0.32028080786589125</v>
      </c>
      <c r="L62" s="168">
        <f t="shared" si="83"/>
        <v>0.16176845557378028</v>
      </c>
      <c r="M62" s="169">
        <f t="shared" si="84"/>
        <v>10.263</v>
      </c>
      <c r="N62" s="170">
        <f t="shared" si="85"/>
        <v>7.0000000000000007E-2</v>
      </c>
      <c r="O62" s="170">
        <f t="shared" si="86"/>
        <v>4.4610000000000003</v>
      </c>
      <c r="P62" s="171">
        <f t="shared" si="87"/>
        <v>0.15833333333333333</v>
      </c>
      <c r="Q62" s="172">
        <f t="shared" si="88"/>
        <v>88</v>
      </c>
      <c r="R62" s="173">
        <f t="shared" si="89"/>
        <v>26.073856805118595</v>
      </c>
      <c r="S62" s="145">
        <f t="shared" si="90"/>
        <v>3</v>
      </c>
      <c r="T62" s="145">
        <f t="shared" si="91"/>
        <v>190</v>
      </c>
      <c r="U62" t="s">
        <v>118</v>
      </c>
      <c r="V62" t="s">
        <v>123</v>
      </c>
      <c r="W62" t="s">
        <v>118</v>
      </c>
      <c r="X62" s="4" t="s">
        <v>123</v>
      </c>
      <c r="Y62" s="4" t="s">
        <v>261</v>
      </c>
      <c r="Z62" s="4" t="s">
        <v>194</v>
      </c>
      <c r="AA62" s="4" t="s">
        <v>48</v>
      </c>
      <c r="AB62" s="4">
        <v>529</v>
      </c>
      <c r="AC62" s="4">
        <v>4259.174</v>
      </c>
      <c r="AD62" s="4">
        <v>2238.2269999999999</v>
      </c>
      <c r="AE62" s="4">
        <v>1.903</v>
      </c>
      <c r="AF62" s="4">
        <v>2</v>
      </c>
      <c r="AG62" s="4">
        <v>10.263</v>
      </c>
      <c r="AH62" s="4">
        <v>248.289626</v>
      </c>
      <c r="AI62" s="4">
        <v>5.4168599999999998</v>
      </c>
      <c r="AJ62" s="4">
        <v>79.522402</v>
      </c>
      <c r="AK62" s="4">
        <v>689</v>
      </c>
      <c r="AL62" s="4">
        <v>3</v>
      </c>
      <c r="AM62" s="4">
        <v>190</v>
      </c>
      <c r="AN62" s="4">
        <v>88</v>
      </c>
      <c r="AO62" s="4">
        <v>17.154055</v>
      </c>
      <c r="AP62" s="4">
        <v>2767.1</v>
      </c>
      <c r="AQ62" s="4">
        <v>9.5</v>
      </c>
      <c r="AR62" s="4">
        <v>21</v>
      </c>
      <c r="AS62" s="4">
        <v>9665</v>
      </c>
      <c r="AT62" s="4">
        <v>7.0000000000000007E-2</v>
      </c>
      <c r="AU62" s="4">
        <v>4.4610000000000003</v>
      </c>
      <c r="AV62" s="4">
        <v>38136</v>
      </c>
      <c r="AW62" s="4">
        <v>0</v>
      </c>
      <c r="AX62" s="4">
        <v>0.42</v>
      </c>
      <c r="AY62">
        <v>0.95150000000000001</v>
      </c>
      <c r="AZ62" t="s">
        <v>66</v>
      </c>
      <c r="BA62" t="s">
        <v>625</v>
      </c>
      <c r="BB62">
        <v>2</v>
      </c>
      <c r="BC62" t="s">
        <v>634</v>
      </c>
      <c r="BD62">
        <v>9</v>
      </c>
      <c r="BE62">
        <v>46709.381999999998</v>
      </c>
      <c r="BF62">
        <v>9.1184550461404099E-2</v>
      </c>
      <c r="BG62">
        <v>8.6762099764026004E-2</v>
      </c>
      <c r="BH62">
        <v>205692.95099999997</v>
      </c>
      <c r="BI62">
        <v>2.0706465531723547E-2</v>
      </c>
      <c r="BJ62">
        <v>1.9702201953434955E-2</v>
      </c>
      <c r="BK62">
        <v>1</v>
      </c>
      <c r="BL62" t="s">
        <v>66</v>
      </c>
      <c r="BM62">
        <v>0</v>
      </c>
      <c r="BN62" t="s">
        <v>575</v>
      </c>
    </row>
    <row r="63" spans="1:66" x14ac:dyDescent="0.25">
      <c r="A63" s="146" t="str">
        <f t="shared" si="73"/>
        <v>인천스마트</v>
      </c>
      <c r="B63" s="146" t="str">
        <f t="shared" si="1"/>
        <v>5</v>
      </c>
      <c r="C63" s="147" t="str">
        <f t="shared" si="74"/>
        <v>70바3632</v>
      </c>
      <c r="D63" s="135" t="str">
        <f t="shared" si="75"/>
        <v>대형</v>
      </c>
      <c r="E63" s="131" t="str">
        <f t="shared" si="76"/>
        <v>B</v>
      </c>
      <c r="F63" s="154">
        <f t="shared" si="77"/>
        <v>0.92200000000000004</v>
      </c>
      <c r="G63" s="155">
        <f t="shared" si="78"/>
        <v>1.8440000000000001</v>
      </c>
      <c r="H63" s="156">
        <f t="shared" si="79"/>
        <v>2</v>
      </c>
      <c r="I63" s="157">
        <f t="shared" si="80"/>
        <v>3979.6840000000002</v>
      </c>
      <c r="J63" s="158">
        <f t="shared" si="81"/>
        <v>3.7743289349803935E-2</v>
      </c>
      <c r="K63" s="158">
        <f t="shared" si="82"/>
        <v>0.3074834252985007</v>
      </c>
      <c r="L63" s="158">
        <f t="shared" si="83"/>
        <v>0.13744809889428405</v>
      </c>
      <c r="M63" s="159">
        <f t="shared" si="84"/>
        <v>9.2880000000000003</v>
      </c>
      <c r="N63" s="160">
        <f t="shared" si="85"/>
        <v>0</v>
      </c>
      <c r="O63" s="160">
        <f t="shared" si="86"/>
        <v>0.35199999999999998</v>
      </c>
      <c r="P63" s="161">
        <f t="shared" si="87"/>
        <v>0.38</v>
      </c>
      <c r="Q63" s="162">
        <f t="shared" si="88"/>
        <v>92</v>
      </c>
      <c r="R63" s="163">
        <f t="shared" si="89"/>
        <v>26.348964729540665</v>
      </c>
      <c r="S63" s="148">
        <f t="shared" si="90"/>
        <v>0</v>
      </c>
      <c r="T63" s="148">
        <f t="shared" si="91"/>
        <v>14</v>
      </c>
      <c r="U63" t="s">
        <v>118</v>
      </c>
      <c r="V63" t="s">
        <v>123</v>
      </c>
      <c r="W63" t="s">
        <v>118</v>
      </c>
      <c r="X63" s="4" t="s">
        <v>123</v>
      </c>
      <c r="Y63" s="4" t="s">
        <v>262</v>
      </c>
      <c r="Z63" s="4" t="s">
        <v>194</v>
      </c>
      <c r="AA63" s="4" t="s">
        <v>48</v>
      </c>
      <c r="AB63" s="4">
        <v>529</v>
      </c>
      <c r="AC63" s="4">
        <v>3979.6840000000002</v>
      </c>
      <c r="AD63" s="4">
        <v>2157.7939999999999</v>
      </c>
      <c r="AE63" s="4">
        <v>1.8440000000000001</v>
      </c>
      <c r="AF63" s="4">
        <v>2</v>
      </c>
      <c r="AG63" s="4">
        <v>9.2880000000000003</v>
      </c>
      <c r="AH63" s="4">
        <v>230.67157499999999</v>
      </c>
      <c r="AI63" s="4">
        <v>8.7063039999999994</v>
      </c>
      <c r="AJ63" s="4">
        <v>70.927685999999994</v>
      </c>
      <c r="AK63" s="4">
        <v>547</v>
      </c>
      <c r="AL63" s="4">
        <v>0</v>
      </c>
      <c r="AM63" s="4">
        <v>14</v>
      </c>
      <c r="AN63" s="4">
        <v>92</v>
      </c>
      <c r="AO63" s="4">
        <v>17.252597999999999</v>
      </c>
      <c r="AP63" s="4">
        <v>2961.3</v>
      </c>
      <c r="AQ63" s="4">
        <v>22.8</v>
      </c>
      <c r="AR63" s="4">
        <v>2721</v>
      </c>
      <c r="AS63" s="4">
        <v>0</v>
      </c>
      <c r="AT63" s="4">
        <v>0</v>
      </c>
      <c r="AU63" s="4">
        <v>0.35199999999999998</v>
      </c>
      <c r="AV63" s="4">
        <v>0</v>
      </c>
      <c r="AW63" s="4">
        <v>0</v>
      </c>
      <c r="AX63" s="4">
        <v>0.38</v>
      </c>
      <c r="AY63">
        <v>0.92200000000000004</v>
      </c>
      <c r="AZ63" t="s">
        <v>68</v>
      </c>
      <c r="BA63" t="s">
        <v>625</v>
      </c>
      <c r="BB63">
        <v>2</v>
      </c>
      <c r="BC63" t="s">
        <v>635</v>
      </c>
      <c r="BD63">
        <v>10</v>
      </c>
      <c r="BE63">
        <v>46709.381999999998</v>
      </c>
      <c r="BF63">
        <v>8.5200955987814186E-2</v>
      </c>
      <c r="BG63">
        <v>7.8555281420764678E-2</v>
      </c>
      <c r="BH63">
        <v>205692.95099999997</v>
      </c>
      <c r="BI63">
        <v>1.9347692668379293E-2</v>
      </c>
      <c r="BJ63">
        <v>1.7838572640245708E-2</v>
      </c>
      <c r="BK63">
        <v>1</v>
      </c>
      <c r="BL63" t="s">
        <v>66</v>
      </c>
      <c r="BM63">
        <v>-1</v>
      </c>
      <c r="BN63" t="s">
        <v>574</v>
      </c>
    </row>
    <row r="64" spans="1:66" x14ac:dyDescent="0.25">
      <c r="A64" s="143" t="str">
        <f t="shared" si="73"/>
        <v>인천스마트</v>
      </c>
      <c r="B64" s="143" t="str">
        <f t="shared" si="1"/>
        <v>5</v>
      </c>
      <c r="C64" s="144" t="str">
        <f t="shared" si="74"/>
        <v>70바3661</v>
      </c>
      <c r="D64" s="118" t="str">
        <f t="shared" si="75"/>
        <v>대형</v>
      </c>
      <c r="E64" s="114" t="str">
        <f t="shared" si="76"/>
        <v>S</v>
      </c>
      <c r="F64" s="164">
        <f t="shared" si="77"/>
        <v>1.0405</v>
      </c>
      <c r="G64" s="165">
        <f t="shared" si="78"/>
        <v>2.081</v>
      </c>
      <c r="H64" s="166">
        <f t="shared" si="79"/>
        <v>2</v>
      </c>
      <c r="I64" s="167">
        <f t="shared" si="80"/>
        <v>5554.174</v>
      </c>
      <c r="J64" s="168">
        <f t="shared" si="81"/>
        <v>2.4572186911852277E-2</v>
      </c>
      <c r="K64" s="168">
        <f t="shared" si="82"/>
        <v>0.35202134690901193</v>
      </c>
      <c r="L64" s="168">
        <f t="shared" si="83"/>
        <v>0.20399072841434207</v>
      </c>
      <c r="M64" s="169">
        <f t="shared" si="84"/>
        <v>11.305</v>
      </c>
      <c r="N64" s="170">
        <f t="shared" si="85"/>
        <v>3.5999999999999997E-2</v>
      </c>
      <c r="O64" s="170">
        <f t="shared" si="86"/>
        <v>8.7319999999999993</v>
      </c>
      <c r="P64" s="171">
        <f t="shared" si="87"/>
        <v>1.9950000000000001</v>
      </c>
      <c r="Q64" s="172">
        <f t="shared" si="88"/>
        <v>88</v>
      </c>
      <c r="R64" s="173">
        <f t="shared" si="89"/>
        <v>24.413227836387883</v>
      </c>
      <c r="S64" s="145">
        <f t="shared" si="90"/>
        <v>2</v>
      </c>
      <c r="T64" s="145">
        <f t="shared" si="91"/>
        <v>485</v>
      </c>
      <c r="U64" t="s">
        <v>118</v>
      </c>
      <c r="V64" t="s">
        <v>123</v>
      </c>
      <c r="W64" t="s">
        <v>118</v>
      </c>
      <c r="X64" s="4" t="s">
        <v>123</v>
      </c>
      <c r="Y64" s="4" t="s">
        <v>263</v>
      </c>
      <c r="Z64" s="4" t="s">
        <v>194</v>
      </c>
      <c r="AA64" s="4" t="s">
        <v>48</v>
      </c>
      <c r="AB64" s="4">
        <v>529</v>
      </c>
      <c r="AC64" s="4">
        <v>5554.174</v>
      </c>
      <c r="AD64" s="4">
        <v>2669.3359999999998</v>
      </c>
      <c r="AE64" s="4">
        <v>2.081</v>
      </c>
      <c r="AF64" s="4">
        <v>2</v>
      </c>
      <c r="AG64" s="4">
        <v>11.305</v>
      </c>
      <c r="AH64" s="4">
        <v>364.94126599999998</v>
      </c>
      <c r="AI64" s="4">
        <v>8.9674049999999994</v>
      </c>
      <c r="AJ64" s="4">
        <v>128.467116</v>
      </c>
      <c r="AK64" s="4">
        <v>1133</v>
      </c>
      <c r="AL64" s="4">
        <v>2</v>
      </c>
      <c r="AM64" s="4">
        <v>485</v>
      </c>
      <c r="AN64" s="4">
        <v>88</v>
      </c>
      <c r="AO64" s="4">
        <v>15.219364000000001</v>
      </c>
      <c r="AP64" s="4">
        <v>4666.2</v>
      </c>
      <c r="AQ64" s="4">
        <v>119.7</v>
      </c>
      <c r="AR64" s="4">
        <v>103</v>
      </c>
      <c r="AS64" s="4">
        <v>64442</v>
      </c>
      <c r="AT64" s="4">
        <v>3.5999999999999997E-2</v>
      </c>
      <c r="AU64" s="4">
        <v>8.7319999999999993</v>
      </c>
      <c r="AV64" s="4">
        <v>51945</v>
      </c>
      <c r="AW64" s="4">
        <v>0</v>
      </c>
      <c r="AX64" s="4">
        <v>0.52</v>
      </c>
      <c r="AY64">
        <v>1.0405</v>
      </c>
      <c r="AZ64" t="s">
        <v>71</v>
      </c>
      <c r="BA64" t="s">
        <v>625</v>
      </c>
      <c r="BB64">
        <v>1</v>
      </c>
      <c r="BC64" t="s">
        <v>636</v>
      </c>
      <c r="BD64">
        <v>14</v>
      </c>
      <c r="BE64">
        <v>46709.381999999998</v>
      </c>
      <c r="BF64">
        <v>0.11890917332196774</v>
      </c>
      <c r="BG64">
        <v>0.12372499484150742</v>
      </c>
      <c r="BH64">
        <v>205692.95099999997</v>
      </c>
      <c r="BI64">
        <v>2.7002257359806173E-2</v>
      </c>
      <c r="BJ64">
        <v>2.8095848782878321E-2</v>
      </c>
      <c r="BK64">
        <v>1</v>
      </c>
      <c r="BL64" t="s">
        <v>71</v>
      </c>
      <c r="BM64">
        <v>0</v>
      </c>
      <c r="BN64" t="s">
        <v>575</v>
      </c>
    </row>
    <row r="65" spans="1:66" x14ac:dyDescent="0.25">
      <c r="A65" s="146" t="str">
        <f t="shared" ref="A65:A74" si="92">W65</f>
        <v>인천스마트</v>
      </c>
      <c r="B65" s="146" t="str">
        <f t="shared" si="1"/>
        <v>5</v>
      </c>
      <c r="C65" s="147" t="str">
        <f t="shared" ref="C65:C74" si="93">Y65</f>
        <v>70바3662</v>
      </c>
      <c r="D65" s="135" t="str">
        <f t="shared" ref="D65:D74" si="94">Z65</f>
        <v>대형</v>
      </c>
      <c r="E65" s="131" t="str">
        <f t="shared" ref="E65:E74" si="95">AZ65</f>
        <v>C</v>
      </c>
      <c r="F65" s="154">
        <f t="shared" ref="F65:F74" si="96">G65/H65</f>
        <v>0.87350000000000005</v>
      </c>
      <c r="G65" s="155">
        <f t="shared" ref="G65:G74" si="97">AE65</f>
        <v>1.7470000000000001</v>
      </c>
      <c r="H65" s="156">
        <f t="shared" ref="H65:H74" si="98">AF65</f>
        <v>2</v>
      </c>
      <c r="I65" s="157">
        <f t="shared" ref="I65:I74" si="99">AC65</f>
        <v>1861.8630000000001</v>
      </c>
      <c r="J65" s="158">
        <f t="shared" ref="J65:J74" si="100">AI65/AH65</f>
        <v>5.2789920399808787E-2</v>
      </c>
      <c r="K65" s="158">
        <f t="shared" ref="K65:K74" si="101">AJ65/AH65</f>
        <v>0.28908759521717636</v>
      </c>
      <c r="L65" s="158">
        <f t="shared" ref="L65:L74" si="102">AK65/AC65</f>
        <v>9.7751553148647349E-2</v>
      </c>
      <c r="M65" s="159">
        <f t="shared" ref="M65:M74" si="103">AG65</f>
        <v>10.679</v>
      </c>
      <c r="N65" s="160">
        <f t="shared" ref="N65:N74" si="104">IF(AW65=0,AT65,"속도계이상")</f>
        <v>0</v>
      </c>
      <c r="O65" s="160">
        <f t="shared" ref="O65:O74" si="105">IF(AW65=0,AU65,"속도계이상")</f>
        <v>3.5449999999999999</v>
      </c>
      <c r="P65" s="161">
        <f t="shared" ref="P65:P74" si="106">AQ65/60</f>
        <v>0</v>
      </c>
      <c r="Q65" s="162">
        <f t="shared" ref="Q65:Q74" si="107">AN65</f>
        <v>81</v>
      </c>
      <c r="R65" s="163">
        <f t="shared" ref="R65:R74" si="108">AC65/(AH65-AI65-AJ65)</f>
        <v>25.737061668491435</v>
      </c>
      <c r="S65" s="148">
        <f t="shared" ref="S65:S74" si="109">IF(AW65=0,AL65,"속도계이상")</f>
        <v>0</v>
      </c>
      <c r="T65" s="148">
        <f t="shared" ref="T65:T74" si="110">IF(AW65=0,AM65,"속도계이상")</f>
        <v>66</v>
      </c>
      <c r="U65" t="s">
        <v>118</v>
      </c>
      <c r="V65" t="s">
        <v>123</v>
      </c>
      <c r="W65" t="s">
        <v>118</v>
      </c>
      <c r="X65" s="4" t="s">
        <v>123</v>
      </c>
      <c r="Y65" s="4" t="s">
        <v>264</v>
      </c>
      <c r="Z65" s="4" t="s">
        <v>194</v>
      </c>
      <c r="AA65" s="4" t="s">
        <v>48</v>
      </c>
      <c r="AB65" s="4">
        <v>529</v>
      </c>
      <c r="AC65" s="4">
        <v>1861.8630000000001</v>
      </c>
      <c r="AD65" s="4">
        <v>1065.8610000000001</v>
      </c>
      <c r="AE65" s="4">
        <v>1.7470000000000001</v>
      </c>
      <c r="AF65" s="4">
        <v>2</v>
      </c>
      <c r="AG65" s="4">
        <v>10.679</v>
      </c>
      <c r="AH65" s="4">
        <v>109.921344</v>
      </c>
      <c r="AI65" s="4">
        <v>5.8027389999999999</v>
      </c>
      <c r="AJ65" s="4">
        <v>31.776897000000002</v>
      </c>
      <c r="AK65" s="4">
        <v>182</v>
      </c>
      <c r="AL65" s="4">
        <v>0</v>
      </c>
      <c r="AM65" s="4">
        <v>66</v>
      </c>
      <c r="AN65" s="4">
        <v>81</v>
      </c>
      <c r="AO65" s="4">
        <v>16.938137999999999</v>
      </c>
      <c r="AP65" s="4">
        <v>1094.5999999999999</v>
      </c>
      <c r="AQ65" s="4">
        <v>0</v>
      </c>
      <c r="AR65" s="4">
        <v>17</v>
      </c>
      <c r="AS65" s="4">
        <v>8416</v>
      </c>
      <c r="AT65" s="4">
        <v>0</v>
      </c>
      <c r="AU65" s="4">
        <v>3.5449999999999999</v>
      </c>
      <c r="AV65" s="4">
        <v>16496</v>
      </c>
      <c r="AW65" s="4">
        <v>0</v>
      </c>
      <c r="AX65" s="4">
        <v>0.4</v>
      </c>
      <c r="AY65">
        <v>0.87350000000000005</v>
      </c>
      <c r="AZ65" t="s">
        <v>69</v>
      </c>
      <c r="BA65" t="s">
        <v>625</v>
      </c>
      <c r="BB65">
        <v>5</v>
      </c>
      <c r="BC65" t="s">
        <v>637</v>
      </c>
      <c r="BD65">
        <v>6</v>
      </c>
      <c r="BE65">
        <v>46709.381999999998</v>
      </c>
      <c r="BF65">
        <v>3.9860578759102407E-2</v>
      </c>
      <c r="BG65">
        <v>3.4818215546075955E-2</v>
      </c>
      <c r="BH65">
        <v>205692.95099999997</v>
      </c>
      <c r="BI65">
        <v>9.0516616682698101E-3</v>
      </c>
      <c r="BJ65">
        <v>7.9066264672336788E-3</v>
      </c>
      <c r="BK65">
        <v>1</v>
      </c>
      <c r="BL65" t="s">
        <v>69</v>
      </c>
      <c r="BM65">
        <v>0</v>
      </c>
      <c r="BN65" t="s">
        <v>575</v>
      </c>
    </row>
    <row r="66" spans="1:66" x14ac:dyDescent="0.25">
      <c r="A66" s="143" t="str">
        <f t="shared" si="92"/>
        <v>인천스마트</v>
      </c>
      <c r="B66" s="143" t="str">
        <f t="shared" si="1"/>
        <v>5-1</v>
      </c>
      <c r="C66" s="144" t="str">
        <f t="shared" si="93"/>
        <v>70바3643</v>
      </c>
      <c r="D66" s="118" t="str">
        <f t="shared" si="94"/>
        <v>대형</v>
      </c>
      <c r="E66" s="114" t="str">
        <f t="shared" si="95"/>
        <v>A</v>
      </c>
      <c r="F66" s="164">
        <f t="shared" si="96"/>
        <v>0.9505555555555556</v>
      </c>
      <c r="G66" s="165">
        <f t="shared" si="97"/>
        <v>1.7110000000000001</v>
      </c>
      <c r="H66" s="166">
        <f t="shared" si="98"/>
        <v>1.8</v>
      </c>
      <c r="I66" s="167">
        <f t="shared" si="99"/>
        <v>757.226</v>
      </c>
      <c r="J66" s="168">
        <f t="shared" si="100"/>
        <v>7.9297654852784297E-2</v>
      </c>
      <c r="K66" s="168">
        <f t="shared" si="101"/>
        <v>0.31264897955148285</v>
      </c>
      <c r="L66" s="168">
        <f t="shared" si="102"/>
        <v>0.10696938562595579</v>
      </c>
      <c r="M66" s="169">
        <f t="shared" si="103"/>
        <v>12.993</v>
      </c>
      <c r="N66" s="170">
        <f t="shared" si="104"/>
        <v>0.79200000000000004</v>
      </c>
      <c r="O66" s="170">
        <f t="shared" si="105"/>
        <v>22.053999999999998</v>
      </c>
      <c r="P66" s="171">
        <f t="shared" si="106"/>
        <v>0</v>
      </c>
      <c r="Q66" s="172">
        <f t="shared" si="107"/>
        <v>72</v>
      </c>
      <c r="R66" s="173">
        <f t="shared" si="108"/>
        <v>25.333734225131344</v>
      </c>
      <c r="S66" s="145">
        <f t="shared" si="109"/>
        <v>6</v>
      </c>
      <c r="T66" s="145">
        <f t="shared" si="110"/>
        <v>167</v>
      </c>
      <c r="U66" t="s">
        <v>118</v>
      </c>
      <c r="V66" t="s">
        <v>124</v>
      </c>
      <c r="W66" t="s">
        <v>118</v>
      </c>
      <c r="X66" s="4" t="s">
        <v>124</v>
      </c>
      <c r="Y66" s="4" t="s">
        <v>530</v>
      </c>
      <c r="Z66" s="4" t="s">
        <v>194</v>
      </c>
      <c r="AA66" s="4" t="s">
        <v>48</v>
      </c>
      <c r="AB66" s="4">
        <v>529</v>
      </c>
      <c r="AC66" s="4">
        <v>757.226</v>
      </c>
      <c r="AD66" s="4">
        <v>442.601</v>
      </c>
      <c r="AE66" s="4">
        <v>1.7110000000000001</v>
      </c>
      <c r="AF66" s="4">
        <v>1.8</v>
      </c>
      <c r="AG66" s="4">
        <v>12.993</v>
      </c>
      <c r="AH66" s="4">
        <v>49.156914</v>
      </c>
      <c r="AI66" s="4">
        <v>3.898028</v>
      </c>
      <c r="AJ66" s="4">
        <v>15.368859</v>
      </c>
      <c r="AK66" s="4">
        <v>81</v>
      </c>
      <c r="AL66" s="4">
        <v>6</v>
      </c>
      <c r="AM66" s="4">
        <v>167</v>
      </c>
      <c r="AN66" s="4">
        <v>72</v>
      </c>
      <c r="AO66" s="4">
        <v>15.404261999999999</v>
      </c>
      <c r="AP66" s="4">
        <v>57</v>
      </c>
      <c r="AQ66" s="4">
        <v>0</v>
      </c>
      <c r="AR66" s="4">
        <v>11</v>
      </c>
      <c r="AS66" s="4">
        <v>3002</v>
      </c>
      <c r="AT66" s="4">
        <v>0.79200000000000004</v>
      </c>
      <c r="AU66" s="4">
        <v>22.053999999999998</v>
      </c>
      <c r="AV66" s="4">
        <v>5796</v>
      </c>
      <c r="AW66" s="4">
        <v>0</v>
      </c>
      <c r="AX66" s="4">
        <v>0.45</v>
      </c>
      <c r="AY66">
        <v>0.9505555555555556</v>
      </c>
      <c r="AZ66" t="s">
        <v>66</v>
      </c>
      <c r="BA66" t="s">
        <v>638</v>
      </c>
      <c r="BB66">
        <v>6</v>
      </c>
      <c r="BC66" t="s">
        <v>639</v>
      </c>
      <c r="BD66">
        <v>5</v>
      </c>
      <c r="BE66">
        <v>7926.8880000000008</v>
      </c>
      <c r="BF66">
        <v>9.5526264531553856E-2</v>
      </c>
      <c r="BG66">
        <v>9.0803021451938137E-2</v>
      </c>
      <c r="BH66">
        <v>205692.95099999997</v>
      </c>
      <c r="BI66">
        <v>3.6813415156847066E-3</v>
      </c>
      <c r="BJ66">
        <v>3.4993196296314072E-3</v>
      </c>
      <c r="BK66">
        <v>1</v>
      </c>
      <c r="BL66" t="s">
        <v>66</v>
      </c>
      <c r="BM66">
        <v>0</v>
      </c>
      <c r="BN66" t="s">
        <v>575</v>
      </c>
    </row>
    <row r="67" spans="1:66" x14ac:dyDescent="0.25">
      <c r="A67" s="146" t="str">
        <f t="shared" si="92"/>
        <v>인천스마트</v>
      </c>
      <c r="B67" s="146" t="str">
        <f t="shared" si="1"/>
        <v>5-1</v>
      </c>
      <c r="C67" s="147" t="str">
        <f t="shared" si="93"/>
        <v>70바3644</v>
      </c>
      <c r="D67" s="135" t="str">
        <f t="shared" si="94"/>
        <v>대형</v>
      </c>
      <c r="E67" s="131" t="str">
        <f t="shared" si="95"/>
        <v>A</v>
      </c>
      <c r="F67" s="154">
        <f t="shared" si="96"/>
        <v>0.9772222222222221</v>
      </c>
      <c r="G67" s="155">
        <f t="shared" si="97"/>
        <v>1.7589999999999999</v>
      </c>
      <c r="H67" s="156">
        <f t="shared" si="98"/>
        <v>1.8</v>
      </c>
      <c r="I67" s="157">
        <f t="shared" si="99"/>
        <v>1474.126</v>
      </c>
      <c r="J67" s="158">
        <f t="shared" si="100"/>
        <v>3.9988727951725554E-2</v>
      </c>
      <c r="K67" s="158">
        <f t="shared" si="101"/>
        <v>0.33098419883423486</v>
      </c>
      <c r="L67" s="158">
        <f t="shared" si="102"/>
        <v>8.5474376003136773E-2</v>
      </c>
      <c r="M67" s="159">
        <f t="shared" si="103"/>
        <v>12.554</v>
      </c>
      <c r="N67" s="160">
        <f t="shared" si="104"/>
        <v>0.33900000000000002</v>
      </c>
      <c r="O67" s="160">
        <f t="shared" si="105"/>
        <v>16.756</v>
      </c>
      <c r="P67" s="161">
        <f t="shared" si="106"/>
        <v>0</v>
      </c>
      <c r="Q67" s="162">
        <f t="shared" si="107"/>
        <v>65</v>
      </c>
      <c r="R67" s="163">
        <f t="shared" si="108"/>
        <v>24.394267155423773</v>
      </c>
      <c r="S67" s="148">
        <f t="shared" si="109"/>
        <v>5</v>
      </c>
      <c r="T67" s="148">
        <f t="shared" si="110"/>
        <v>247</v>
      </c>
      <c r="U67" t="s">
        <v>118</v>
      </c>
      <c r="V67" t="s">
        <v>124</v>
      </c>
      <c r="W67" t="s">
        <v>118</v>
      </c>
      <c r="X67" s="4" t="s">
        <v>124</v>
      </c>
      <c r="Y67" s="4" t="s">
        <v>265</v>
      </c>
      <c r="Z67" s="4" t="s">
        <v>194</v>
      </c>
      <c r="AA67" s="4" t="s">
        <v>48</v>
      </c>
      <c r="AB67" s="4">
        <v>529</v>
      </c>
      <c r="AC67" s="4">
        <v>1474.126</v>
      </c>
      <c r="AD67" s="4">
        <v>837.97199999999998</v>
      </c>
      <c r="AE67" s="4">
        <v>1.7589999999999999</v>
      </c>
      <c r="AF67" s="4">
        <v>1.8</v>
      </c>
      <c r="AG67" s="4">
        <v>12.554</v>
      </c>
      <c r="AH67" s="4">
        <v>96.067722000000003</v>
      </c>
      <c r="AI67" s="4">
        <v>3.8416260000000002</v>
      </c>
      <c r="AJ67" s="4">
        <v>31.796897999999999</v>
      </c>
      <c r="AK67" s="4">
        <v>126</v>
      </c>
      <c r="AL67" s="4">
        <v>5</v>
      </c>
      <c r="AM67" s="4">
        <v>247</v>
      </c>
      <c r="AN67" s="4">
        <v>65</v>
      </c>
      <c r="AO67" s="4">
        <v>15.344654</v>
      </c>
      <c r="AP67" s="4">
        <v>47.6</v>
      </c>
      <c r="AQ67" s="4">
        <v>0</v>
      </c>
      <c r="AR67" s="4">
        <v>21</v>
      </c>
      <c r="AS67" s="4">
        <v>8846</v>
      </c>
      <c r="AT67" s="4">
        <v>0.33900000000000002</v>
      </c>
      <c r="AU67" s="4">
        <v>16.756</v>
      </c>
      <c r="AV67" s="4">
        <v>11263</v>
      </c>
      <c r="AW67" s="4">
        <v>0</v>
      </c>
      <c r="AX67" s="4">
        <v>0.47</v>
      </c>
      <c r="AY67">
        <v>0.9772222222222221</v>
      </c>
      <c r="AZ67" t="s">
        <v>66</v>
      </c>
      <c r="BA67" t="s">
        <v>638</v>
      </c>
      <c r="BB67">
        <v>2</v>
      </c>
      <c r="BC67" t="s">
        <v>640</v>
      </c>
      <c r="BD67">
        <v>6</v>
      </c>
      <c r="BE67">
        <v>7926.8880000000008</v>
      </c>
      <c r="BF67">
        <v>0.18596528675565996</v>
      </c>
      <c r="BG67">
        <v>0.18172941077955879</v>
      </c>
      <c r="BH67">
        <v>205692.95099999997</v>
      </c>
      <c r="BI67">
        <v>7.166633532327514E-3</v>
      </c>
      <c r="BJ67">
        <v>7.0033935463133861E-3</v>
      </c>
      <c r="BK67">
        <v>1</v>
      </c>
      <c r="BL67" t="s">
        <v>66</v>
      </c>
      <c r="BM67">
        <v>0</v>
      </c>
      <c r="BN67" t="s">
        <v>575</v>
      </c>
    </row>
    <row r="68" spans="1:66" x14ac:dyDescent="0.25">
      <c r="A68" s="143" t="str">
        <f t="shared" si="92"/>
        <v>인천스마트</v>
      </c>
      <c r="B68" s="143" t="str">
        <f t="shared" si="1"/>
        <v>5-1</v>
      </c>
      <c r="C68" s="144" t="str">
        <f t="shared" si="93"/>
        <v>70바3645</v>
      </c>
      <c r="D68" s="118" t="str">
        <f t="shared" si="94"/>
        <v>대형</v>
      </c>
      <c r="E68" s="114" t="str">
        <f t="shared" si="95"/>
        <v>A</v>
      </c>
      <c r="F68" s="164">
        <f t="shared" si="96"/>
        <v>0.9538888888888889</v>
      </c>
      <c r="G68" s="165">
        <f t="shared" si="97"/>
        <v>1.7170000000000001</v>
      </c>
      <c r="H68" s="166">
        <f t="shared" si="98"/>
        <v>1.8</v>
      </c>
      <c r="I68" s="167">
        <f t="shared" si="99"/>
        <v>1248.104</v>
      </c>
      <c r="J68" s="168">
        <f t="shared" si="100"/>
        <v>4.8948473585071442E-2</v>
      </c>
      <c r="K68" s="168">
        <f t="shared" si="101"/>
        <v>0.31655151945037918</v>
      </c>
      <c r="L68" s="168">
        <f t="shared" si="102"/>
        <v>0.13380295231807604</v>
      </c>
      <c r="M68" s="169">
        <f t="shared" si="103"/>
        <v>13.715</v>
      </c>
      <c r="N68" s="170">
        <f t="shared" si="104"/>
        <v>0.56100000000000005</v>
      </c>
      <c r="O68" s="170">
        <f t="shared" si="105"/>
        <v>21.312000000000001</v>
      </c>
      <c r="P68" s="171">
        <f t="shared" si="106"/>
        <v>0</v>
      </c>
      <c r="Q68" s="172">
        <f t="shared" si="107"/>
        <v>70</v>
      </c>
      <c r="R68" s="173">
        <f t="shared" si="108"/>
        <v>26.345644160333915</v>
      </c>
      <c r="S68" s="145">
        <f t="shared" si="109"/>
        <v>7</v>
      </c>
      <c r="T68" s="145">
        <f t="shared" si="110"/>
        <v>266</v>
      </c>
      <c r="U68" t="s">
        <v>118</v>
      </c>
      <c r="V68" t="s">
        <v>124</v>
      </c>
      <c r="W68" t="s">
        <v>118</v>
      </c>
      <c r="X68" s="4" t="s">
        <v>124</v>
      </c>
      <c r="Y68" s="4" t="s">
        <v>266</v>
      </c>
      <c r="Z68" s="4" t="s">
        <v>194</v>
      </c>
      <c r="AA68" s="4" t="s">
        <v>48</v>
      </c>
      <c r="AB68" s="4">
        <v>529</v>
      </c>
      <c r="AC68" s="4">
        <v>1248.104</v>
      </c>
      <c r="AD68" s="4">
        <v>726.72199999999998</v>
      </c>
      <c r="AE68" s="4">
        <v>1.7170000000000001</v>
      </c>
      <c r="AF68" s="4">
        <v>1.8</v>
      </c>
      <c r="AG68" s="4">
        <v>13.715</v>
      </c>
      <c r="AH68" s="4">
        <v>74.663839999999993</v>
      </c>
      <c r="AI68" s="4">
        <v>3.6546810000000001</v>
      </c>
      <c r="AJ68" s="4">
        <v>23.634951999999998</v>
      </c>
      <c r="AK68" s="4">
        <v>167</v>
      </c>
      <c r="AL68" s="4">
        <v>7</v>
      </c>
      <c r="AM68" s="4">
        <v>266</v>
      </c>
      <c r="AN68" s="4">
        <v>70</v>
      </c>
      <c r="AO68" s="4">
        <v>16.716311000000001</v>
      </c>
      <c r="AP68" s="4">
        <v>212.8</v>
      </c>
      <c r="AQ68" s="4">
        <v>0</v>
      </c>
      <c r="AR68" s="4">
        <v>7</v>
      </c>
      <c r="AS68" s="4">
        <v>1435</v>
      </c>
      <c r="AT68" s="4">
        <v>0.56100000000000005</v>
      </c>
      <c r="AU68" s="4">
        <v>21.312000000000001</v>
      </c>
      <c r="AV68" s="4">
        <v>10846</v>
      </c>
      <c r="AW68" s="4">
        <v>0</v>
      </c>
      <c r="AX68" s="4">
        <v>0.45</v>
      </c>
      <c r="AY68">
        <v>0.9538888888888889</v>
      </c>
      <c r="AZ68" t="s">
        <v>66</v>
      </c>
      <c r="BA68" t="s">
        <v>638</v>
      </c>
      <c r="BB68">
        <v>5</v>
      </c>
      <c r="BC68" t="s">
        <v>641</v>
      </c>
      <c r="BD68">
        <v>4</v>
      </c>
      <c r="BE68">
        <v>7926.8880000000008</v>
      </c>
      <c r="BF68">
        <v>0.15745195340214216</v>
      </c>
      <c r="BG68">
        <v>0.1501916688841545</v>
      </c>
      <c r="BH68">
        <v>205692.95099999997</v>
      </c>
      <c r="BI68">
        <v>6.0678015164457441E-3</v>
      </c>
      <c r="BJ68">
        <v>5.7880084465207456E-3</v>
      </c>
      <c r="BK68">
        <v>1</v>
      </c>
      <c r="BL68" t="s">
        <v>66</v>
      </c>
      <c r="BM68">
        <v>0</v>
      </c>
      <c r="BN68" t="s">
        <v>575</v>
      </c>
    </row>
    <row r="69" spans="1:66" x14ac:dyDescent="0.25">
      <c r="A69" s="146" t="str">
        <f t="shared" si="92"/>
        <v>인천스마트</v>
      </c>
      <c r="B69" s="146" t="str">
        <f t="shared" si="1"/>
        <v>5-1</v>
      </c>
      <c r="C69" s="147" t="str">
        <f t="shared" si="93"/>
        <v>70바3646</v>
      </c>
      <c r="D69" s="135" t="str">
        <f t="shared" si="94"/>
        <v>대형</v>
      </c>
      <c r="E69" s="131" t="str">
        <f t="shared" si="95"/>
        <v>A</v>
      </c>
      <c r="F69" s="154">
        <f t="shared" si="96"/>
        <v>0.99499999999999988</v>
      </c>
      <c r="G69" s="155">
        <f t="shared" si="97"/>
        <v>1.7909999999999999</v>
      </c>
      <c r="H69" s="156">
        <f t="shared" si="98"/>
        <v>1.8</v>
      </c>
      <c r="I69" s="157">
        <f t="shared" si="99"/>
        <v>1983.1130000000001</v>
      </c>
      <c r="J69" s="158">
        <f t="shared" si="100"/>
        <v>4.2445342656645395E-2</v>
      </c>
      <c r="K69" s="158">
        <f t="shared" si="101"/>
        <v>0.31623640354713534</v>
      </c>
      <c r="L69" s="158">
        <f t="shared" si="102"/>
        <v>0.10690263237647073</v>
      </c>
      <c r="M69" s="159">
        <f t="shared" si="103"/>
        <v>11.884</v>
      </c>
      <c r="N69" s="160">
        <f t="shared" si="104"/>
        <v>0.05</v>
      </c>
      <c r="O69" s="160">
        <f t="shared" si="105"/>
        <v>13.715999999999999</v>
      </c>
      <c r="P69" s="161">
        <f t="shared" si="106"/>
        <v>0</v>
      </c>
      <c r="Q69" s="162">
        <f t="shared" si="107"/>
        <v>65</v>
      </c>
      <c r="R69" s="163">
        <f t="shared" si="108"/>
        <v>25.050886213345066</v>
      </c>
      <c r="S69" s="148">
        <f t="shared" si="109"/>
        <v>1</v>
      </c>
      <c r="T69" s="148">
        <f t="shared" si="110"/>
        <v>272</v>
      </c>
      <c r="U69" t="s">
        <v>118</v>
      </c>
      <c r="V69" t="s">
        <v>124</v>
      </c>
      <c r="W69" t="s">
        <v>118</v>
      </c>
      <c r="X69" s="4" t="s">
        <v>124</v>
      </c>
      <c r="Y69" s="4" t="s">
        <v>267</v>
      </c>
      <c r="Z69" s="4" t="s">
        <v>194</v>
      </c>
      <c r="AA69" s="4" t="s">
        <v>48</v>
      </c>
      <c r="AB69" s="4">
        <v>529</v>
      </c>
      <c r="AC69" s="4">
        <v>1983.1130000000001</v>
      </c>
      <c r="AD69" s="4">
        <v>1107.175</v>
      </c>
      <c r="AE69" s="4">
        <v>1.7909999999999999</v>
      </c>
      <c r="AF69" s="4">
        <v>1.8</v>
      </c>
      <c r="AG69" s="4">
        <v>11.884</v>
      </c>
      <c r="AH69" s="4">
        <v>123.438537</v>
      </c>
      <c r="AI69" s="4">
        <v>5.2393910000000004</v>
      </c>
      <c r="AJ69" s="4">
        <v>39.035758999999999</v>
      </c>
      <c r="AK69" s="4">
        <v>212</v>
      </c>
      <c r="AL69" s="4">
        <v>1</v>
      </c>
      <c r="AM69" s="4">
        <v>272</v>
      </c>
      <c r="AN69" s="4">
        <v>65</v>
      </c>
      <c r="AO69" s="4">
        <v>16.06559</v>
      </c>
      <c r="AP69" s="4">
        <v>65.099999999999994</v>
      </c>
      <c r="AQ69" s="4">
        <v>0</v>
      </c>
      <c r="AR69" s="4">
        <v>8</v>
      </c>
      <c r="AS69" s="4">
        <v>1123</v>
      </c>
      <c r="AT69" s="4">
        <v>0.05</v>
      </c>
      <c r="AU69" s="4">
        <v>13.715999999999999</v>
      </c>
      <c r="AV69" s="4">
        <v>14389</v>
      </c>
      <c r="AW69" s="4">
        <v>0</v>
      </c>
      <c r="AX69" s="4">
        <v>0.45</v>
      </c>
      <c r="AY69">
        <v>0.99499999999999988</v>
      </c>
      <c r="AZ69" t="s">
        <v>66</v>
      </c>
      <c r="BA69" t="s">
        <v>638</v>
      </c>
      <c r="BB69">
        <v>1</v>
      </c>
      <c r="BC69" t="s">
        <v>642</v>
      </c>
      <c r="BD69">
        <v>8</v>
      </c>
      <c r="BE69">
        <v>7926.8880000000008</v>
      </c>
      <c r="BF69">
        <v>0.25017547869983781</v>
      </c>
      <c r="BG69">
        <v>0.24892460130633859</v>
      </c>
      <c r="BH69">
        <v>205692.95099999997</v>
      </c>
      <c r="BI69">
        <v>9.6411325247601713E-3</v>
      </c>
      <c r="BJ69">
        <v>9.5929268621363691E-3</v>
      </c>
      <c r="BK69">
        <v>1</v>
      </c>
      <c r="BL69" t="s">
        <v>71</v>
      </c>
      <c r="BM69">
        <v>-1</v>
      </c>
      <c r="BN69" t="s">
        <v>574</v>
      </c>
    </row>
    <row r="70" spans="1:66" x14ac:dyDescent="0.25">
      <c r="A70" s="143" t="str">
        <f t="shared" si="92"/>
        <v>인천스마트</v>
      </c>
      <c r="B70" s="143" t="str">
        <f t="shared" ref="B70:B74" si="111">X70</f>
        <v>5-1</v>
      </c>
      <c r="C70" s="144" t="str">
        <f t="shared" si="93"/>
        <v>70바3647</v>
      </c>
      <c r="D70" s="118" t="str">
        <f t="shared" si="94"/>
        <v>대형</v>
      </c>
      <c r="E70" s="114" t="str">
        <f t="shared" si="95"/>
        <v>A</v>
      </c>
      <c r="F70" s="164">
        <f t="shared" si="96"/>
        <v>0.96500000000000008</v>
      </c>
      <c r="G70" s="165">
        <f t="shared" si="97"/>
        <v>1.7370000000000001</v>
      </c>
      <c r="H70" s="166">
        <f t="shared" si="98"/>
        <v>1.8</v>
      </c>
      <c r="I70" s="167">
        <f t="shared" si="99"/>
        <v>1335.6220000000001</v>
      </c>
      <c r="J70" s="168">
        <f t="shared" si="100"/>
        <v>5.7030250909020856E-2</v>
      </c>
      <c r="K70" s="168">
        <f t="shared" si="101"/>
        <v>0.32348939588922743</v>
      </c>
      <c r="L70" s="168">
        <f t="shared" si="102"/>
        <v>0.15273782552249063</v>
      </c>
      <c r="M70" s="169">
        <f t="shared" si="103"/>
        <v>13.878</v>
      </c>
      <c r="N70" s="170">
        <f t="shared" si="104"/>
        <v>0.15</v>
      </c>
      <c r="O70" s="170">
        <f t="shared" si="105"/>
        <v>17.146000000000001</v>
      </c>
      <c r="P70" s="171">
        <f t="shared" si="106"/>
        <v>0</v>
      </c>
      <c r="Q70" s="172">
        <f t="shared" si="107"/>
        <v>65</v>
      </c>
      <c r="R70" s="173">
        <f t="shared" si="108"/>
        <v>24.664700589760283</v>
      </c>
      <c r="S70" s="145">
        <f t="shared" si="109"/>
        <v>2</v>
      </c>
      <c r="T70" s="145">
        <f t="shared" si="110"/>
        <v>229</v>
      </c>
      <c r="U70" t="s">
        <v>118</v>
      </c>
      <c r="V70" t="s">
        <v>124</v>
      </c>
      <c r="W70" t="s">
        <v>118</v>
      </c>
      <c r="X70" s="4" t="s">
        <v>124</v>
      </c>
      <c r="Y70" s="4" t="s">
        <v>268</v>
      </c>
      <c r="Z70" s="4" t="s">
        <v>194</v>
      </c>
      <c r="AA70" s="4" t="s">
        <v>48</v>
      </c>
      <c r="AB70" s="4">
        <v>529</v>
      </c>
      <c r="AC70" s="4">
        <v>1335.6220000000001</v>
      </c>
      <c r="AD70" s="4">
        <v>769.08399999999995</v>
      </c>
      <c r="AE70" s="4">
        <v>1.7370000000000001</v>
      </c>
      <c r="AF70" s="4">
        <v>1.8</v>
      </c>
      <c r="AG70" s="4">
        <v>13.878</v>
      </c>
      <c r="AH70" s="4">
        <v>87.413836000000003</v>
      </c>
      <c r="AI70" s="4">
        <v>4.985233</v>
      </c>
      <c r="AJ70" s="4">
        <v>28.277449000000001</v>
      </c>
      <c r="AK70" s="4">
        <v>204</v>
      </c>
      <c r="AL70" s="4">
        <v>2</v>
      </c>
      <c r="AM70" s="4">
        <v>229</v>
      </c>
      <c r="AN70" s="4">
        <v>65</v>
      </c>
      <c r="AO70" s="4">
        <v>15.279297</v>
      </c>
      <c r="AP70" s="4">
        <v>102.8</v>
      </c>
      <c r="AQ70" s="4">
        <v>0</v>
      </c>
      <c r="AR70" s="4">
        <v>8</v>
      </c>
      <c r="AS70" s="4">
        <v>2960</v>
      </c>
      <c r="AT70" s="4">
        <v>0.15</v>
      </c>
      <c r="AU70" s="4">
        <v>17.146000000000001</v>
      </c>
      <c r="AV70" s="4">
        <v>11198</v>
      </c>
      <c r="AW70" s="4">
        <v>0</v>
      </c>
      <c r="AX70" s="4">
        <v>0.49</v>
      </c>
      <c r="AY70">
        <v>0.96500000000000008</v>
      </c>
      <c r="AZ70" t="s">
        <v>66</v>
      </c>
      <c r="BA70" t="s">
        <v>638</v>
      </c>
      <c r="BB70">
        <v>3</v>
      </c>
      <c r="BC70" t="s">
        <v>643</v>
      </c>
      <c r="BD70">
        <v>4</v>
      </c>
      <c r="BE70">
        <v>7926.8880000000008</v>
      </c>
      <c r="BF70">
        <v>0.16849260390710705</v>
      </c>
      <c r="BG70">
        <v>0.16259536277035833</v>
      </c>
      <c r="BH70">
        <v>205692.95099999997</v>
      </c>
      <c r="BI70">
        <v>6.4932803652566597E-3</v>
      </c>
      <c r="BJ70">
        <v>6.2660155524726768E-3</v>
      </c>
      <c r="BK70">
        <v>1</v>
      </c>
      <c r="BL70" t="s">
        <v>66</v>
      </c>
      <c r="BM70">
        <v>0</v>
      </c>
      <c r="BN70" t="s">
        <v>575</v>
      </c>
    </row>
    <row r="71" spans="1:66" x14ac:dyDescent="0.25">
      <c r="A71" s="146" t="str">
        <f t="shared" si="92"/>
        <v>인천스마트</v>
      </c>
      <c r="B71" s="146" t="str">
        <f t="shared" si="111"/>
        <v>5-1</v>
      </c>
      <c r="C71" s="147" t="str">
        <f t="shared" si="93"/>
        <v>70바3648</v>
      </c>
      <c r="D71" s="135" t="str">
        <f t="shared" si="94"/>
        <v>대형</v>
      </c>
      <c r="E71" s="131" t="str">
        <f t="shared" si="95"/>
        <v>A</v>
      </c>
      <c r="F71" s="154">
        <f t="shared" si="96"/>
        <v>0.95555555555555549</v>
      </c>
      <c r="G71" s="155">
        <f t="shared" si="97"/>
        <v>1.72</v>
      </c>
      <c r="H71" s="156">
        <f t="shared" si="98"/>
        <v>1.8</v>
      </c>
      <c r="I71" s="157">
        <f t="shared" si="99"/>
        <v>1128.6969999999999</v>
      </c>
      <c r="J71" s="158">
        <f t="shared" si="100"/>
        <v>4.7570299757427673E-2</v>
      </c>
      <c r="K71" s="158">
        <f t="shared" si="101"/>
        <v>0.31808736862449122</v>
      </c>
      <c r="L71" s="158">
        <f t="shared" si="102"/>
        <v>9.9229465480992693E-2</v>
      </c>
      <c r="M71" s="159">
        <f t="shared" si="103"/>
        <v>12.839</v>
      </c>
      <c r="N71" s="160">
        <f t="shared" si="104"/>
        <v>0.443</v>
      </c>
      <c r="O71" s="160">
        <f t="shared" si="105"/>
        <v>21.529</v>
      </c>
      <c r="P71" s="161">
        <f t="shared" si="106"/>
        <v>0</v>
      </c>
      <c r="Q71" s="162">
        <f t="shared" si="107"/>
        <v>76</v>
      </c>
      <c r="R71" s="163">
        <f t="shared" si="108"/>
        <v>23.216505068089926</v>
      </c>
      <c r="S71" s="148">
        <f t="shared" si="109"/>
        <v>5</v>
      </c>
      <c r="T71" s="148">
        <f t="shared" si="110"/>
        <v>243</v>
      </c>
      <c r="U71" t="s">
        <v>118</v>
      </c>
      <c r="V71" t="s">
        <v>124</v>
      </c>
      <c r="W71" t="s">
        <v>118</v>
      </c>
      <c r="X71" s="4" t="s">
        <v>124</v>
      </c>
      <c r="Y71" s="4" t="s">
        <v>269</v>
      </c>
      <c r="Z71" s="4" t="s">
        <v>194</v>
      </c>
      <c r="AA71" s="4" t="s">
        <v>48</v>
      </c>
      <c r="AB71" s="4">
        <v>529</v>
      </c>
      <c r="AC71" s="4">
        <v>1128.6969999999999</v>
      </c>
      <c r="AD71" s="4">
        <v>656.20699999999999</v>
      </c>
      <c r="AE71" s="4">
        <v>1.72</v>
      </c>
      <c r="AF71" s="4">
        <v>1.8</v>
      </c>
      <c r="AG71" s="4">
        <v>12.839</v>
      </c>
      <c r="AH71" s="4">
        <v>76.640236000000002</v>
      </c>
      <c r="AI71" s="4">
        <v>3.6457989999999998</v>
      </c>
      <c r="AJ71" s="4">
        <v>24.378291000000001</v>
      </c>
      <c r="AK71" s="4">
        <v>112</v>
      </c>
      <c r="AL71" s="4">
        <v>5</v>
      </c>
      <c r="AM71" s="4">
        <v>243</v>
      </c>
      <c r="AN71" s="4">
        <v>76</v>
      </c>
      <c r="AO71" s="4">
        <v>14.727211</v>
      </c>
      <c r="AP71" s="4">
        <v>142.4</v>
      </c>
      <c r="AQ71" s="4">
        <v>0</v>
      </c>
      <c r="AR71" s="4">
        <v>11</v>
      </c>
      <c r="AS71" s="4">
        <v>2707</v>
      </c>
      <c r="AT71" s="4">
        <v>0.443</v>
      </c>
      <c r="AU71" s="4">
        <v>21.529</v>
      </c>
      <c r="AV71" s="4">
        <v>0</v>
      </c>
      <c r="AW71" s="4">
        <v>0</v>
      </c>
      <c r="AX71" s="4">
        <v>0.49</v>
      </c>
      <c r="AY71">
        <v>0.95555555555555549</v>
      </c>
      <c r="AZ71" t="s">
        <v>66</v>
      </c>
      <c r="BA71" t="s">
        <v>638</v>
      </c>
      <c r="BB71">
        <v>4</v>
      </c>
      <c r="BC71" t="s">
        <v>644</v>
      </c>
      <c r="BD71">
        <v>6</v>
      </c>
      <c r="BE71">
        <v>7926.8880000000008</v>
      </c>
      <c r="BF71">
        <v>0.14238841270369909</v>
      </c>
      <c r="BG71">
        <v>0.1360600388057569</v>
      </c>
      <c r="BH71">
        <v>205692.95099999997</v>
      </c>
      <c r="BI71">
        <v>5.4872906169740358E-3</v>
      </c>
      <c r="BJ71">
        <v>5.2434110339974116E-3</v>
      </c>
      <c r="BK71">
        <v>1</v>
      </c>
      <c r="BL71" t="s">
        <v>66</v>
      </c>
      <c r="BM71">
        <v>0</v>
      </c>
      <c r="BN71" t="s">
        <v>575</v>
      </c>
    </row>
    <row r="72" spans="1:66" x14ac:dyDescent="0.25">
      <c r="A72" s="143" t="str">
        <f t="shared" si="92"/>
        <v>인천스마트</v>
      </c>
      <c r="B72" s="143" t="str">
        <f t="shared" si="111"/>
        <v>예비</v>
      </c>
      <c r="C72" s="144" t="str">
        <f t="shared" si="93"/>
        <v>71바7121</v>
      </c>
      <c r="D72" s="118" t="str">
        <f t="shared" si="94"/>
        <v>대형</v>
      </c>
      <c r="E72" s="114" t="str">
        <f t="shared" si="95"/>
        <v>C</v>
      </c>
      <c r="F72" s="164">
        <f t="shared" si="96"/>
        <v>0.87649999999999995</v>
      </c>
      <c r="G72" s="165">
        <f t="shared" si="97"/>
        <v>1.7529999999999999</v>
      </c>
      <c r="H72" s="166">
        <f t="shared" si="98"/>
        <v>2</v>
      </c>
      <c r="I72" s="167">
        <f t="shared" si="99"/>
        <v>1079.038</v>
      </c>
      <c r="J72" s="168">
        <f t="shared" si="100"/>
        <v>3.4536574607316947E-2</v>
      </c>
      <c r="K72" s="168">
        <f t="shared" si="101"/>
        <v>0.35628515647601927</v>
      </c>
      <c r="L72" s="168">
        <f t="shared" si="102"/>
        <v>0.1482802273877287</v>
      </c>
      <c r="M72" s="169">
        <f t="shared" si="103"/>
        <v>13.265000000000001</v>
      </c>
      <c r="N72" s="170">
        <f t="shared" si="104"/>
        <v>0.185</v>
      </c>
      <c r="O72" s="170">
        <f t="shared" si="105"/>
        <v>24.096</v>
      </c>
      <c r="P72" s="171">
        <f t="shared" si="106"/>
        <v>0.32166666666666666</v>
      </c>
      <c r="Q72" s="172">
        <f t="shared" si="107"/>
        <v>96</v>
      </c>
      <c r="R72" s="173">
        <f t="shared" si="108"/>
        <v>28.886454611862568</v>
      </c>
      <c r="S72" s="145">
        <f t="shared" si="109"/>
        <v>2</v>
      </c>
      <c r="T72" s="145">
        <f t="shared" si="110"/>
        <v>260</v>
      </c>
      <c r="U72" t="s">
        <v>118</v>
      </c>
      <c r="V72" t="s">
        <v>91</v>
      </c>
      <c r="W72" t="s">
        <v>118</v>
      </c>
      <c r="X72" s="4" t="s">
        <v>91</v>
      </c>
      <c r="Y72" s="4" t="s">
        <v>270</v>
      </c>
      <c r="Z72" s="4" t="s">
        <v>194</v>
      </c>
      <c r="AA72" s="4" t="s">
        <v>48</v>
      </c>
      <c r="AB72" s="4">
        <v>529</v>
      </c>
      <c r="AC72" s="4">
        <v>1079.038</v>
      </c>
      <c r="AD72" s="4">
        <v>615.54300000000001</v>
      </c>
      <c r="AE72" s="4">
        <v>1.7529999999999999</v>
      </c>
      <c r="AF72" s="4">
        <v>2</v>
      </c>
      <c r="AG72" s="4">
        <v>13.265000000000001</v>
      </c>
      <c r="AH72" s="4">
        <v>61.319428000000002</v>
      </c>
      <c r="AI72" s="4">
        <v>2.1177630000000001</v>
      </c>
      <c r="AJ72" s="4">
        <v>21.847201999999999</v>
      </c>
      <c r="AK72" s="4">
        <v>160</v>
      </c>
      <c r="AL72" s="4">
        <v>2</v>
      </c>
      <c r="AM72" s="4">
        <v>260</v>
      </c>
      <c r="AN72" s="4">
        <v>96</v>
      </c>
      <c r="AO72" s="4">
        <v>17.597000000000001</v>
      </c>
      <c r="AP72" s="4">
        <v>1631.5</v>
      </c>
      <c r="AQ72" s="4">
        <v>19.3</v>
      </c>
      <c r="AR72" s="4">
        <v>16</v>
      </c>
      <c r="AS72" s="4">
        <v>5462</v>
      </c>
      <c r="AT72" s="4">
        <v>0.185</v>
      </c>
      <c r="AU72" s="4">
        <v>24.096</v>
      </c>
      <c r="AV72" s="4">
        <v>9209</v>
      </c>
      <c r="AW72" s="4">
        <v>0</v>
      </c>
      <c r="AX72" s="4">
        <v>0.41</v>
      </c>
      <c r="AY72">
        <v>0.87649999999999995</v>
      </c>
      <c r="AZ72" t="s">
        <v>69</v>
      </c>
      <c r="BA72" t="s">
        <v>271</v>
      </c>
      <c r="BB72">
        <v>4</v>
      </c>
      <c r="BC72" t="s">
        <v>645</v>
      </c>
      <c r="BD72">
        <v>8</v>
      </c>
      <c r="BE72">
        <v>4566.42</v>
      </c>
      <c r="BF72">
        <v>0.23629845699694729</v>
      </c>
      <c r="BG72">
        <v>0.2071155975578243</v>
      </c>
      <c r="BH72">
        <v>205692.95099999997</v>
      </c>
      <c r="BI72">
        <v>5.2458676622321402E-3</v>
      </c>
      <c r="BJ72">
        <v>4.5980030059464706E-3</v>
      </c>
      <c r="BK72">
        <v>1</v>
      </c>
      <c r="BL72" t="s">
        <v>69</v>
      </c>
      <c r="BM72">
        <v>0</v>
      </c>
      <c r="BN72" t="s">
        <v>575</v>
      </c>
    </row>
    <row r="73" spans="1:66" x14ac:dyDescent="0.25">
      <c r="A73" s="146" t="str">
        <f t="shared" si="92"/>
        <v>인천스마트</v>
      </c>
      <c r="B73" s="146" t="str">
        <f t="shared" si="111"/>
        <v>예비</v>
      </c>
      <c r="C73" s="147" t="str">
        <f t="shared" si="93"/>
        <v>71바7122</v>
      </c>
      <c r="D73" s="135" t="str">
        <f t="shared" si="94"/>
        <v>대형</v>
      </c>
      <c r="E73" s="131" t="str">
        <f t="shared" si="95"/>
        <v>C</v>
      </c>
      <c r="F73" s="154">
        <f t="shared" si="96"/>
        <v>0.87749999999999995</v>
      </c>
      <c r="G73" s="155">
        <f t="shared" si="97"/>
        <v>1.7549999999999999</v>
      </c>
      <c r="H73" s="156">
        <f t="shared" si="98"/>
        <v>2</v>
      </c>
      <c r="I73" s="157">
        <f t="shared" si="99"/>
        <v>1294.0070000000001</v>
      </c>
      <c r="J73" s="158">
        <f t="shared" si="100"/>
        <v>3.2879262344793242E-2</v>
      </c>
      <c r="K73" s="158">
        <f t="shared" si="101"/>
        <v>0.37136813484874615</v>
      </c>
      <c r="L73" s="158">
        <f t="shared" si="102"/>
        <v>0.16305939612382311</v>
      </c>
      <c r="M73" s="159">
        <f t="shared" si="103"/>
        <v>14.951000000000001</v>
      </c>
      <c r="N73" s="160">
        <f t="shared" si="104"/>
        <v>0.155</v>
      </c>
      <c r="O73" s="160">
        <f t="shared" si="105"/>
        <v>17.928999999999998</v>
      </c>
      <c r="P73" s="161">
        <f t="shared" si="106"/>
        <v>0.79500000000000004</v>
      </c>
      <c r="Q73" s="162">
        <f t="shared" si="107"/>
        <v>97</v>
      </c>
      <c r="R73" s="163">
        <f t="shared" si="108"/>
        <v>26.755942257928787</v>
      </c>
      <c r="S73" s="148">
        <f t="shared" si="109"/>
        <v>2</v>
      </c>
      <c r="T73" s="148">
        <f t="shared" si="110"/>
        <v>232</v>
      </c>
      <c r="U73" t="s">
        <v>118</v>
      </c>
      <c r="V73" t="s">
        <v>91</v>
      </c>
      <c r="W73" t="s">
        <v>118</v>
      </c>
      <c r="X73" s="4" t="s">
        <v>91</v>
      </c>
      <c r="Y73" s="4" t="s">
        <v>272</v>
      </c>
      <c r="Z73" s="4" t="s">
        <v>194</v>
      </c>
      <c r="AA73" s="4" t="s">
        <v>48</v>
      </c>
      <c r="AB73" s="4">
        <v>529</v>
      </c>
      <c r="AC73" s="4">
        <v>1294.0070000000001</v>
      </c>
      <c r="AD73" s="4">
        <v>737.3</v>
      </c>
      <c r="AE73" s="4">
        <v>1.7549999999999999</v>
      </c>
      <c r="AF73" s="4">
        <v>2</v>
      </c>
      <c r="AG73" s="4">
        <v>14.951000000000001</v>
      </c>
      <c r="AH73" s="4">
        <v>81.180257999999995</v>
      </c>
      <c r="AI73" s="4">
        <v>2.6691470000000002</v>
      </c>
      <c r="AJ73" s="4">
        <v>30.147760999999999</v>
      </c>
      <c r="AK73" s="4">
        <v>211</v>
      </c>
      <c r="AL73" s="4">
        <v>2</v>
      </c>
      <c r="AM73" s="4">
        <v>232</v>
      </c>
      <c r="AN73" s="4">
        <v>97</v>
      </c>
      <c r="AO73" s="4">
        <v>15.939921999999999</v>
      </c>
      <c r="AP73" s="4">
        <v>1982.3</v>
      </c>
      <c r="AQ73" s="4">
        <v>47.7</v>
      </c>
      <c r="AR73" s="4">
        <v>16</v>
      </c>
      <c r="AS73" s="4">
        <v>10838</v>
      </c>
      <c r="AT73" s="4">
        <v>0.155</v>
      </c>
      <c r="AU73" s="4">
        <v>17.928999999999998</v>
      </c>
      <c r="AV73" s="4">
        <v>6566</v>
      </c>
      <c r="AW73" s="4">
        <v>0</v>
      </c>
      <c r="AX73" s="4">
        <v>0.48</v>
      </c>
      <c r="AY73">
        <v>0.87749999999999995</v>
      </c>
      <c r="AZ73" t="s">
        <v>69</v>
      </c>
      <c r="BA73" t="s">
        <v>271</v>
      </c>
      <c r="BB73">
        <v>3</v>
      </c>
      <c r="BC73" t="s">
        <v>646</v>
      </c>
      <c r="BD73">
        <v>9</v>
      </c>
      <c r="BE73">
        <v>4566.42</v>
      </c>
      <c r="BF73">
        <v>0.28337450344033183</v>
      </c>
      <c r="BG73">
        <v>0.24866112676889116</v>
      </c>
      <c r="BH73">
        <v>205692.95099999997</v>
      </c>
      <c r="BI73">
        <v>6.2909642440785452E-3</v>
      </c>
      <c r="BJ73">
        <v>5.5203211241789231E-3</v>
      </c>
      <c r="BK73">
        <v>1</v>
      </c>
      <c r="BL73" t="s">
        <v>69</v>
      </c>
      <c r="BM73">
        <v>0</v>
      </c>
      <c r="BN73" t="s">
        <v>575</v>
      </c>
    </row>
    <row r="74" spans="1:66" x14ac:dyDescent="0.25">
      <c r="A74" s="143" t="str">
        <f t="shared" si="92"/>
        <v>인천스마트</v>
      </c>
      <c r="B74" s="143" t="str">
        <f t="shared" si="111"/>
        <v>예비</v>
      </c>
      <c r="C74" s="144" t="str">
        <f t="shared" si="93"/>
        <v>71바7123</v>
      </c>
      <c r="D74" s="118" t="str">
        <f t="shared" si="94"/>
        <v>대형</v>
      </c>
      <c r="E74" s="114" t="str">
        <f t="shared" si="95"/>
        <v>D</v>
      </c>
      <c r="F74" s="164">
        <f t="shared" si="96"/>
        <v>0.84199999999999997</v>
      </c>
      <c r="G74" s="165">
        <f t="shared" si="97"/>
        <v>1.6839999999999999</v>
      </c>
      <c r="H74" s="166">
        <f t="shared" si="98"/>
        <v>2</v>
      </c>
      <c r="I74" s="167">
        <f t="shared" si="99"/>
        <v>1047.6099999999999</v>
      </c>
      <c r="J74" s="168">
        <f t="shared" si="100"/>
        <v>4.836825796911471E-2</v>
      </c>
      <c r="K74" s="168">
        <f t="shared" si="101"/>
        <v>0.37660091791140532</v>
      </c>
      <c r="L74" s="168">
        <f t="shared" si="102"/>
        <v>0.16036502133427519</v>
      </c>
      <c r="M74" s="169">
        <f t="shared" si="103"/>
        <v>15.917</v>
      </c>
      <c r="N74" s="170">
        <f t="shared" si="104"/>
        <v>0.47699999999999998</v>
      </c>
      <c r="O74" s="170">
        <f t="shared" si="105"/>
        <v>14.509</v>
      </c>
      <c r="P74" s="171">
        <f t="shared" si="106"/>
        <v>0</v>
      </c>
      <c r="Q74" s="172">
        <f t="shared" si="107"/>
        <v>79</v>
      </c>
      <c r="R74" s="173">
        <f t="shared" si="108"/>
        <v>26.252038109496411</v>
      </c>
      <c r="S74" s="145">
        <f t="shared" si="109"/>
        <v>5</v>
      </c>
      <c r="T74" s="145">
        <f t="shared" si="110"/>
        <v>152</v>
      </c>
      <c r="U74" t="s">
        <v>118</v>
      </c>
      <c r="V74" t="s">
        <v>91</v>
      </c>
      <c r="W74" t="s">
        <v>118</v>
      </c>
      <c r="X74" s="4" t="s">
        <v>91</v>
      </c>
      <c r="Y74" s="4" t="s">
        <v>273</v>
      </c>
      <c r="Z74" s="4" t="s">
        <v>194</v>
      </c>
      <c r="AA74" s="4" t="s">
        <v>48</v>
      </c>
      <c r="AB74" s="4">
        <v>529</v>
      </c>
      <c r="AC74" s="4">
        <v>1047.6099999999999</v>
      </c>
      <c r="AD74" s="4">
        <v>622.18200000000002</v>
      </c>
      <c r="AE74" s="4">
        <v>1.6839999999999999</v>
      </c>
      <c r="AF74" s="4">
        <v>2</v>
      </c>
      <c r="AG74" s="4">
        <v>15.917</v>
      </c>
      <c r="AH74" s="4">
        <v>69.397765000000007</v>
      </c>
      <c r="AI74" s="4">
        <v>3.356649</v>
      </c>
      <c r="AJ74" s="4">
        <v>26.135262000000001</v>
      </c>
      <c r="AK74" s="4">
        <v>168</v>
      </c>
      <c r="AL74" s="4">
        <v>5</v>
      </c>
      <c r="AM74" s="4">
        <v>152</v>
      </c>
      <c r="AN74" s="4">
        <v>79</v>
      </c>
      <c r="AO74" s="4">
        <v>15.095731000000001</v>
      </c>
      <c r="AP74" s="4">
        <v>2035</v>
      </c>
      <c r="AQ74" s="4">
        <v>0</v>
      </c>
      <c r="AR74" s="4">
        <v>29</v>
      </c>
      <c r="AS74" s="4">
        <v>13043</v>
      </c>
      <c r="AT74" s="4">
        <v>0.47699999999999998</v>
      </c>
      <c r="AU74" s="4">
        <v>14.509</v>
      </c>
      <c r="AV74" s="4">
        <v>0</v>
      </c>
      <c r="AW74" s="4">
        <v>0</v>
      </c>
      <c r="AX74" s="4">
        <v>0.49</v>
      </c>
      <c r="AY74">
        <v>0.84199999999999997</v>
      </c>
      <c r="AZ74" t="s">
        <v>67</v>
      </c>
      <c r="BA74" t="s">
        <v>271</v>
      </c>
      <c r="BB74">
        <v>2</v>
      </c>
      <c r="BC74" t="s">
        <v>647</v>
      </c>
      <c r="BD74">
        <v>1</v>
      </c>
      <c r="BE74">
        <v>4566.42</v>
      </c>
      <c r="BF74">
        <v>0.22941604145041408</v>
      </c>
      <c r="BG74">
        <v>0.19316830690124864</v>
      </c>
      <c r="BH74">
        <v>205692.95099999997</v>
      </c>
      <c r="BI74">
        <v>5.0930768162298383E-3</v>
      </c>
      <c r="BJ74">
        <v>4.2883706792655237E-3</v>
      </c>
      <c r="BK74">
        <v>1</v>
      </c>
      <c r="BL74" t="s">
        <v>69</v>
      </c>
      <c r="BM74">
        <v>-1</v>
      </c>
      <c r="BN74" t="s">
        <v>574</v>
      </c>
    </row>
    <row r="75" spans="1:66" x14ac:dyDescent="0.25">
      <c r="A75" s="146" t="str">
        <f t="shared" ref="A75" si="112">W75</f>
        <v>인천스마트</v>
      </c>
      <c r="B75" s="146" t="str">
        <f t="shared" ref="B75" si="113">X75</f>
        <v>예비</v>
      </c>
      <c r="C75" s="147" t="str">
        <f t="shared" ref="C75" si="114">Y75</f>
        <v>71바7124</v>
      </c>
      <c r="D75" s="135" t="str">
        <f t="shared" ref="D75" si="115">Z75</f>
        <v>대형</v>
      </c>
      <c r="E75" s="131" t="str">
        <f t="shared" ref="E75" si="116">AZ75</f>
        <v>C</v>
      </c>
      <c r="F75" s="154">
        <f t="shared" ref="F75" si="117">G75/H75</f>
        <v>0.86399999999999999</v>
      </c>
      <c r="G75" s="155">
        <f t="shared" ref="G75" si="118">AE75</f>
        <v>1.728</v>
      </c>
      <c r="H75" s="156">
        <f t="shared" ref="H75" si="119">AF75</f>
        <v>2</v>
      </c>
      <c r="I75" s="157">
        <f t="shared" ref="I75" si="120">AC75</f>
        <v>1145.7650000000001</v>
      </c>
      <c r="J75" s="158">
        <f t="shared" ref="J75" si="121">AI75/AH75</f>
        <v>3.9274268185062564E-2</v>
      </c>
      <c r="K75" s="158">
        <f t="shared" ref="K75" si="122">AJ75/AH75</f>
        <v>0.36417994739263831</v>
      </c>
      <c r="L75" s="158">
        <f t="shared" ref="L75" si="123">AK75/AC75</f>
        <v>0.1736830851003478</v>
      </c>
      <c r="M75" s="159">
        <f t="shared" ref="M75" si="124">AG75</f>
        <v>12.766</v>
      </c>
      <c r="N75" s="160">
        <f t="shared" ref="N75" si="125">IF(AW75=0,AT75,"속도계이상")</f>
        <v>0</v>
      </c>
      <c r="O75" s="160">
        <f t="shared" ref="O75" si="126">IF(AW75=0,AU75,"속도계이상")</f>
        <v>11.957000000000001</v>
      </c>
      <c r="P75" s="161">
        <f t="shared" ref="P75" si="127">AQ75/60</f>
        <v>0.14166666666666666</v>
      </c>
      <c r="Q75" s="162">
        <f t="shared" ref="Q75" si="128">AN75</f>
        <v>92</v>
      </c>
      <c r="R75" s="163">
        <f t="shared" ref="R75" si="129">AC75/(AH75-AI75-AJ75)</f>
        <v>26.475514299918011</v>
      </c>
      <c r="S75" s="148">
        <f t="shared" ref="S75" si="130">IF(AW75=0,AL75,"속도계이상")</f>
        <v>0</v>
      </c>
      <c r="T75" s="148">
        <f t="shared" ref="T75" si="131">IF(AW75=0,AM75,"속도계이상")</f>
        <v>137</v>
      </c>
      <c r="U75" t="s">
        <v>118</v>
      </c>
      <c r="V75" t="s">
        <v>91</v>
      </c>
      <c r="W75" t="s">
        <v>118</v>
      </c>
      <c r="X75" s="4" t="s">
        <v>91</v>
      </c>
      <c r="Y75" s="4" t="s">
        <v>274</v>
      </c>
      <c r="Z75" s="4" t="s">
        <v>194</v>
      </c>
      <c r="AA75" s="4" t="s">
        <v>48</v>
      </c>
      <c r="AB75" s="4">
        <v>529</v>
      </c>
      <c r="AC75" s="4">
        <v>1145.7650000000001</v>
      </c>
      <c r="AD75" s="4">
        <v>663.00400000000002</v>
      </c>
      <c r="AE75" s="4">
        <v>1.728</v>
      </c>
      <c r="AF75" s="4">
        <v>2</v>
      </c>
      <c r="AG75" s="4">
        <v>12.766</v>
      </c>
      <c r="AH75" s="4">
        <v>72.544979999999995</v>
      </c>
      <c r="AI75" s="4">
        <v>2.849151</v>
      </c>
      <c r="AJ75" s="4">
        <v>26.419426999999999</v>
      </c>
      <c r="AK75" s="4">
        <v>199</v>
      </c>
      <c r="AL75" s="4">
        <v>0</v>
      </c>
      <c r="AM75" s="4">
        <v>137</v>
      </c>
      <c r="AN75" s="4">
        <v>92</v>
      </c>
      <c r="AO75" s="4">
        <v>15.793856</v>
      </c>
      <c r="AP75" s="4">
        <v>755.1</v>
      </c>
      <c r="AQ75" s="4">
        <v>8.5</v>
      </c>
      <c r="AR75" s="4">
        <v>20</v>
      </c>
      <c r="AS75" s="4">
        <v>10860</v>
      </c>
      <c r="AT75" s="4">
        <v>0</v>
      </c>
      <c r="AU75" s="4">
        <v>11.957000000000001</v>
      </c>
      <c r="AV75" s="4">
        <v>7998</v>
      </c>
      <c r="AW75" s="4">
        <v>0</v>
      </c>
      <c r="AX75" s="4">
        <v>0.43</v>
      </c>
      <c r="AY75">
        <v>0.86399999999999999</v>
      </c>
      <c r="AZ75" t="s">
        <v>69</v>
      </c>
      <c r="BA75" t="s">
        <v>271</v>
      </c>
      <c r="BB75">
        <v>7</v>
      </c>
      <c r="BC75" t="s">
        <v>648</v>
      </c>
      <c r="BD75">
        <v>9</v>
      </c>
      <c r="BE75">
        <v>4566.42</v>
      </c>
      <c r="BF75">
        <v>0.25091099811230683</v>
      </c>
      <c r="BG75">
        <v>0.21678710236903309</v>
      </c>
      <c r="BH75">
        <v>205692.95099999997</v>
      </c>
      <c r="BI75">
        <v>5.5702686671066344E-3</v>
      </c>
      <c r="BJ75">
        <v>4.8127121283801323E-3</v>
      </c>
      <c r="BK75">
        <v>1</v>
      </c>
      <c r="BL75" t="s">
        <v>68</v>
      </c>
      <c r="BM75">
        <v>-1</v>
      </c>
      <c r="BN75" t="s">
        <v>574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2.425781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8"/>
      <c r="R1" s="218"/>
    </row>
    <row r="2" spans="1:68" ht="45" customHeight="1" x14ac:dyDescent="0.25">
      <c r="A2" s="10" t="s">
        <v>32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158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4" t="s">
        <v>38</v>
      </c>
      <c r="B4" s="125" t="s">
        <v>49</v>
      </c>
      <c r="C4" s="126" t="s">
        <v>142</v>
      </c>
      <c r="D4" s="126" t="s">
        <v>159</v>
      </c>
      <c r="E4" s="127" t="s">
        <v>148</v>
      </c>
      <c r="F4" s="125" t="s">
        <v>152</v>
      </c>
      <c r="G4" s="127" t="s">
        <v>150</v>
      </c>
      <c r="H4" s="127" t="s">
        <v>154</v>
      </c>
      <c r="I4" s="128" t="s">
        <v>156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183</v>
      </c>
      <c r="Q4" s="221" t="s">
        <v>43</v>
      </c>
      <c r="R4" s="221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 x14ac:dyDescent="0.25">
      <c r="A5" s="129" t="str">
        <f>BF5</f>
        <v>인천스마트</v>
      </c>
      <c r="B5" s="130">
        <f>IF(BH5="null", E5, BH5)</f>
        <v>5194</v>
      </c>
      <c r="C5" s="131" t="str">
        <f>BN5</f>
        <v>B</v>
      </c>
      <c r="D5" s="132">
        <f>BM5</f>
        <v>0.93880345567407619</v>
      </c>
      <c r="E5" s="133">
        <f>U5</f>
        <v>5194</v>
      </c>
      <c r="F5" s="134" t="str">
        <f>BG5</f>
        <v>20</v>
      </c>
      <c r="G5" s="135" t="str">
        <f>BK5</f>
        <v>70바3573</v>
      </c>
      <c r="H5" s="136">
        <f>BJ5</f>
        <v>7</v>
      </c>
      <c r="I5" s="137">
        <f>BP5</f>
        <v>657.24400000000014</v>
      </c>
      <c r="J5" s="138">
        <f>AB5/AA5</f>
        <v>6.3806934088706538E-2</v>
      </c>
      <c r="K5" s="138">
        <f>AC5/AA5</f>
        <v>0.32661674970878429</v>
      </c>
      <c r="L5" s="138">
        <f>AD5/I5</f>
        <v>0.20692467333288697</v>
      </c>
      <c r="M5" s="139">
        <f>Z5</f>
        <v>18.004999999999999</v>
      </c>
      <c r="N5" s="140">
        <f>AE5*100/W5</f>
        <v>0</v>
      </c>
      <c r="O5" s="140">
        <f>AF5*100/W5</f>
        <v>45.740015940532501</v>
      </c>
      <c r="P5" s="222">
        <f>AK5</f>
        <v>11</v>
      </c>
      <c r="Q5" s="223">
        <f>AE5</f>
        <v>0</v>
      </c>
      <c r="R5" s="223">
        <f>AF5</f>
        <v>334</v>
      </c>
      <c r="T5">
        <v>529</v>
      </c>
      <c r="U5">
        <v>5194</v>
      </c>
      <c r="V5" t="s">
        <v>649</v>
      </c>
      <c r="W5">
        <v>730.21400000000006</v>
      </c>
      <c r="X5">
        <v>409.09500000000003</v>
      </c>
      <c r="Y5">
        <v>1.7849999999999999</v>
      </c>
      <c r="Z5">
        <v>18.004999999999999</v>
      </c>
      <c r="AA5">
        <v>36.864426000000002</v>
      </c>
      <c r="AB5">
        <v>2.3522059999999998</v>
      </c>
      <c r="AC5">
        <v>12.040539000000001</v>
      </c>
      <c r="AD5" s="1">
        <v>136</v>
      </c>
      <c r="AE5">
        <v>0</v>
      </c>
      <c r="AF5">
        <v>334</v>
      </c>
      <c r="AG5">
        <v>73</v>
      </c>
      <c r="AH5">
        <v>19.808093</v>
      </c>
      <c r="AI5">
        <v>2020</v>
      </c>
      <c r="AJ5">
        <v>0</v>
      </c>
      <c r="AK5">
        <v>11</v>
      </c>
      <c r="AL5">
        <v>1831</v>
      </c>
      <c r="AM5" t="s">
        <v>650</v>
      </c>
      <c r="AN5" t="s">
        <v>651</v>
      </c>
      <c r="AO5">
        <v>155.93700000000001</v>
      </c>
      <c r="AR5" t="s">
        <v>118</v>
      </c>
      <c r="AS5" t="s">
        <v>119</v>
      </c>
      <c r="AT5" t="s">
        <v>208</v>
      </c>
      <c r="AU5" t="s">
        <v>649</v>
      </c>
      <c r="AV5" t="s">
        <v>48</v>
      </c>
      <c r="AW5">
        <v>7</v>
      </c>
      <c r="BB5">
        <v>0.93880345567407619</v>
      </c>
      <c r="BC5" t="s">
        <v>68</v>
      </c>
      <c r="BF5" t="s">
        <v>118</v>
      </c>
      <c r="BG5" t="s">
        <v>119</v>
      </c>
      <c r="BH5" t="s">
        <v>649</v>
      </c>
      <c r="BI5">
        <v>5194</v>
      </c>
      <c r="BJ5">
        <v>7</v>
      </c>
      <c r="BK5" t="s">
        <v>208</v>
      </c>
      <c r="BL5" t="s">
        <v>204</v>
      </c>
      <c r="BM5">
        <v>0.93880345567407619</v>
      </c>
      <c r="BN5" t="s">
        <v>68</v>
      </c>
      <c r="BO5" t="s">
        <v>177</v>
      </c>
      <c r="BP5">
        <v>657.24400000000014</v>
      </c>
    </row>
    <row r="6" spans="1:68" ht="16.5" x14ac:dyDescent="0.25">
      <c r="A6" s="112" t="str">
        <f t="shared" ref="A6:A7" si="0">BF6</f>
        <v>인천스마트</v>
      </c>
      <c r="B6" s="113" t="str">
        <f t="shared" ref="B6:B69" si="1">IF(BH6="null", E6, BH6)</f>
        <v>강병석</v>
      </c>
      <c r="C6" s="114" t="str">
        <f t="shared" ref="C6:C7" si="2">BN6</f>
        <v>B</v>
      </c>
      <c r="D6" s="115">
        <f t="shared" ref="D6:D7" si="3">BM6</f>
        <v>0.91468061176717796</v>
      </c>
      <c r="E6" s="116">
        <f t="shared" ref="E6:E7" si="4">U6</f>
        <v>8367</v>
      </c>
      <c r="F6" s="117" t="str">
        <f t="shared" ref="F6:F7" si="5">BG6</f>
        <v>5</v>
      </c>
      <c r="G6" s="118" t="str">
        <f t="shared" ref="G6:G7" si="6">BK6</f>
        <v>70바3631</v>
      </c>
      <c r="H6" s="119">
        <f t="shared" ref="H6:H7" si="7">BJ6</f>
        <v>3</v>
      </c>
      <c r="I6" s="120">
        <f t="shared" ref="I6:I7" si="8">BP6</f>
        <v>1732.2930000000001</v>
      </c>
      <c r="J6" s="121">
        <f t="shared" ref="J6:J7" si="9">AB6/AA6</f>
        <v>3.7739741081125024E-2</v>
      </c>
      <c r="K6" s="121">
        <f t="shared" ref="K6:K7" si="10">AC6/AA6</f>
        <v>0.31745514594326935</v>
      </c>
      <c r="L6" s="121">
        <f t="shared" ref="L6:L7" si="11">AD6/I6</f>
        <v>0.17144905625087672</v>
      </c>
      <c r="M6" s="122">
        <f t="shared" ref="M6:M7" si="12">Z6</f>
        <v>11.55</v>
      </c>
      <c r="N6" s="123">
        <f t="shared" ref="N6:N7" si="13">AE6*100/W6</f>
        <v>0</v>
      </c>
      <c r="O6" s="123">
        <f t="shared" ref="O6:O7" si="14">AF6*100/W6</f>
        <v>4.0408868476637618</v>
      </c>
      <c r="P6" s="224">
        <f t="shared" ref="P6:P7" si="15">AK6</f>
        <v>12</v>
      </c>
      <c r="Q6" s="225">
        <f t="shared" ref="Q6:Q7" si="16">AE6</f>
        <v>0</v>
      </c>
      <c r="R6" s="225">
        <f t="shared" ref="R6:R7" si="17">AF6</f>
        <v>70</v>
      </c>
      <c r="T6">
        <v>529</v>
      </c>
      <c r="U6">
        <v>8367</v>
      </c>
      <c r="V6" t="s">
        <v>275</v>
      </c>
      <c r="W6">
        <v>1732.2929999999999</v>
      </c>
      <c r="X6">
        <v>947.52700000000004</v>
      </c>
      <c r="Y6">
        <v>1.8280000000000001</v>
      </c>
      <c r="Z6">
        <v>11.55</v>
      </c>
      <c r="AA6">
        <v>102.168295</v>
      </c>
      <c r="AB6">
        <v>3.8558050000000001</v>
      </c>
      <c r="AC6">
        <v>32.433850999999997</v>
      </c>
      <c r="AD6" s="1">
        <v>297</v>
      </c>
      <c r="AE6">
        <v>0</v>
      </c>
      <c r="AF6">
        <v>70</v>
      </c>
      <c r="AG6">
        <v>85</v>
      </c>
      <c r="AH6">
        <v>16.955289</v>
      </c>
      <c r="AI6">
        <v>1791.5</v>
      </c>
      <c r="AJ6">
        <v>4.8</v>
      </c>
      <c r="AK6">
        <v>12</v>
      </c>
      <c r="AL6">
        <v>4969</v>
      </c>
      <c r="AM6" t="s">
        <v>276</v>
      </c>
      <c r="AN6" t="s">
        <v>652</v>
      </c>
      <c r="AO6">
        <v>1501.643</v>
      </c>
      <c r="AR6" t="s">
        <v>118</v>
      </c>
      <c r="AS6" t="s">
        <v>123</v>
      </c>
      <c r="AT6" t="s">
        <v>261</v>
      </c>
      <c r="AU6" t="s">
        <v>275</v>
      </c>
      <c r="AV6" t="s">
        <v>48</v>
      </c>
      <c r="AW6">
        <v>3</v>
      </c>
      <c r="BB6">
        <v>0.91468061176717796</v>
      </c>
      <c r="BC6" t="s">
        <v>68</v>
      </c>
      <c r="BF6" t="s">
        <v>118</v>
      </c>
      <c r="BG6" t="s">
        <v>123</v>
      </c>
      <c r="BH6" t="s">
        <v>275</v>
      </c>
      <c r="BI6">
        <v>8367</v>
      </c>
      <c r="BJ6">
        <v>3</v>
      </c>
      <c r="BK6" t="s">
        <v>261</v>
      </c>
      <c r="BL6" t="s">
        <v>272</v>
      </c>
      <c r="BM6">
        <v>0.91468061176717796</v>
      </c>
      <c r="BN6" t="s">
        <v>68</v>
      </c>
      <c r="BO6" t="s">
        <v>177</v>
      </c>
      <c r="BP6">
        <v>1732.2930000000001</v>
      </c>
    </row>
    <row r="7" spans="1:68" ht="16.5" x14ac:dyDescent="0.25">
      <c r="A7" s="129" t="str">
        <f t="shared" si="0"/>
        <v>인천스마트</v>
      </c>
      <c r="B7" s="130" t="str">
        <f t="shared" si="1"/>
        <v>고상욱</v>
      </c>
      <c r="C7" s="131" t="str">
        <f t="shared" si="2"/>
        <v>F</v>
      </c>
      <c r="D7" s="132">
        <f t="shared" si="3"/>
        <v>0.77318181818181819</v>
      </c>
      <c r="E7" s="133">
        <f t="shared" si="4"/>
        <v>3792</v>
      </c>
      <c r="F7" s="134" t="str">
        <f t="shared" si="5"/>
        <v>38</v>
      </c>
      <c r="G7" s="135" t="str">
        <f t="shared" si="6"/>
        <v>70바3549</v>
      </c>
      <c r="H7" s="136">
        <f t="shared" si="7"/>
        <v>1</v>
      </c>
      <c r="I7" s="137">
        <f t="shared" si="8"/>
        <v>2020.126</v>
      </c>
      <c r="J7" s="138">
        <f t="shared" si="9"/>
        <v>1.7246763547748456E-2</v>
      </c>
      <c r="K7" s="138">
        <f t="shared" si="10"/>
        <v>0.42832430305042302</v>
      </c>
      <c r="L7" s="138">
        <f t="shared" si="11"/>
        <v>0.11434930296427055</v>
      </c>
      <c r="M7" s="139">
        <f t="shared" si="12"/>
        <v>19.305</v>
      </c>
      <c r="N7" s="140">
        <f t="shared" si="13"/>
        <v>4.9501862755095473E-2</v>
      </c>
      <c r="O7" s="140">
        <f t="shared" si="14"/>
        <v>10.593398629590432</v>
      </c>
      <c r="P7" s="222">
        <f t="shared" si="15"/>
        <v>38</v>
      </c>
      <c r="Q7" s="223">
        <f t="shared" si="16"/>
        <v>1</v>
      </c>
      <c r="R7" s="223">
        <f t="shared" si="17"/>
        <v>214</v>
      </c>
      <c r="T7">
        <v>529</v>
      </c>
      <c r="U7">
        <v>3792</v>
      </c>
      <c r="V7" t="s">
        <v>277</v>
      </c>
      <c r="W7">
        <v>2020.126</v>
      </c>
      <c r="X7">
        <v>1187.674</v>
      </c>
      <c r="Y7">
        <v>1.7010000000000001</v>
      </c>
      <c r="Z7">
        <v>19.305</v>
      </c>
      <c r="AA7">
        <v>141.668319</v>
      </c>
      <c r="AB7">
        <v>2.4433199999999999</v>
      </c>
      <c r="AC7">
        <v>60.679983999999997</v>
      </c>
      <c r="AD7" s="1">
        <v>231</v>
      </c>
      <c r="AE7">
        <v>1</v>
      </c>
      <c r="AF7">
        <v>214</v>
      </c>
      <c r="AG7">
        <v>66</v>
      </c>
      <c r="AH7">
        <v>14.259546</v>
      </c>
      <c r="AI7">
        <v>1057.2</v>
      </c>
      <c r="AJ7">
        <v>0</v>
      </c>
      <c r="AK7">
        <v>38</v>
      </c>
      <c r="AL7">
        <v>22459</v>
      </c>
      <c r="AM7" t="s">
        <v>278</v>
      </c>
      <c r="AN7" t="s">
        <v>653</v>
      </c>
      <c r="AO7">
        <v>2020.126</v>
      </c>
      <c r="AR7" t="s">
        <v>118</v>
      </c>
      <c r="AS7" t="s">
        <v>122</v>
      </c>
      <c r="AT7" t="s">
        <v>245</v>
      </c>
      <c r="AU7" t="s">
        <v>277</v>
      </c>
      <c r="AV7" t="s">
        <v>48</v>
      </c>
      <c r="AW7">
        <v>1</v>
      </c>
      <c r="BB7">
        <v>0.77318181818181819</v>
      </c>
      <c r="BC7" t="s">
        <v>70</v>
      </c>
      <c r="BF7" t="s">
        <v>118</v>
      </c>
      <c r="BG7" t="s">
        <v>122</v>
      </c>
      <c r="BH7" t="s">
        <v>277</v>
      </c>
      <c r="BI7">
        <v>3792</v>
      </c>
      <c r="BJ7">
        <v>1</v>
      </c>
      <c r="BK7" t="s">
        <v>245</v>
      </c>
      <c r="BL7" t="s">
        <v>176</v>
      </c>
      <c r="BM7">
        <v>0.77318181818181819</v>
      </c>
      <c r="BN7" t="s">
        <v>70</v>
      </c>
      <c r="BO7" t="s">
        <v>553</v>
      </c>
      <c r="BP7">
        <v>2020.126</v>
      </c>
    </row>
    <row r="8" spans="1:68" ht="16.5" x14ac:dyDescent="0.25">
      <c r="A8" s="112" t="str">
        <f t="shared" ref="A8:A71" si="18">BF8</f>
        <v>인천스마트</v>
      </c>
      <c r="B8" s="113" t="str">
        <f t="shared" si="1"/>
        <v>구진영</v>
      </c>
      <c r="C8" s="114" t="str">
        <f t="shared" ref="C8:C71" si="19">BN8</f>
        <v>D</v>
      </c>
      <c r="D8" s="115">
        <f t="shared" ref="D8:D71" si="20">BM8</f>
        <v>0.84519401214662981</v>
      </c>
      <c r="E8" s="116">
        <f t="shared" ref="E8:E71" si="21">U8</f>
        <v>7766</v>
      </c>
      <c r="F8" s="117" t="str">
        <f t="shared" ref="F8:F71" si="22">BG8</f>
        <v>예비</v>
      </c>
      <c r="G8" s="118" t="str">
        <f t="shared" ref="G8:G71" si="23">BK8</f>
        <v>71바7124</v>
      </c>
      <c r="H8" s="119">
        <f t="shared" ref="H8:H71" si="24">BJ8</f>
        <v>4</v>
      </c>
      <c r="I8" s="120">
        <f t="shared" ref="I8:I71" si="25">BP8</f>
        <v>542.00700000000006</v>
      </c>
      <c r="J8" s="121">
        <f t="shared" ref="J8:J71" si="26">AB8/AA8</f>
        <v>2.013756748159222E-2</v>
      </c>
      <c r="K8" s="121">
        <f t="shared" ref="K8:K71" si="27">AC8/AA8</f>
        <v>0.42640801404732542</v>
      </c>
      <c r="L8" s="121">
        <f t="shared" ref="L8:L71" si="28">AD8/I8</f>
        <v>0.23984930083928802</v>
      </c>
      <c r="M8" s="122">
        <f t="shared" ref="M8:M71" si="29">Z8</f>
        <v>16.292000000000002</v>
      </c>
      <c r="N8" s="123">
        <f t="shared" ref="N8:N71" si="30">AE8*100/W8</f>
        <v>0.15939150698294194</v>
      </c>
      <c r="O8" s="123">
        <f t="shared" ref="O8:O71" si="31">AF8*100/W8</f>
        <v>20.720895907782452</v>
      </c>
      <c r="P8" s="224">
        <f t="shared" ref="P8:P71" si="32">AK8</f>
        <v>23</v>
      </c>
      <c r="Q8" s="225">
        <f t="shared" ref="Q8:Q71" si="33">AE8</f>
        <v>1</v>
      </c>
      <c r="R8" s="225">
        <f t="shared" ref="R8:R71" si="34">AF8</f>
        <v>130</v>
      </c>
      <c r="T8">
        <v>529</v>
      </c>
      <c r="U8">
        <v>7766</v>
      </c>
      <c r="V8" t="s">
        <v>279</v>
      </c>
      <c r="W8">
        <v>627.38599999999997</v>
      </c>
      <c r="X8">
        <v>363.79300000000001</v>
      </c>
      <c r="Y8">
        <v>1.7250000000000001</v>
      </c>
      <c r="Z8">
        <v>16.292000000000002</v>
      </c>
      <c r="AA8">
        <v>43.768047000000003</v>
      </c>
      <c r="AB8">
        <v>0.881382</v>
      </c>
      <c r="AC8">
        <v>18.663046000000001</v>
      </c>
      <c r="AD8" s="1">
        <v>130</v>
      </c>
      <c r="AE8">
        <v>1</v>
      </c>
      <c r="AF8">
        <v>130</v>
      </c>
      <c r="AG8">
        <v>74</v>
      </c>
      <c r="AH8">
        <v>14.334338000000001</v>
      </c>
      <c r="AI8">
        <v>1006.3</v>
      </c>
      <c r="AJ8">
        <v>0</v>
      </c>
      <c r="AK8">
        <v>23</v>
      </c>
      <c r="AL8">
        <v>13080</v>
      </c>
      <c r="AM8" t="s">
        <v>280</v>
      </c>
      <c r="AN8" t="s">
        <v>654</v>
      </c>
      <c r="AO8">
        <v>180.30500000000001</v>
      </c>
      <c r="AR8" t="s">
        <v>118</v>
      </c>
      <c r="AS8" t="s">
        <v>91</v>
      </c>
      <c r="AT8" t="s">
        <v>274</v>
      </c>
      <c r="AU8" t="s">
        <v>279</v>
      </c>
      <c r="AV8" t="s">
        <v>48</v>
      </c>
      <c r="AW8">
        <v>4</v>
      </c>
      <c r="BB8">
        <v>0.84519401214662981</v>
      </c>
      <c r="BC8" t="s">
        <v>67</v>
      </c>
      <c r="BF8" t="s">
        <v>118</v>
      </c>
      <c r="BG8" t="s">
        <v>91</v>
      </c>
      <c r="BH8" t="s">
        <v>279</v>
      </c>
      <c r="BI8">
        <v>7766</v>
      </c>
      <c r="BJ8">
        <v>4</v>
      </c>
      <c r="BK8" t="s">
        <v>274</v>
      </c>
      <c r="BL8" t="s">
        <v>214</v>
      </c>
      <c r="BM8">
        <v>0.84519401214662981</v>
      </c>
      <c r="BN8" t="s">
        <v>67</v>
      </c>
      <c r="BO8" t="s">
        <v>181</v>
      </c>
      <c r="BP8">
        <v>542.00700000000006</v>
      </c>
    </row>
    <row r="9" spans="1:68" ht="16.5" x14ac:dyDescent="0.25">
      <c r="A9" s="129" t="str">
        <f t="shared" si="18"/>
        <v>인천스마트</v>
      </c>
      <c r="B9" s="130" t="str">
        <f t="shared" si="1"/>
        <v>권병묵</v>
      </c>
      <c r="C9" s="131" t="str">
        <f t="shared" si="19"/>
        <v>A</v>
      </c>
      <c r="D9" s="132">
        <f t="shared" si="20"/>
        <v>0.95243135128849854</v>
      </c>
      <c r="E9" s="133">
        <f t="shared" si="21"/>
        <v>9570</v>
      </c>
      <c r="F9" s="134" t="str">
        <f t="shared" si="22"/>
        <v>27</v>
      </c>
      <c r="G9" s="135" t="str">
        <f t="shared" si="23"/>
        <v>70바3638</v>
      </c>
      <c r="H9" s="136">
        <f t="shared" si="24"/>
        <v>3</v>
      </c>
      <c r="I9" s="137">
        <f t="shared" si="25"/>
        <v>1223.021</v>
      </c>
      <c r="J9" s="138">
        <f t="shared" si="26"/>
        <v>1.1050505800627613E-2</v>
      </c>
      <c r="K9" s="138">
        <f t="shared" si="27"/>
        <v>0.30889501509393302</v>
      </c>
      <c r="L9" s="138">
        <f t="shared" si="28"/>
        <v>0.21340598403461594</v>
      </c>
      <c r="M9" s="139">
        <f t="shared" si="29"/>
        <v>10.199</v>
      </c>
      <c r="N9" s="140">
        <f t="shared" si="30"/>
        <v>8.1764744840849016E-2</v>
      </c>
      <c r="O9" s="140">
        <f t="shared" si="31"/>
        <v>4.3335314765649979</v>
      </c>
      <c r="P9" s="222">
        <f t="shared" si="32"/>
        <v>3</v>
      </c>
      <c r="Q9" s="223">
        <f t="shared" si="33"/>
        <v>1</v>
      </c>
      <c r="R9" s="223">
        <f t="shared" si="34"/>
        <v>53</v>
      </c>
      <c r="T9">
        <v>529</v>
      </c>
      <c r="U9">
        <v>9570</v>
      </c>
      <c r="V9" t="s">
        <v>281</v>
      </c>
      <c r="W9">
        <v>1223.021</v>
      </c>
      <c r="X9">
        <v>677.59100000000001</v>
      </c>
      <c r="Y9">
        <v>1.8049999999999999</v>
      </c>
      <c r="Z9">
        <v>10.199</v>
      </c>
      <c r="AA9">
        <v>71.261082000000002</v>
      </c>
      <c r="AB9">
        <v>0.78747100000000003</v>
      </c>
      <c r="AC9">
        <v>22.012193</v>
      </c>
      <c r="AD9" s="1">
        <v>261</v>
      </c>
      <c r="AE9">
        <v>1</v>
      </c>
      <c r="AF9">
        <v>53</v>
      </c>
      <c r="AG9">
        <v>80</v>
      </c>
      <c r="AH9">
        <v>17.162537</v>
      </c>
      <c r="AI9">
        <v>717.4</v>
      </c>
      <c r="AJ9">
        <v>0</v>
      </c>
      <c r="AK9">
        <v>3</v>
      </c>
      <c r="AL9">
        <v>55</v>
      </c>
      <c r="AM9" t="s">
        <v>282</v>
      </c>
      <c r="AN9" t="s">
        <v>655</v>
      </c>
      <c r="AO9">
        <v>999.81100000000004</v>
      </c>
      <c r="AR9" t="s">
        <v>118</v>
      </c>
      <c r="AS9" t="s">
        <v>121</v>
      </c>
      <c r="AT9" t="s">
        <v>232</v>
      </c>
      <c r="AU9" t="s">
        <v>281</v>
      </c>
      <c r="AV9" t="s">
        <v>48</v>
      </c>
      <c r="AW9">
        <v>3</v>
      </c>
      <c r="BB9">
        <v>0.95243135128849854</v>
      </c>
      <c r="BC9" t="s">
        <v>66</v>
      </c>
      <c r="BF9" t="s">
        <v>118</v>
      </c>
      <c r="BG9" t="s">
        <v>121</v>
      </c>
      <c r="BH9" t="s">
        <v>281</v>
      </c>
      <c r="BI9">
        <v>9570</v>
      </c>
      <c r="BJ9">
        <v>3</v>
      </c>
      <c r="BK9" t="s">
        <v>232</v>
      </c>
      <c r="BL9" t="s">
        <v>225</v>
      </c>
      <c r="BM9">
        <v>0.95243135128849854</v>
      </c>
      <c r="BN9" t="s">
        <v>66</v>
      </c>
      <c r="BO9" t="s">
        <v>180</v>
      </c>
      <c r="BP9">
        <v>1223.021</v>
      </c>
    </row>
    <row r="10" spans="1:68" ht="16.5" x14ac:dyDescent="0.25">
      <c r="A10" s="112" t="str">
        <f t="shared" si="18"/>
        <v>인천스마트</v>
      </c>
      <c r="B10" s="113" t="str">
        <f t="shared" si="1"/>
        <v>권오현</v>
      </c>
      <c r="C10" s="114" t="str">
        <f t="shared" si="19"/>
        <v>C</v>
      </c>
      <c r="D10" s="115">
        <f t="shared" si="20"/>
        <v>0.89408890970188681</v>
      </c>
      <c r="E10" s="116">
        <f t="shared" si="21"/>
        <v>4954</v>
      </c>
      <c r="F10" s="117" t="str">
        <f t="shared" si="22"/>
        <v>20</v>
      </c>
      <c r="G10" s="118" t="str">
        <f t="shared" si="23"/>
        <v>70바3506</v>
      </c>
      <c r="H10" s="119">
        <f t="shared" si="24"/>
        <v>3</v>
      </c>
      <c r="I10" s="120">
        <f t="shared" si="25"/>
        <v>673.64</v>
      </c>
      <c r="J10" s="121">
        <f t="shared" si="26"/>
        <v>1.3573697620031647E-2</v>
      </c>
      <c r="K10" s="121">
        <f t="shared" si="27"/>
        <v>0.35127035342492918</v>
      </c>
      <c r="L10" s="121">
        <f t="shared" si="28"/>
        <v>0.17071432812778339</v>
      </c>
      <c r="M10" s="122">
        <f t="shared" si="29"/>
        <v>12.077999999999999</v>
      </c>
      <c r="N10" s="123">
        <f t="shared" si="30"/>
        <v>0</v>
      </c>
      <c r="O10" s="123">
        <f t="shared" si="31"/>
        <v>2.6520241258423334</v>
      </c>
      <c r="P10" s="224">
        <f t="shared" si="32"/>
        <v>8</v>
      </c>
      <c r="Q10" s="225">
        <f t="shared" si="33"/>
        <v>0</v>
      </c>
      <c r="R10" s="225">
        <f t="shared" si="34"/>
        <v>21</v>
      </c>
      <c r="T10">
        <v>529</v>
      </c>
      <c r="U10">
        <v>4954</v>
      </c>
      <c r="V10" t="s">
        <v>283</v>
      </c>
      <c r="W10">
        <v>791.84799999999996</v>
      </c>
      <c r="X10">
        <v>457.95499999999998</v>
      </c>
      <c r="Y10">
        <v>1.7290000000000001</v>
      </c>
      <c r="Z10">
        <v>12.077999999999999</v>
      </c>
      <c r="AA10">
        <v>47.005541000000001</v>
      </c>
      <c r="AB10">
        <v>0.63803900000000002</v>
      </c>
      <c r="AC10">
        <v>16.511652999999999</v>
      </c>
      <c r="AD10" s="1">
        <v>115</v>
      </c>
      <c r="AE10">
        <v>0</v>
      </c>
      <c r="AF10">
        <v>21</v>
      </c>
      <c r="AG10">
        <v>73</v>
      </c>
      <c r="AH10">
        <v>16.845842999999999</v>
      </c>
      <c r="AI10">
        <v>1079.2</v>
      </c>
      <c r="AJ10">
        <v>0</v>
      </c>
      <c r="AK10">
        <v>8</v>
      </c>
      <c r="AL10">
        <v>2540</v>
      </c>
      <c r="AM10" t="s">
        <v>284</v>
      </c>
      <c r="AN10" t="s">
        <v>656</v>
      </c>
      <c r="AO10">
        <v>549.30799999999999</v>
      </c>
      <c r="AR10" t="s">
        <v>118</v>
      </c>
      <c r="AS10" t="s">
        <v>119</v>
      </c>
      <c r="AT10" t="s">
        <v>202</v>
      </c>
      <c r="AU10" t="s">
        <v>283</v>
      </c>
      <c r="AV10" t="s">
        <v>48</v>
      </c>
      <c r="AW10">
        <v>3</v>
      </c>
      <c r="BB10">
        <v>0.89408890970188681</v>
      </c>
      <c r="BC10" t="s">
        <v>69</v>
      </c>
      <c r="BF10" t="s">
        <v>118</v>
      </c>
      <c r="BG10" t="s">
        <v>119</v>
      </c>
      <c r="BH10" t="s">
        <v>283</v>
      </c>
      <c r="BI10">
        <v>4954</v>
      </c>
      <c r="BJ10">
        <v>3</v>
      </c>
      <c r="BK10" t="s">
        <v>202</v>
      </c>
      <c r="BL10" t="s">
        <v>272</v>
      </c>
      <c r="BM10">
        <v>0.89408890970188681</v>
      </c>
      <c r="BN10" t="s">
        <v>69</v>
      </c>
      <c r="BO10" t="s">
        <v>179</v>
      </c>
      <c r="BP10">
        <v>673.64</v>
      </c>
    </row>
    <row r="11" spans="1:68" ht="16.5" x14ac:dyDescent="0.25">
      <c r="A11" s="129" t="str">
        <f t="shared" si="18"/>
        <v>인천스마트</v>
      </c>
      <c r="B11" s="130" t="str">
        <f t="shared" si="1"/>
        <v>권재범</v>
      </c>
      <c r="C11" s="131" t="str">
        <f t="shared" si="19"/>
        <v>B</v>
      </c>
      <c r="D11" s="132">
        <f t="shared" si="20"/>
        <v>0.9464245678797587</v>
      </c>
      <c r="E11" s="133">
        <f t="shared" si="21"/>
        <v>4453</v>
      </c>
      <c r="F11" s="134" t="str">
        <f t="shared" si="22"/>
        <v>20</v>
      </c>
      <c r="G11" s="135" t="str">
        <f t="shared" si="23"/>
        <v>70바3504</v>
      </c>
      <c r="H11" s="136">
        <f t="shared" si="24"/>
        <v>2</v>
      </c>
      <c r="I11" s="137">
        <f t="shared" si="25"/>
        <v>512.53399999999999</v>
      </c>
      <c r="J11" s="138">
        <f t="shared" si="26"/>
        <v>5.6718624422699593E-2</v>
      </c>
      <c r="K11" s="138">
        <f t="shared" si="27"/>
        <v>0.32732344190805385</v>
      </c>
      <c r="L11" s="138">
        <f t="shared" si="28"/>
        <v>0.20096227762450883</v>
      </c>
      <c r="M11" s="139">
        <f t="shared" si="29"/>
        <v>13.289</v>
      </c>
      <c r="N11" s="140">
        <f t="shared" si="30"/>
        <v>0.18202668511203743</v>
      </c>
      <c r="O11" s="140">
        <f t="shared" si="31"/>
        <v>14.926188179187069</v>
      </c>
      <c r="P11" s="222">
        <f t="shared" si="32"/>
        <v>6</v>
      </c>
      <c r="Q11" s="223">
        <f t="shared" si="33"/>
        <v>1</v>
      </c>
      <c r="R11" s="223">
        <f t="shared" si="34"/>
        <v>82</v>
      </c>
      <c r="T11">
        <v>529</v>
      </c>
      <c r="U11">
        <v>4453</v>
      </c>
      <c r="V11" t="s">
        <v>285</v>
      </c>
      <c r="W11">
        <v>549.37</v>
      </c>
      <c r="X11">
        <v>305.05099999999999</v>
      </c>
      <c r="Y11">
        <v>1.8009999999999999</v>
      </c>
      <c r="Z11">
        <v>13.289</v>
      </c>
      <c r="AA11">
        <v>30.706932999999999</v>
      </c>
      <c r="AB11">
        <v>1.741655</v>
      </c>
      <c r="AC11">
        <v>10.051099000000001</v>
      </c>
      <c r="AD11" s="1">
        <v>103</v>
      </c>
      <c r="AE11">
        <v>1</v>
      </c>
      <c r="AF11">
        <v>82</v>
      </c>
      <c r="AG11">
        <v>71</v>
      </c>
      <c r="AH11">
        <v>17.890747000000001</v>
      </c>
      <c r="AI11">
        <v>1221.4000000000001</v>
      </c>
      <c r="AJ11">
        <v>0</v>
      </c>
      <c r="AK11">
        <v>6</v>
      </c>
      <c r="AL11">
        <v>1169</v>
      </c>
      <c r="AM11" t="s">
        <v>286</v>
      </c>
      <c r="AN11" t="s">
        <v>657</v>
      </c>
      <c r="AO11">
        <v>441.03800000000001</v>
      </c>
      <c r="AR11" t="s">
        <v>118</v>
      </c>
      <c r="AS11" t="s">
        <v>119</v>
      </c>
      <c r="AT11" t="s">
        <v>201</v>
      </c>
      <c r="AU11" t="s">
        <v>285</v>
      </c>
      <c r="AV11" t="s">
        <v>48</v>
      </c>
      <c r="AW11">
        <v>2</v>
      </c>
      <c r="BB11">
        <v>0.9464245678797587</v>
      </c>
      <c r="BC11" t="s">
        <v>68</v>
      </c>
      <c r="BF11" t="s">
        <v>118</v>
      </c>
      <c r="BG11" t="s">
        <v>119</v>
      </c>
      <c r="BH11" t="s">
        <v>285</v>
      </c>
      <c r="BI11">
        <v>4453</v>
      </c>
      <c r="BJ11">
        <v>2</v>
      </c>
      <c r="BK11" t="s">
        <v>201</v>
      </c>
      <c r="BL11" t="s">
        <v>202</v>
      </c>
      <c r="BM11">
        <v>0.9464245678797587</v>
      </c>
      <c r="BN11" t="s">
        <v>68</v>
      </c>
      <c r="BO11" t="s">
        <v>177</v>
      </c>
      <c r="BP11">
        <v>512.53399999999999</v>
      </c>
    </row>
    <row r="12" spans="1:68" ht="16.5" x14ac:dyDescent="0.25">
      <c r="A12" s="112" t="str">
        <f t="shared" si="18"/>
        <v>인천스마트</v>
      </c>
      <c r="B12" s="113" t="str">
        <f t="shared" si="1"/>
        <v>권태종</v>
      </c>
      <c r="C12" s="114" t="str">
        <f t="shared" si="19"/>
        <v>A</v>
      </c>
      <c r="D12" s="115">
        <f t="shared" si="20"/>
        <v>0.95555555555555549</v>
      </c>
      <c r="E12" s="116">
        <f t="shared" si="21"/>
        <v>6373</v>
      </c>
      <c r="F12" s="117" t="str">
        <f t="shared" si="22"/>
        <v>5-1</v>
      </c>
      <c r="G12" s="118" t="str">
        <f t="shared" si="23"/>
        <v>70바3647</v>
      </c>
      <c r="H12" s="119">
        <f t="shared" si="24"/>
        <v>1</v>
      </c>
      <c r="I12" s="120">
        <f t="shared" si="25"/>
        <v>641.31200000000001</v>
      </c>
      <c r="J12" s="121">
        <f t="shared" si="26"/>
        <v>2.9830525657506577E-2</v>
      </c>
      <c r="K12" s="121">
        <f t="shared" si="27"/>
        <v>0.35290814152312955</v>
      </c>
      <c r="L12" s="121">
        <f t="shared" si="28"/>
        <v>0.19023501821266403</v>
      </c>
      <c r="M12" s="122">
        <f t="shared" si="29"/>
        <v>14.595000000000001</v>
      </c>
      <c r="N12" s="123">
        <f t="shared" si="30"/>
        <v>0.1496862576040619</v>
      </c>
      <c r="O12" s="123">
        <f t="shared" si="31"/>
        <v>20.956076064568666</v>
      </c>
      <c r="P12" s="224">
        <f t="shared" si="32"/>
        <v>6</v>
      </c>
      <c r="Q12" s="225">
        <f t="shared" si="33"/>
        <v>1</v>
      </c>
      <c r="R12" s="225">
        <f t="shared" si="34"/>
        <v>140</v>
      </c>
      <c r="T12">
        <v>529</v>
      </c>
      <c r="U12">
        <v>6373</v>
      </c>
      <c r="V12" t="s">
        <v>287</v>
      </c>
      <c r="W12">
        <v>668.06399999999996</v>
      </c>
      <c r="X12">
        <v>386.85899999999998</v>
      </c>
      <c r="Y12">
        <v>1.7270000000000001</v>
      </c>
      <c r="Z12">
        <v>14.595000000000001</v>
      </c>
      <c r="AA12">
        <v>42.414974999999998</v>
      </c>
      <c r="AB12">
        <v>1.265261</v>
      </c>
      <c r="AC12">
        <v>14.968590000000001</v>
      </c>
      <c r="AD12" s="1">
        <v>122</v>
      </c>
      <c r="AE12">
        <v>1</v>
      </c>
      <c r="AF12">
        <v>140</v>
      </c>
      <c r="AG12">
        <v>70</v>
      </c>
      <c r="AH12">
        <v>15.750662999999999</v>
      </c>
      <c r="AI12">
        <v>186.7</v>
      </c>
      <c r="AJ12">
        <v>0</v>
      </c>
      <c r="AK12">
        <v>6</v>
      </c>
      <c r="AL12">
        <v>2075</v>
      </c>
      <c r="AM12" t="s">
        <v>288</v>
      </c>
      <c r="AN12" t="s">
        <v>658</v>
      </c>
      <c r="AO12">
        <v>641.31200000000001</v>
      </c>
      <c r="AR12" t="s">
        <v>118</v>
      </c>
      <c r="AS12" t="s">
        <v>124</v>
      </c>
      <c r="AT12" t="s">
        <v>268</v>
      </c>
      <c r="AU12" t="s">
        <v>287</v>
      </c>
      <c r="AV12" t="s">
        <v>48</v>
      </c>
      <c r="AW12">
        <v>1</v>
      </c>
      <c r="BB12">
        <v>0.95555555555555549</v>
      </c>
      <c r="BC12" t="s">
        <v>66</v>
      </c>
      <c r="BF12" t="s">
        <v>118</v>
      </c>
      <c r="BG12" t="s">
        <v>124</v>
      </c>
      <c r="BH12" t="s">
        <v>287</v>
      </c>
      <c r="BI12">
        <v>6373</v>
      </c>
      <c r="BJ12">
        <v>1</v>
      </c>
      <c r="BK12" t="s">
        <v>268</v>
      </c>
      <c r="BL12" t="s">
        <v>176</v>
      </c>
      <c r="BM12">
        <v>0.95555555555555549</v>
      </c>
      <c r="BN12" t="s">
        <v>66</v>
      </c>
      <c r="BO12" t="s">
        <v>180</v>
      </c>
      <c r="BP12">
        <v>641.31200000000001</v>
      </c>
    </row>
    <row r="13" spans="1:68" ht="16.5" x14ac:dyDescent="0.25">
      <c r="A13" s="129" t="str">
        <f t="shared" si="18"/>
        <v>인천스마트</v>
      </c>
      <c r="B13" s="130" t="str">
        <f t="shared" si="1"/>
        <v>김경배</v>
      </c>
      <c r="C13" s="131" t="str">
        <f t="shared" si="19"/>
        <v>C</v>
      </c>
      <c r="D13" s="132">
        <f t="shared" si="20"/>
        <v>0.85532083981020668</v>
      </c>
      <c r="E13" s="133">
        <f t="shared" si="21"/>
        <v>9497</v>
      </c>
      <c r="F13" s="134" t="str">
        <f t="shared" si="22"/>
        <v>21</v>
      </c>
      <c r="G13" s="135" t="str">
        <f t="shared" si="23"/>
        <v>70바3563</v>
      </c>
      <c r="H13" s="136">
        <f t="shared" si="24"/>
        <v>2</v>
      </c>
      <c r="I13" s="137">
        <f t="shared" si="25"/>
        <v>1143.078</v>
      </c>
      <c r="J13" s="138">
        <f t="shared" si="26"/>
        <v>2.3544134833912277E-2</v>
      </c>
      <c r="K13" s="138">
        <f t="shared" si="27"/>
        <v>0.38144986772357031</v>
      </c>
      <c r="L13" s="138">
        <f t="shared" si="28"/>
        <v>0.16709270933392123</v>
      </c>
      <c r="M13" s="139">
        <f t="shared" si="29"/>
        <v>13.853</v>
      </c>
      <c r="N13" s="140">
        <f t="shared" si="30"/>
        <v>0</v>
      </c>
      <c r="O13" s="140">
        <f t="shared" si="31"/>
        <v>11.4602852998658</v>
      </c>
      <c r="P13" s="222">
        <f t="shared" si="32"/>
        <v>18</v>
      </c>
      <c r="Q13" s="223">
        <f t="shared" si="33"/>
        <v>0</v>
      </c>
      <c r="R13" s="223">
        <f t="shared" si="34"/>
        <v>131</v>
      </c>
      <c r="T13">
        <v>529</v>
      </c>
      <c r="U13">
        <v>9497</v>
      </c>
      <c r="V13" t="s">
        <v>289</v>
      </c>
      <c r="W13">
        <v>1143.078</v>
      </c>
      <c r="X13">
        <v>640.07600000000002</v>
      </c>
      <c r="Y13">
        <v>1.786</v>
      </c>
      <c r="Z13">
        <v>13.853</v>
      </c>
      <c r="AA13">
        <v>78.811093</v>
      </c>
      <c r="AB13">
        <v>1.855539</v>
      </c>
      <c r="AC13">
        <v>30.062480999999998</v>
      </c>
      <c r="AD13" s="1">
        <v>191</v>
      </c>
      <c r="AE13">
        <v>0</v>
      </c>
      <c r="AF13">
        <v>131</v>
      </c>
      <c r="AG13">
        <v>94</v>
      </c>
      <c r="AH13">
        <v>14.504023999999999</v>
      </c>
      <c r="AI13">
        <v>298.2</v>
      </c>
      <c r="AJ13">
        <v>18.5</v>
      </c>
      <c r="AK13">
        <v>18</v>
      </c>
      <c r="AL13">
        <v>6938</v>
      </c>
      <c r="AM13" t="s">
        <v>290</v>
      </c>
      <c r="AN13" t="s">
        <v>659</v>
      </c>
      <c r="AO13">
        <v>1028.931</v>
      </c>
      <c r="AR13" t="s">
        <v>118</v>
      </c>
      <c r="AS13" t="s">
        <v>120</v>
      </c>
      <c r="AT13" t="s">
        <v>215</v>
      </c>
      <c r="AU13" t="s">
        <v>289</v>
      </c>
      <c r="AV13" t="s">
        <v>48</v>
      </c>
      <c r="AW13">
        <v>2</v>
      </c>
      <c r="BB13">
        <v>0.85532083981020668</v>
      </c>
      <c r="BC13" t="s">
        <v>69</v>
      </c>
      <c r="BF13" t="s">
        <v>118</v>
      </c>
      <c r="BG13" t="s">
        <v>120</v>
      </c>
      <c r="BH13" t="s">
        <v>289</v>
      </c>
      <c r="BI13">
        <v>9497</v>
      </c>
      <c r="BJ13">
        <v>2</v>
      </c>
      <c r="BK13" t="s">
        <v>215</v>
      </c>
      <c r="BL13" t="s">
        <v>211</v>
      </c>
      <c r="BM13">
        <v>0.85532083981020668</v>
      </c>
      <c r="BN13" t="s">
        <v>69</v>
      </c>
      <c r="BO13" t="s">
        <v>179</v>
      </c>
      <c r="BP13">
        <v>1143.078</v>
      </c>
    </row>
    <row r="14" spans="1:68" ht="16.5" x14ac:dyDescent="0.25">
      <c r="A14" s="112" t="str">
        <f t="shared" si="18"/>
        <v>인천스마트</v>
      </c>
      <c r="B14" s="113" t="str">
        <f t="shared" si="1"/>
        <v>김경연</v>
      </c>
      <c r="C14" s="114" t="str">
        <f t="shared" si="19"/>
        <v>D</v>
      </c>
      <c r="D14" s="115">
        <f t="shared" si="20"/>
        <v>0.80182394929762757</v>
      </c>
      <c r="E14" s="116">
        <f t="shared" si="21"/>
        <v>101</v>
      </c>
      <c r="F14" s="117" t="str">
        <f t="shared" si="22"/>
        <v>38</v>
      </c>
      <c r="G14" s="118" t="str">
        <f t="shared" si="23"/>
        <v>70바3660</v>
      </c>
      <c r="H14" s="119">
        <f t="shared" si="24"/>
        <v>2</v>
      </c>
      <c r="I14" s="120">
        <f t="shared" si="25"/>
        <v>1569.143</v>
      </c>
      <c r="J14" s="121">
        <f t="shared" si="26"/>
        <v>3.2245754848935659E-2</v>
      </c>
      <c r="K14" s="121">
        <f t="shared" si="27"/>
        <v>0.38425957377348807</v>
      </c>
      <c r="L14" s="121">
        <f t="shared" si="28"/>
        <v>0.22623814400599562</v>
      </c>
      <c r="M14" s="122">
        <f t="shared" si="29"/>
        <v>13.749000000000001</v>
      </c>
      <c r="N14" s="123">
        <f t="shared" si="30"/>
        <v>0</v>
      </c>
      <c r="O14" s="123">
        <f t="shared" si="31"/>
        <v>10.324106853231349</v>
      </c>
      <c r="P14" s="224">
        <f t="shared" si="32"/>
        <v>32</v>
      </c>
      <c r="Q14" s="225">
        <f t="shared" si="33"/>
        <v>0</v>
      </c>
      <c r="R14" s="225">
        <f t="shared" si="34"/>
        <v>162</v>
      </c>
      <c r="T14">
        <v>529</v>
      </c>
      <c r="U14">
        <v>101</v>
      </c>
      <c r="V14" t="s">
        <v>291</v>
      </c>
      <c r="W14">
        <v>1569.143</v>
      </c>
      <c r="X14">
        <v>890.12300000000005</v>
      </c>
      <c r="Y14">
        <v>1.7629999999999999</v>
      </c>
      <c r="Z14">
        <v>13.749000000000001</v>
      </c>
      <c r="AA14">
        <v>107.45554</v>
      </c>
      <c r="AB14">
        <v>3.464985</v>
      </c>
      <c r="AC14">
        <v>41.290819999999997</v>
      </c>
      <c r="AD14" s="1">
        <v>355</v>
      </c>
      <c r="AE14">
        <v>0</v>
      </c>
      <c r="AF14">
        <v>162</v>
      </c>
      <c r="AG14">
        <v>65</v>
      </c>
      <c r="AH14">
        <v>14.602717999999999</v>
      </c>
      <c r="AI14">
        <v>298.3</v>
      </c>
      <c r="AJ14">
        <v>0</v>
      </c>
      <c r="AK14">
        <v>32</v>
      </c>
      <c r="AL14">
        <v>8043</v>
      </c>
      <c r="AM14" t="s">
        <v>292</v>
      </c>
      <c r="AN14" t="s">
        <v>660</v>
      </c>
      <c r="AO14">
        <v>1477.798</v>
      </c>
      <c r="AR14" t="s">
        <v>118</v>
      </c>
      <c r="AS14" t="s">
        <v>122</v>
      </c>
      <c r="AT14" t="s">
        <v>252</v>
      </c>
      <c r="AU14" t="s">
        <v>291</v>
      </c>
      <c r="AV14" t="s">
        <v>48</v>
      </c>
      <c r="AW14">
        <v>2</v>
      </c>
      <c r="BB14">
        <v>0.80182394929762757</v>
      </c>
      <c r="BC14" t="s">
        <v>67</v>
      </c>
      <c r="BF14" t="s">
        <v>118</v>
      </c>
      <c r="BG14" t="s">
        <v>122</v>
      </c>
      <c r="BH14" t="s">
        <v>291</v>
      </c>
      <c r="BI14">
        <v>101</v>
      </c>
      <c r="BJ14">
        <v>2</v>
      </c>
      <c r="BK14" t="s">
        <v>252</v>
      </c>
      <c r="BL14" t="s">
        <v>247</v>
      </c>
      <c r="BM14">
        <v>0.80182394929762757</v>
      </c>
      <c r="BN14" t="s">
        <v>67</v>
      </c>
      <c r="BO14" t="s">
        <v>181</v>
      </c>
      <c r="BP14">
        <v>1569.143</v>
      </c>
    </row>
    <row r="15" spans="1:68" ht="16.5" x14ac:dyDescent="0.25">
      <c r="A15" s="129" t="str">
        <f t="shared" si="18"/>
        <v>인천스마트</v>
      </c>
      <c r="B15" s="130" t="str">
        <f t="shared" si="1"/>
        <v>김기영</v>
      </c>
      <c r="C15" s="131" t="str">
        <f t="shared" si="19"/>
        <v>B</v>
      </c>
      <c r="D15" s="132">
        <f t="shared" si="20"/>
        <v>0.94252487623712633</v>
      </c>
      <c r="E15" s="133">
        <f t="shared" si="21"/>
        <v>3459</v>
      </c>
      <c r="F15" s="134" t="str">
        <f t="shared" si="22"/>
        <v>20</v>
      </c>
      <c r="G15" s="135" t="str">
        <f t="shared" si="23"/>
        <v>70바3556</v>
      </c>
      <c r="H15" s="136">
        <f t="shared" si="24"/>
        <v>2</v>
      </c>
      <c r="I15" s="137">
        <f t="shared" si="25"/>
        <v>1505.585</v>
      </c>
      <c r="J15" s="138">
        <f t="shared" si="26"/>
        <v>1.112154009328423E-2</v>
      </c>
      <c r="K15" s="138">
        <f t="shared" si="27"/>
        <v>0.3950147093719425</v>
      </c>
      <c r="L15" s="138">
        <f t="shared" si="28"/>
        <v>0.15940647655230358</v>
      </c>
      <c r="M15" s="139">
        <f t="shared" si="29"/>
        <v>14.773999999999999</v>
      </c>
      <c r="N15" s="140">
        <f t="shared" si="30"/>
        <v>6.6419365230126495E-2</v>
      </c>
      <c r="O15" s="140">
        <f t="shared" si="31"/>
        <v>12.021905106652895</v>
      </c>
      <c r="P15" s="222">
        <f t="shared" si="32"/>
        <v>27</v>
      </c>
      <c r="Q15" s="223">
        <f t="shared" si="33"/>
        <v>1</v>
      </c>
      <c r="R15" s="223">
        <f t="shared" si="34"/>
        <v>181</v>
      </c>
      <c r="T15">
        <v>529</v>
      </c>
      <c r="U15">
        <v>3459</v>
      </c>
      <c r="V15" t="s">
        <v>293</v>
      </c>
      <c r="W15">
        <v>1505.585</v>
      </c>
      <c r="X15">
        <v>840.92200000000003</v>
      </c>
      <c r="Y15">
        <v>1.79</v>
      </c>
      <c r="Z15">
        <v>14.773999999999999</v>
      </c>
      <c r="AA15">
        <v>89.488865000000004</v>
      </c>
      <c r="AB15">
        <v>0.99525399999999997</v>
      </c>
      <c r="AC15">
        <v>35.349418</v>
      </c>
      <c r="AD15" s="1">
        <v>240</v>
      </c>
      <c r="AE15">
        <v>1</v>
      </c>
      <c r="AF15">
        <v>181</v>
      </c>
      <c r="AG15">
        <v>72</v>
      </c>
      <c r="AH15">
        <v>16.824271</v>
      </c>
      <c r="AI15">
        <v>823.1</v>
      </c>
      <c r="AJ15">
        <v>0</v>
      </c>
      <c r="AK15">
        <v>27</v>
      </c>
      <c r="AL15">
        <v>5294</v>
      </c>
      <c r="AM15" t="s">
        <v>294</v>
      </c>
      <c r="AN15" t="s">
        <v>661</v>
      </c>
      <c r="AO15">
        <v>1452.941</v>
      </c>
      <c r="AR15" t="s">
        <v>118</v>
      </c>
      <c r="AS15" t="s">
        <v>119</v>
      </c>
      <c r="AT15" t="s">
        <v>204</v>
      </c>
      <c r="AU15" t="s">
        <v>293</v>
      </c>
      <c r="AV15" t="s">
        <v>48</v>
      </c>
      <c r="AW15">
        <v>2</v>
      </c>
      <c r="BB15">
        <v>0.94252487623712633</v>
      </c>
      <c r="BC15" t="s">
        <v>68</v>
      </c>
      <c r="BF15" t="s">
        <v>118</v>
      </c>
      <c r="BG15" t="s">
        <v>119</v>
      </c>
      <c r="BH15" t="s">
        <v>293</v>
      </c>
      <c r="BI15">
        <v>3459</v>
      </c>
      <c r="BJ15">
        <v>2</v>
      </c>
      <c r="BK15" t="s">
        <v>204</v>
      </c>
      <c r="BL15" t="s">
        <v>201</v>
      </c>
      <c r="BM15">
        <v>0.94252487623712633</v>
      </c>
      <c r="BN15" t="s">
        <v>68</v>
      </c>
      <c r="BO15" t="s">
        <v>177</v>
      </c>
      <c r="BP15">
        <v>1505.585</v>
      </c>
    </row>
    <row r="16" spans="1:68" ht="16.5" x14ac:dyDescent="0.25">
      <c r="A16" s="112" t="str">
        <f t="shared" si="18"/>
        <v>인천스마트</v>
      </c>
      <c r="B16" s="113" t="str">
        <f t="shared" si="1"/>
        <v>김대수</v>
      </c>
      <c r="C16" s="114" t="str">
        <f t="shared" si="19"/>
        <v>B</v>
      </c>
      <c r="D16" s="115">
        <f t="shared" si="20"/>
        <v>0.91924162118739305</v>
      </c>
      <c r="E16" s="116">
        <f t="shared" si="21"/>
        <v>3247</v>
      </c>
      <c r="F16" s="117" t="str">
        <f t="shared" si="22"/>
        <v>5</v>
      </c>
      <c r="G16" s="118" t="str">
        <f t="shared" si="23"/>
        <v>70바3620</v>
      </c>
      <c r="H16" s="119">
        <f t="shared" si="24"/>
        <v>10</v>
      </c>
      <c r="I16" s="120">
        <f t="shared" si="25"/>
        <v>1809.982</v>
      </c>
      <c r="J16" s="121">
        <f t="shared" si="26"/>
        <v>4.504142026814402E-2</v>
      </c>
      <c r="K16" s="121">
        <f t="shared" si="27"/>
        <v>0.34294975653896564</v>
      </c>
      <c r="L16" s="121">
        <f t="shared" si="28"/>
        <v>0.19392458046544109</v>
      </c>
      <c r="M16" s="122">
        <f t="shared" si="29"/>
        <v>12.737</v>
      </c>
      <c r="N16" s="123">
        <f t="shared" si="30"/>
        <v>5.5249168223772391E-2</v>
      </c>
      <c r="O16" s="123">
        <f t="shared" si="31"/>
        <v>9.1713619251462166</v>
      </c>
      <c r="P16" s="224">
        <f t="shared" si="32"/>
        <v>104</v>
      </c>
      <c r="Q16" s="225">
        <f t="shared" si="33"/>
        <v>1</v>
      </c>
      <c r="R16" s="225">
        <f t="shared" si="34"/>
        <v>166</v>
      </c>
      <c r="T16">
        <v>529</v>
      </c>
      <c r="U16">
        <v>3247</v>
      </c>
      <c r="V16" t="s">
        <v>295</v>
      </c>
      <c r="W16">
        <v>1809.982</v>
      </c>
      <c r="X16">
        <v>986.73199999999997</v>
      </c>
      <c r="Y16">
        <v>1.8340000000000001</v>
      </c>
      <c r="Z16">
        <v>12.737</v>
      </c>
      <c r="AA16">
        <v>111.39051499999999</v>
      </c>
      <c r="AB16">
        <v>5.0171869999999998</v>
      </c>
      <c r="AC16">
        <v>38.201349999999998</v>
      </c>
      <c r="AD16" s="1">
        <v>351</v>
      </c>
      <c r="AE16">
        <v>1</v>
      </c>
      <c r="AF16">
        <v>166</v>
      </c>
      <c r="AG16">
        <v>68</v>
      </c>
      <c r="AH16">
        <v>16.248977</v>
      </c>
      <c r="AI16">
        <v>640.6</v>
      </c>
      <c r="AJ16">
        <v>0</v>
      </c>
      <c r="AK16">
        <v>104</v>
      </c>
      <c r="AL16">
        <v>4114</v>
      </c>
      <c r="AM16" t="s">
        <v>296</v>
      </c>
      <c r="AN16" t="s">
        <v>662</v>
      </c>
      <c r="AO16">
        <v>412.12799999999999</v>
      </c>
      <c r="AR16" t="s">
        <v>118</v>
      </c>
      <c r="AS16" t="s">
        <v>123</v>
      </c>
      <c r="AT16" t="s">
        <v>256</v>
      </c>
      <c r="AU16" t="s">
        <v>295</v>
      </c>
      <c r="AV16" t="s">
        <v>48</v>
      </c>
      <c r="AW16">
        <v>10</v>
      </c>
      <c r="BB16">
        <v>0.91924162118739305</v>
      </c>
      <c r="BC16" t="s">
        <v>68</v>
      </c>
      <c r="BF16" t="s">
        <v>118</v>
      </c>
      <c r="BG16" t="s">
        <v>123</v>
      </c>
      <c r="BH16" t="s">
        <v>295</v>
      </c>
      <c r="BI16">
        <v>3247</v>
      </c>
      <c r="BJ16">
        <v>10</v>
      </c>
      <c r="BK16" t="s">
        <v>256</v>
      </c>
      <c r="BL16" t="s">
        <v>258</v>
      </c>
      <c r="BM16">
        <v>0.91924162118739305</v>
      </c>
      <c r="BN16" t="s">
        <v>68</v>
      </c>
      <c r="BO16" t="s">
        <v>177</v>
      </c>
      <c r="BP16">
        <v>1809.982</v>
      </c>
    </row>
    <row r="17" spans="1:68" ht="16.5" x14ac:dyDescent="0.25">
      <c r="A17" s="129" t="str">
        <f t="shared" si="18"/>
        <v>인천스마트</v>
      </c>
      <c r="B17" s="130" t="str">
        <f t="shared" si="1"/>
        <v>김도근</v>
      </c>
      <c r="C17" s="131" t="str">
        <f t="shared" si="19"/>
        <v>C</v>
      </c>
      <c r="D17" s="132">
        <f t="shared" si="20"/>
        <v>0.88408263591254277</v>
      </c>
      <c r="E17" s="133">
        <f t="shared" si="21"/>
        <v>7267</v>
      </c>
      <c r="F17" s="134" t="str">
        <f t="shared" si="22"/>
        <v>5</v>
      </c>
      <c r="G17" s="135" t="str">
        <f t="shared" si="23"/>
        <v>70바3621</v>
      </c>
      <c r="H17" s="136">
        <f t="shared" si="24"/>
        <v>2</v>
      </c>
      <c r="I17" s="137">
        <f t="shared" si="25"/>
        <v>1656.58</v>
      </c>
      <c r="J17" s="138">
        <f t="shared" si="26"/>
        <v>1.5660262184847524E-2</v>
      </c>
      <c r="K17" s="138">
        <f t="shared" si="27"/>
        <v>0.33108397021060021</v>
      </c>
      <c r="L17" s="138">
        <f t="shared" si="28"/>
        <v>0.1937727124557824</v>
      </c>
      <c r="M17" s="139">
        <f t="shared" si="29"/>
        <v>12.323</v>
      </c>
      <c r="N17" s="140">
        <f t="shared" si="30"/>
        <v>6.0365330983109783E-2</v>
      </c>
      <c r="O17" s="140">
        <f t="shared" si="31"/>
        <v>4.2859384998007943</v>
      </c>
      <c r="P17" s="222">
        <f t="shared" si="32"/>
        <v>1</v>
      </c>
      <c r="Q17" s="223">
        <f t="shared" si="33"/>
        <v>1</v>
      </c>
      <c r="R17" s="223">
        <f t="shared" si="34"/>
        <v>71</v>
      </c>
      <c r="T17">
        <v>529</v>
      </c>
      <c r="U17">
        <v>7267</v>
      </c>
      <c r="V17" t="s">
        <v>297</v>
      </c>
      <c r="W17">
        <v>1656.58</v>
      </c>
      <c r="X17">
        <v>937.00699999999995</v>
      </c>
      <c r="Y17">
        <v>1.768</v>
      </c>
      <c r="Z17">
        <v>12.323</v>
      </c>
      <c r="AA17">
        <v>93.617462000000003</v>
      </c>
      <c r="AB17">
        <v>1.4660740000000001</v>
      </c>
      <c r="AC17">
        <v>30.995241</v>
      </c>
      <c r="AD17" s="1">
        <v>321</v>
      </c>
      <c r="AE17">
        <v>1</v>
      </c>
      <c r="AF17">
        <v>71</v>
      </c>
      <c r="AG17">
        <v>94</v>
      </c>
      <c r="AH17">
        <v>17.695202999999999</v>
      </c>
      <c r="AI17">
        <v>875.9</v>
      </c>
      <c r="AJ17">
        <v>48.2</v>
      </c>
      <c r="AK17">
        <v>1</v>
      </c>
      <c r="AL17">
        <v>335</v>
      </c>
      <c r="AM17" t="s">
        <v>298</v>
      </c>
      <c r="AN17" t="s">
        <v>663</v>
      </c>
      <c r="AO17">
        <v>1603.7619999999999</v>
      </c>
      <c r="AR17" t="s">
        <v>118</v>
      </c>
      <c r="AS17" t="s">
        <v>123</v>
      </c>
      <c r="AT17" t="s">
        <v>257</v>
      </c>
      <c r="AU17" t="s">
        <v>297</v>
      </c>
      <c r="AV17" t="s">
        <v>48</v>
      </c>
      <c r="AW17">
        <v>2</v>
      </c>
      <c r="BB17">
        <v>0.88408263591254277</v>
      </c>
      <c r="BC17" t="s">
        <v>69</v>
      </c>
      <c r="BF17" t="s">
        <v>118</v>
      </c>
      <c r="BG17" t="s">
        <v>123</v>
      </c>
      <c r="BH17" t="s">
        <v>297</v>
      </c>
      <c r="BI17">
        <v>7267</v>
      </c>
      <c r="BJ17">
        <v>2</v>
      </c>
      <c r="BK17" t="s">
        <v>257</v>
      </c>
      <c r="BL17" t="s">
        <v>258</v>
      </c>
      <c r="BM17">
        <v>0.88408263591254277</v>
      </c>
      <c r="BN17" t="s">
        <v>69</v>
      </c>
      <c r="BO17" t="s">
        <v>179</v>
      </c>
      <c r="BP17">
        <v>1656.58</v>
      </c>
    </row>
    <row r="18" spans="1:68" ht="16.5" x14ac:dyDescent="0.25">
      <c r="A18" s="112" t="str">
        <f t="shared" si="18"/>
        <v>인천스마트</v>
      </c>
      <c r="B18" s="113" t="str">
        <f t="shared" si="1"/>
        <v>김명현</v>
      </c>
      <c r="C18" s="114" t="str">
        <f t="shared" si="19"/>
        <v>B</v>
      </c>
      <c r="D18" s="115">
        <f t="shared" si="20"/>
        <v>0.92937713310546144</v>
      </c>
      <c r="E18" s="116">
        <f t="shared" si="21"/>
        <v>1287</v>
      </c>
      <c r="F18" s="117" t="str">
        <f t="shared" si="22"/>
        <v>20</v>
      </c>
      <c r="G18" s="118" t="str">
        <f t="shared" si="23"/>
        <v>70바3574</v>
      </c>
      <c r="H18" s="119">
        <f t="shared" si="24"/>
        <v>9</v>
      </c>
      <c r="I18" s="120">
        <f t="shared" si="25"/>
        <v>1318.0529999999999</v>
      </c>
      <c r="J18" s="121">
        <f t="shared" si="26"/>
        <v>4.2999720161582697E-2</v>
      </c>
      <c r="K18" s="121">
        <f t="shared" si="27"/>
        <v>0.31091255046102861</v>
      </c>
      <c r="L18" s="121">
        <f t="shared" si="28"/>
        <v>0.11835639386276577</v>
      </c>
      <c r="M18" s="122">
        <f t="shared" si="29"/>
        <v>14.17</v>
      </c>
      <c r="N18" s="123">
        <f t="shared" si="30"/>
        <v>0.52495564124831451</v>
      </c>
      <c r="O18" s="123">
        <f t="shared" si="31"/>
        <v>32.547249757395505</v>
      </c>
      <c r="P18" s="224">
        <f t="shared" si="32"/>
        <v>14</v>
      </c>
      <c r="Q18" s="225">
        <f t="shared" si="33"/>
        <v>7</v>
      </c>
      <c r="R18" s="225">
        <f t="shared" si="34"/>
        <v>434</v>
      </c>
      <c r="T18">
        <v>529</v>
      </c>
      <c r="U18">
        <v>1287</v>
      </c>
      <c r="V18" t="s">
        <v>299</v>
      </c>
      <c r="W18">
        <v>1333.4459999999999</v>
      </c>
      <c r="X18">
        <v>756.33199999999999</v>
      </c>
      <c r="Y18">
        <v>1.7629999999999999</v>
      </c>
      <c r="Z18">
        <v>14.17</v>
      </c>
      <c r="AA18">
        <v>74.489414999999994</v>
      </c>
      <c r="AB18">
        <v>3.2030240000000001</v>
      </c>
      <c r="AC18">
        <v>23.159693999999998</v>
      </c>
      <c r="AD18" s="1">
        <v>156</v>
      </c>
      <c r="AE18">
        <v>7</v>
      </c>
      <c r="AF18">
        <v>434</v>
      </c>
      <c r="AG18">
        <v>77</v>
      </c>
      <c r="AH18">
        <v>17.901147000000002</v>
      </c>
      <c r="AI18">
        <v>1749.9</v>
      </c>
      <c r="AJ18">
        <v>0</v>
      </c>
      <c r="AK18">
        <v>14</v>
      </c>
      <c r="AL18">
        <v>3321</v>
      </c>
      <c r="AM18" t="s">
        <v>300</v>
      </c>
      <c r="AN18" t="s">
        <v>664</v>
      </c>
      <c r="AO18">
        <v>248.51400000000001</v>
      </c>
      <c r="AR18" t="s">
        <v>118</v>
      </c>
      <c r="AS18" t="s">
        <v>119</v>
      </c>
      <c r="AT18" t="s">
        <v>210</v>
      </c>
      <c r="AU18" t="s">
        <v>299</v>
      </c>
      <c r="AV18" t="s">
        <v>48</v>
      </c>
      <c r="AW18">
        <v>9</v>
      </c>
      <c r="BB18">
        <v>0.92937713310546144</v>
      </c>
      <c r="BC18" t="s">
        <v>68</v>
      </c>
      <c r="BF18" t="s">
        <v>118</v>
      </c>
      <c r="BG18" t="s">
        <v>119</v>
      </c>
      <c r="BH18" t="s">
        <v>299</v>
      </c>
      <c r="BI18">
        <v>1287</v>
      </c>
      <c r="BJ18">
        <v>9</v>
      </c>
      <c r="BK18" t="s">
        <v>210</v>
      </c>
      <c r="BL18" t="s">
        <v>205</v>
      </c>
      <c r="BM18">
        <v>0.92937713310546144</v>
      </c>
      <c r="BN18" t="s">
        <v>68</v>
      </c>
      <c r="BO18" t="s">
        <v>177</v>
      </c>
      <c r="BP18">
        <v>1318.0529999999999</v>
      </c>
    </row>
    <row r="19" spans="1:68" ht="16.5" x14ac:dyDescent="0.25">
      <c r="A19" s="129" t="str">
        <f t="shared" si="18"/>
        <v>인천스마트</v>
      </c>
      <c r="B19" s="130" t="str">
        <f t="shared" si="1"/>
        <v>김민규</v>
      </c>
      <c r="C19" s="131" t="str">
        <f t="shared" si="19"/>
        <v>D</v>
      </c>
      <c r="D19" s="132">
        <f t="shared" si="20"/>
        <v>0.82867329566645176</v>
      </c>
      <c r="E19" s="133">
        <f t="shared" si="21"/>
        <v>6947</v>
      </c>
      <c r="F19" s="134" t="str">
        <f t="shared" si="22"/>
        <v>5</v>
      </c>
      <c r="G19" s="135" t="str">
        <f t="shared" si="23"/>
        <v>70바3629</v>
      </c>
      <c r="H19" s="136">
        <f t="shared" si="24"/>
        <v>3</v>
      </c>
      <c r="I19" s="137">
        <f t="shared" si="25"/>
        <v>1059.1089999999999</v>
      </c>
      <c r="J19" s="138">
        <f t="shared" si="26"/>
        <v>1.5449283465961796E-2</v>
      </c>
      <c r="K19" s="138">
        <f t="shared" si="27"/>
        <v>0.41489553435933857</v>
      </c>
      <c r="L19" s="138">
        <f t="shared" si="28"/>
        <v>0.12840982372919124</v>
      </c>
      <c r="M19" s="139">
        <f t="shared" si="29"/>
        <v>14.936999999999999</v>
      </c>
      <c r="N19" s="140">
        <f t="shared" si="30"/>
        <v>0.18883797607234007</v>
      </c>
      <c r="O19" s="140">
        <f t="shared" si="31"/>
        <v>6.5149101744957321</v>
      </c>
      <c r="P19" s="222">
        <f t="shared" si="32"/>
        <v>34</v>
      </c>
      <c r="Q19" s="223">
        <f t="shared" si="33"/>
        <v>2</v>
      </c>
      <c r="R19" s="223">
        <f t="shared" si="34"/>
        <v>69</v>
      </c>
      <c r="T19">
        <v>529</v>
      </c>
      <c r="U19">
        <v>6947</v>
      </c>
      <c r="V19" t="s">
        <v>195</v>
      </c>
      <c r="W19">
        <v>1059.1089999999999</v>
      </c>
      <c r="X19">
        <v>640.14</v>
      </c>
      <c r="Y19">
        <v>1.6539999999999999</v>
      </c>
      <c r="Z19">
        <v>14.936999999999999</v>
      </c>
      <c r="AA19">
        <v>73.339712000000006</v>
      </c>
      <c r="AB19">
        <v>1.133046</v>
      </c>
      <c r="AC19">
        <v>30.428318999999998</v>
      </c>
      <c r="AD19" s="1">
        <v>136</v>
      </c>
      <c r="AE19">
        <v>2</v>
      </c>
      <c r="AF19">
        <v>69</v>
      </c>
      <c r="AG19">
        <v>66</v>
      </c>
      <c r="AH19">
        <v>14.441139</v>
      </c>
      <c r="AI19">
        <v>2532.4</v>
      </c>
      <c r="AJ19">
        <v>0</v>
      </c>
      <c r="AK19">
        <v>34</v>
      </c>
      <c r="AL19">
        <v>25193</v>
      </c>
      <c r="AM19" t="s">
        <v>301</v>
      </c>
      <c r="AN19" t="s">
        <v>665</v>
      </c>
      <c r="AO19">
        <v>860.04300000000001</v>
      </c>
      <c r="AR19" t="s">
        <v>118</v>
      </c>
      <c r="AS19" t="s">
        <v>123</v>
      </c>
      <c r="AT19" t="s">
        <v>259</v>
      </c>
      <c r="AU19" t="s">
        <v>195</v>
      </c>
      <c r="AV19" t="s">
        <v>48</v>
      </c>
      <c r="AW19">
        <v>3</v>
      </c>
      <c r="BB19">
        <v>0.82867329566645176</v>
      </c>
      <c r="BC19" t="s">
        <v>67</v>
      </c>
      <c r="BF19" t="s">
        <v>118</v>
      </c>
      <c r="BG19" t="s">
        <v>123</v>
      </c>
      <c r="BH19" t="s">
        <v>195</v>
      </c>
      <c r="BI19">
        <v>6947</v>
      </c>
      <c r="BJ19">
        <v>3</v>
      </c>
      <c r="BK19" t="s">
        <v>259</v>
      </c>
      <c r="BL19" t="s">
        <v>263</v>
      </c>
      <c r="BM19">
        <v>0.82867329566645176</v>
      </c>
      <c r="BN19" t="s">
        <v>67</v>
      </c>
      <c r="BO19" t="s">
        <v>181</v>
      </c>
      <c r="BP19">
        <v>1059.1089999999999</v>
      </c>
    </row>
    <row r="20" spans="1:68" ht="16.5" x14ac:dyDescent="0.25">
      <c r="A20" s="112" t="str">
        <f t="shared" si="18"/>
        <v>인천스마트</v>
      </c>
      <c r="B20" s="113" t="str">
        <f t="shared" si="1"/>
        <v>김병일</v>
      </c>
      <c r="C20" s="114" t="str">
        <f t="shared" si="19"/>
        <v>A</v>
      </c>
      <c r="D20" s="115">
        <f t="shared" si="20"/>
        <v>0.96891728668329113</v>
      </c>
      <c r="E20" s="116">
        <f t="shared" si="21"/>
        <v>8649</v>
      </c>
      <c r="F20" s="117" t="str">
        <f t="shared" si="22"/>
        <v>20</v>
      </c>
      <c r="G20" s="118" t="str">
        <f t="shared" si="23"/>
        <v>70바3565</v>
      </c>
      <c r="H20" s="119">
        <f t="shared" si="24"/>
        <v>3</v>
      </c>
      <c r="I20" s="120">
        <f t="shared" si="25"/>
        <v>805.85699999999997</v>
      </c>
      <c r="J20" s="121">
        <f t="shared" si="26"/>
        <v>1.5047904927714654E-2</v>
      </c>
      <c r="K20" s="121">
        <f t="shared" si="27"/>
        <v>0.32653506434273954</v>
      </c>
      <c r="L20" s="121">
        <f t="shared" si="28"/>
        <v>0.19606456232309208</v>
      </c>
      <c r="M20" s="122">
        <f t="shared" si="29"/>
        <v>15.872</v>
      </c>
      <c r="N20" s="123">
        <f t="shared" si="30"/>
        <v>0.3573670624308346</v>
      </c>
      <c r="O20" s="123">
        <v>79.599999999999994</v>
      </c>
      <c r="P20" s="224">
        <f t="shared" si="32"/>
        <v>13</v>
      </c>
      <c r="Q20" s="225">
        <f t="shared" si="33"/>
        <v>3</v>
      </c>
      <c r="R20" s="225">
        <f t="shared" si="34"/>
        <v>121</v>
      </c>
      <c r="T20">
        <v>529</v>
      </c>
      <c r="U20">
        <v>8649</v>
      </c>
      <c r="V20" t="s">
        <v>302</v>
      </c>
      <c r="W20">
        <v>839.47299999999996</v>
      </c>
      <c r="X20">
        <v>454.32799999999997</v>
      </c>
      <c r="Y20">
        <v>1.8480000000000001</v>
      </c>
      <c r="Z20">
        <v>15.872</v>
      </c>
      <c r="AA20">
        <v>40.535809</v>
      </c>
      <c r="AB20">
        <v>0.60997900000000005</v>
      </c>
      <c r="AC20">
        <v>13.236363000000001</v>
      </c>
      <c r="AD20" s="1">
        <v>158</v>
      </c>
      <c r="AE20">
        <v>3</v>
      </c>
      <c r="AF20">
        <v>121</v>
      </c>
      <c r="AG20">
        <v>89</v>
      </c>
      <c r="AH20">
        <v>20.709416999999998</v>
      </c>
      <c r="AI20">
        <v>1277.3</v>
      </c>
      <c r="AJ20">
        <v>25</v>
      </c>
      <c r="AK20">
        <v>13</v>
      </c>
      <c r="AL20">
        <v>4884</v>
      </c>
      <c r="AM20" t="s">
        <v>303</v>
      </c>
      <c r="AN20" t="s">
        <v>666</v>
      </c>
      <c r="AO20">
        <v>700.09299999999996</v>
      </c>
      <c r="AR20" t="s">
        <v>118</v>
      </c>
      <c r="AS20" t="s">
        <v>119</v>
      </c>
      <c r="AT20" t="s">
        <v>206</v>
      </c>
      <c r="AU20" t="s">
        <v>302</v>
      </c>
      <c r="AV20" t="s">
        <v>48</v>
      </c>
      <c r="AW20">
        <v>3</v>
      </c>
      <c r="BB20">
        <v>0.96891728668329113</v>
      </c>
      <c r="BC20" t="s">
        <v>66</v>
      </c>
      <c r="BF20" t="s">
        <v>118</v>
      </c>
      <c r="BG20" t="s">
        <v>119</v>
      </c>
      <c r="BH20" t="s">
        <v>302</v>
      </c>
      <c r="BI20">
        <v>8649</v>
      </c>
      <c r="BJ20">
        <v>3</v>
      </c>
      <c r="BK20" t="s">
        <v>206</v>
      </c>
      <c r="BL20" t="s">
        <v>198</v>
      </c>
      <c r="BM20">
        <v>0.96891728668329113</v>
      </c>
      <c r="BN20" t="s">
        <v>66</v>
      </c>
      <c r="BO20" t="s">
        <v>180</v>
      </c>
      <c r="BP20">
        <v>805.85699999999997</v>
      </c>
    </row>
    <row r="21" spans="1:68" ht="16.5" x14ac:dyDescent="0.25">
      <c r="A21" s="129" t="str">
        <f t="shared" si="18"/>
        <v>인천스마트</v>
      </c>
      <c r="B21" s="130" t="str">
        <f t="shared" si="1"/>
        <v>김상신</v>
      </c>
      <c r="C21" s="131" t="str">
        <f t="shared" si="19"/>
        <v>C</v>
      </c>
      <c r="D21" s="132">
        <f t="shared" si="20"/>
        <v>0.872</v>
      </c>
      <c r="E21" s="133">
        <f t="shared" si="21"/>
        <v>6301</v>
      </c>
      <c r="F21" s="134" t="str">
        <f t="shared" si="22"/>
        <v>5</v>
      </c>
      <c r="G21" s="135" t="str">
        <f t="shared" si="23"/>
        <v>70바3509</v>
      </c>
      <c r="H21" s="136">
        <f t="shared" si="24"/>
        <v>1</v>
      </c>
      <c r="I21" s="137">
        <f t="shared" si="25"/>
        <v>1749.1410000000001</v>
      </c>
      <c r="J21" s="138">
        <f t="shared" si="26"/>
        <v>3.499429702511108E-2</v>
      </c>
      <c r="K21" s="138">
        <f t="shared" si="27"/>
        <v>0.35703420271549602</v>
      </c>
      <c r="L21" s="138">
        <f t="shared" si="28"/>
        <v>0.11377013059553231</v>
      </c>
      <c r="M21" s="139">
        <f t="shared" si="29"/>
        <v>14.36</v>
      </c>
      <c r="N21" s="140">
        <f t="shared" si="30"/>
        <v>5.7170919897252419E-2</v>
      </c>
      <c r="O21" s="140">
        <f t="shared" si="31"/>
        <v>2.0009821964038346</v>
      </c>
      <c r="P21" s="222">
        <f t="shared" si="32"/>
        <v>25</v>
      </c>
      <c r="Q21" s="223">
        <f t="shared" si="33"/>
        <v>1</v>
      </c>
      <c r="R21" s="223">
        <f t="shared" si="34"/>
        <v>35</v>
      </c>
      <c r="T21">
        <v>529</v>
      </c>
      <c r="U21">
        <v>6301</v>
      </c>
      <c r="V21" t="s">
        <v>531</v>
      </c>
      <c r="W21">
        <v>1749.1410000000001</v>
      </c>
      <c r="X21">
        <v>1002.706</v>
      </c>
      <c r="Y21">
        <v>1.744</v>
      </c>
      <c r="Z21">
        <v>14.36</v>
      </c>
      <c r="AA21">
        <v>111.20774900000001</v>
      </c>
      <c r="AB21">
        <v>3.8916369999999998</v>
      </c>
      <c r="AC21">
        <v>39.704970000000003</v>
      </c>
      <c r="AD21" s="1">
        <v>199</v>
      </c>
      <c r="AE21">
        <v>1</v>
      </c>
      <c r="AF21">
        <v>35</v>
      </c>
      <c r="AG21">
        <v>88</v>
      </c>
      <c r="AH21">
        <v>15.728588999999999</v>
      </c>
      <c r="AI21">
        <v>927.3</v>
      </c>
      <c r="AJ21">
        <v>4.5</v>
      </c>
      <c r="AK21">
        <v>25</v>
      </c>
      <c r="AL21">
        <v>13775</v>
      </c>
      <c r="AM21" t="s">
        <v>532</v>
      </c>
      <c r="AN21" t="s">
        <v>667</v>
      </c>
      <c r="AO21">
        <v>1749.1410000000001</v>
      </c>
      <c r="AR21" t="s">
        <v>118</v>
      </c>
      <c r="AS21" t="s">
        <v>123</v>
      </c>
      <c r="AT21" t="s">
        <v>254</v>
      </c>
      <c r="AU21" t="s">
        <v>531</v>
      </c>
      <c r="AV21" t="s">
        <v>48</v>
      </c>
      <c r="AW21">
        <v>1</v>
      </c>
      <c r="BB21">
        <v>0.872</v>
      </c>
      <c r="BC21" t="s">
        <v>69</v>
      </c>
      <c r="BF21" t="s">
        <v>118</v>
      </c>
      <c r="BG21" t="s">
        <v>123</v>
      </c>
      <c r="BH21" t="s">
        <v>531</v>
      </c>
      <c r="BI21">
        <v>6301</v>
      </c>
      <c r="BJ21">
        <v>1</v>
      </c>
      <c r="BK21" t="s">
        <v>254</v>
      </c>
      <c r="BL21" t="s">
        <v>176</v>
      </c>
      <c r="BM21">
        <v>0.872</v>
      </c>
      <c r="BN21" t="s">
        <v>69</v>
      </c>
      <c r="BO21" t="s">
        <v>179</v>
      </c>
      <c r="BP21">
        <v>1749.1410000000001</v>
      </c>
    </row>
    <row r="22" spans="1:68" ht="16.5" x14ac:dyDescent="0.25">
      <c r="A22" s="112" t="str">
        <f t="shared" si="18"/>
        <v>인천스마트</v>
      </c>
      <c r="B22" s="113" t="str">
        <f t="shared" si="1"/>
        <v>김선호</v>
      </c>
      <c r="C22" s="114" t="str">
        <f t="shared" si="19"/>
        <v>B</v>
      </c>
      <c r="D22" s="115">
        <f t="shared" si="20"/>
        <v>0.91</v>
      </c>
      <c r="E22" s="116">
        <f t="shared" si="21"/>
        <v>8151</v>
      </c>
      <c r="F22" s="117" t="str">
        <f t="shared" si="22"/>
        <v>5</v>
      </c>
      <c r="G22" s="118" t="str">
        <f t="shared" si="23"/>
        <v>70바3629</v>
      </c>
      <c r="H22" s="119">
        <f t="shared" si="24"/>
        <v>1</v>
      </c>
      <c r="I22" s="120">
        <f t="shared" si="25"/>
        <v>1338.723</v>
      </c>
      <c r="J22" s="121">
        <f t="shared" si="26"/>
        <v>1.1318669936231424E-2</v>
      </c>
      <c r="K22" s="121">
        <f t="shared" si="27"/>
        <v>0.39087775425859411</v>
      </c>
      <c r="L22" s="121">
        <f t="shared" si="28"/>
        <v>9.934840889414763E-2</v>
      </c>
      <c r="M22" s="122">
        <f t="shared" si="29"/>
        <v>13.492000000000001</v>
      </c>
      <c r="N22" s="123">
        <f t="shared" si="30"/>
        <v>0.14598358998464983</v>
      </c>
      <c r="O22" s="123">
        <f t="shared" si="31"/>
        <v>5.4743846244243679</v>
      </c>
      <c r="P22" s="224">
        <f t="shared" si="32"/>
        <v>52</v>
      </c>
      <c r="Q22" s="225">
        <f t="shared" si="33"/>
        <v>2</v>
      </c>
      <c r="R22" s="225">
        <f t="shared" si="34"/>
        <v>75</v>
      </c>
      <c r="T22">
        <v>529</v>
      </c>
      <c r="U22">
        <v>8151</v>
      </c>
      <c r="V22" t="s">
        <v>304</v>
      </c>
      <c r="W22">
        <v>1370.0170000000001</v>
      </c>
      <c r="X22">
        <v>752.19200000000001</v>
      </c>
      <c r="Y22">
        <v>1.821</v>
      </c>
      <c r="Z22">
        <v>13.492000000000001</v>
      </c>
      <c r="AA22">
        <v>86.213310000000007</v>
      </c>
      <c r="AB22">
        <v>0.97582000000000002</v>
      </c>
      <c r="AC22">
        <v>33.698864999999998</v>
      </c>
      <c r="AD22" s="1">
        <v>133</v>
      </c>
      <c r="AE22">
        <v>2</v>
      </c>
      <c r="AF22">
        <v>75</v>
      </c>
      <c r="AG22">
        <v>83</v>
      </c>
      <c r="AH22">
        <v>15.891014</v>
      </c>
      <c r="AI22">
        <v>643.6</v>
      </c>
      <c r="AJ22">
        <v>1.8</v>
      </c>
      <c r="AK22">
        <v>52</v>
      </c>
      <c r="AL22">
        <v>20605</v>
      </c>
      <c r="AM22" t="s">
        <v>305</v>
      </c>
      <c r="AN22" t="s">
        <v>668</v>
      </c>
      <c r="AO22">
        <v>1338.723</v>
      </c>
      <c r="AR22" t="s">
        <v>118</v>
      </c>
      <c r="AS22" t="s">
        <v>123</v>
      </c>
      <c r="AT22" t="s">
        <v>259</v>
      </c>
      <c r="AU22" t="s">
        <v>304</v>
      </c>
      <c r="AV22" t="s">
        <v>48</v>
      </c>
      <c r="AW22">
        <v>1</v>
      </c>
      <c r="BB22">
        <v>0.91</v>
      </c>
      <c r="BC22" t="s">
        <v>68</v>
      </c>
      <c r="BF22" t="s">
        <v>118</v>
      </c>
      <c r="BG22" t="s">
        <v>123</v>
      </c>
      <c r="BH22" t="s">
        <v>304</v>
      </c>
      <c r="BI22">
        <v>8151</v>
      </c>
      <c r="BJ22">
        <v>1</v>
      </c>
      <c r="BK22" t="s">
        <v>259</v>
      </c>
      <c r="BL22" t="s">
        <v>176</v>
      </c>
      <c r="BM22">
        <v>0.91</v>
      </c>
      <c r="BN22" t="s">
        <v>68</v>
      </c>
      <c r="BO22" t="s">
        <v>177</v>
      </c>
      <c r="BP22">
        <v>1338.723</v>
      </c>
    </row>
    <row r="23" spans="1:68" ht="16.5" x14ac:dyDescent="0.25">
      <c r="A23" s="129" t="str">
        <f t="shared" si="18"/>
        <v>인천스마트</v>
      </c>
      <c r="B23" s="130" t="str">
        <f t="shared" si="1"/>
        <v>김성취</v>
      </c>
      <c r="C23" s="131" t="str">
        <f t="shared" si="19"/>
        <v>B</v>
      </c>
      <c r="D23" s="132">
        <f t="shared" si="20"/>
        <v>0.91476997962306072</v>
      </c>
      <c r="E23" s="133">
        <f t="shared" si="21"/>
        <v>2899</v>
      </c>
      <c r="F23" s="134" t="str">
        <f t="shared" si="22"/>
        <v>5</v>
      </c>
      <c r="G23" s="135" t="str">
        <f t="shared" si="23"/>
        <v>70바3620</v>
      </c>
      <c r="H23" s="136">
        <f t="shared" si="24"/>
        <v>3</v>
      </c>
      <c r="I23" s="137">
        <f t="shared" si="25"/>
        <v>1315.7030000000002</v>
      </c>
      <c r="J23" s="138">
        <f t="shared" si="26"/>
        <v>2.7529780528666913E-2</v>
      </c>
      <c r="K23" s="138">
        <f t="shared" si="27"/>
        <v>0.39179563169364801</v>
      </c>
      <c r="L23" s="138">
        <f t="shared" si="28"/>
        <v>0.1368089910868942</v>
      </c>
      <c r="M23" s="139">
        <f t="shared" si="29"/>
        <v>12.948</v>
      </c>
      <c r="N23" s="140">
        <f t="shared" si="30"/>
        <v>0.15200999009654914</v>
      </c>
      <c r="O23" s="140">
        <f t="shared" si="31"/>
        <v>12.768839168110128</v>
      </c>
      <c r="P23" s="222">
        <f t="shared" si="32"/>
        <v>30</v>
      </c>
      <c r="Q23" s="223">
        <f t="shared" si="33"/>
        <v>2</v>
      </c>
      <c r="R23" s="223">
        <f t="shared" si="34"/>
        <v>168</v>
      </c>
      <c r="T23">
        <v>529</v>
      </c>
      <c r="U23">
        <v>2899</v>
      </c>
      <c r="V23" t="s">
        <v>306</v>
      </c>
      <c r="W23">
        <v>1315.703</v>
      </c>
      <c r="X23">
        <v>719.42200000000003</v>
      </c>
      <c r="Y23">
        <v>1.829</v>
      </c>
      <c r="Z23">
        <v>12.948</v>
      </c>
      <c r="AA23">
        <v>85.775256999999996</v>
      </c>
      <c r="AB23">
        <v>2.3613740000000001</v>
      </c>
      <c r="AC23">
        <v>33.606371000000003</v>
      </c>
      <c r="AD23" s="1">
        <v>180</v>
      </c>
      <c r="AE23">
        <v>2</v>
      </c>
      <c r="AF23">
        <v>168</v>
      </c>
      <c r="AG23">
        <v>70</v>
      </c>
      <c r="AH23">
        <v>15.338957000000001</v>
      </c>
      <c r="AI23">
        <v>1504.6</v>
      </c>
      <c r="AJ23">
        <v>0</v>
      </c>
      <c r="AK23">
        <v>30</v>
      </c>
      <c r="AL23">
        <v>22839</v>
      </c>
      <c r="AM23" t="s">
        <v>307</v>
      </c>
      <c r="AN23" t="s">
        <v>669</v>
      </c>
      <c r="AO23">
        <v>1159.1320000000001</v>
      </c>
      <c r="AR23" t="s">
        <v>118</v>
      </c>
      <c r="AS23" t="s">
        <v>123</v>
      </c>
      <c r="AT23" t="s">
        <v>256</v>
      </c>
      <c r="AU23" t="s">
        <v>306</v>
      </c>
      <c r="AV23" t="s">
        <v>48</v>
      </c>
      <c r="AW23">
        <v>3</v>
      </c>
      <c r="BB23">
        <v>0.91476997962306072</v>
      </c>
      <c r="BC23" t="s">
        <v>68</v>
      </c>
      <c r="BF23" t="s">
        <v>118</v>
      </c>
      <c r="BG23" t="s">
        <v>123</v>
      </c>
      <c r="BH23" t="s">
        <v>306</v>
      </c>
      <c r="BI23">
        <v>2899</v>
      </c>
      <c r="BJ23">
        <v>3</v>
      </c>
      <c r="BK23" t="s">
        <v>256</v>
      </c>
      <c r="BL23" t="s">
        <v>255</v>
      </c>
      <c r="BM23">
        <v>0.91476997962306072</v>
      </c>
      <c r="BN23" t="s">
        <v>68</v>
      </c>
      <c r="BO23" t="s">
        <v>177</v>
      </c>
      <c r="BP23">
        <v>1315.7030000000002</v>
      </c>
    </row>
    <row r="24" spans="1:68" ht="16.5" x14ac:dyDescent="0.25">
      <c r="A24" s="112" t="str">
        <f t="shared" si="18"/>
        <v>인천스마트</v>
      </c>
      <c r="B24" s="113" t="str">
        <f t="shared" si="1"/>
        <v>김세빈</v>
      </c>
      <c r="C24" s="114" t="str">
        <f t="shared" si="19"/>
        <v>C</v>
      </c>
      <c r="D24" s="115">
        <f t="shared" si="20"/>
        <v>0.87511146502067194</v>
      </c>
      <c r="E24" s="116">
        <f t="shared" si="21"/>
        <v>917</v>
      </c>
      <c r="F24" s="117" t="str">
        <f t="shared" si="22"/>
        <v>21</v>
      </c>
      <c r="G24" s="118" t="str">
        <f t="shared" si="23"/>
        <v>70바3625</v>
      </c>
      <c r="H24" s="119">
        <f t="shared" si="24"/>
        <v>10</v>
      </c>
      <c r="I24" s="120">
        <f t="shared" si="25"/>
        <v>1284.6690000000001</v>
      </c>
      <c r="J24" s="121">
        <f t="shared" si="26"/>
        <v>3.4237155921380963E-2</v>
      </c>
      <c r="K24" s="121">
        <f t="shared" si="27"/>
        <v>0.43013276086316782</v>
      </c>
      <c r="L24" s="121">
        <f t="shared" si="28"/>
        <v>0.20005153078341578</v>
      </c>
      <c r="M24" s="122">
        <f t="shared" si="29"/>
        <v>16.111000000000001</v>
      </c>
      <c r="N24" s="123">
        <f t="shared" si="30"/>
        <v>0</v>
      </c>
      <c r="O24" s="123">
        <f t="shared" si="31"/>
        <v>13.083705012886353</v>
      </c>
      <c r="P24" s="224">
        <f t="shared" si="32"/>
        <v>37</v>
      </c>
      <c r="Q24" s="225">
        <f t="shared" si="33"/>
        <v>0</v>
      </c>
      <c r="R24" s="225">
        <f t="shared" si="34"/>
        <v>179</v>
      </c>
      <c r="T24">
        <v>529</v>
      </c>
      <c r="U24">
        <v>917</v>
      </c>
      <c r="V24" t="s">
        <v>554</v>
      </c>
      <c r="W24">
        <v>1368.114</v>
      </c>
      <c r="X24">
        <v>778.54700000000003</v>
      </c>
      <c r="Y24">
        <v>1.7569999999999999</v>
      </c>
      <c r="Z24">
        <v>16.111000000000001</v>
      </c>
      <c r="AA24">
        <v>96.061367000000004</v>
      </c>
      <c r="AB24">
        <v>3.2888679999999999</v>
      </c>
      <c r="AC24">
        <v>41.319141000000002</v>
      </c>
      <c r="AD24" s="1">
        <v>257</v>
      </c>
      <c r="AE24">
        <v>0</v>
      </c>
      <c r="AF24">
        <v>179</v>
      </c>
      <c r="AG24">
        <v>70</v>
      </c>
      <c r="AH24">
        <v>14.242082999999999</v>
      </c>
      <c r="AI24">
        <v>457</v>
      </c>
      <c r="AJ24">
        <v>0</v>
      </c>
      <c r="AK24">
        <v>37</v>
      </c>
      <c r="AL24">
        <v>13107</v>
      </c>
      <c r="AM24" t="s">
        <v>555</v>
      </c>
      <c r="AN24" t="s">
        <v>670</v>
      </c>
      <c r="AO24">
        <v>299.81599999999997</v>
      </c>
      <c r="AR24" t="s">
        <v>118</v>
      </c>
      <c r="AS24" t="s">
        <v>120</v>
      </c>
      <c r="AT24" t="s">
        <v>218</v>
      </c>
      <c r="AU24" t="s">
        <v>554</v>
      </c>
      <c r="AV24" t="s">
        <v>48</v>
      </c>
      <c r="AW24">
        <v>10</v>
      </c>
      <c r="BB24">
        <v>0.87511146502067194</v>
      </c>
      <c r="BC24" t="s">
        <v>69</v>
      </c>
      <c r="BF24" t="s">
        <v>118</v>
      </c>
      <c r="BG24" t="s">
        <v>120</v>
      </c>
      <c r="BH24" t="s">
        <v>554</v>
      </c>
      <c r="BI24">
        <v>917</v>
      </c>
      <c r="BJ24">
        <v>10</v>
      </c>
      <c r="BK24" t="s">
        <v>218</v>
      </c>
      <c r="BL24" t="s">
        <v>208</v>
      </c>
      <c r="BM24">
        <v>0.87511146502067194</v>
      </c>
      <c r="BN24" t="s">
        <v>69</v>
      </c>
      <c r="BO24" t="s">
        <v>179</v>
      </c>
      <c r="BP24">
        <v>1284.6690000000001</v>
      </c>
    </row>
    <row r="25" spans="1:68" ht="16.5" x14ac:dyDescent="0.25">
      <c r="A25" s="129" t="str">
        <f t="shared" si="18"/>
        <v>인천스마트</v>
      </c>
      <c r="B25" s="130" t="str">
        <f t="shared" si="1"/>
        <v>김승배</v>
      </c>
      <c r="C25" s="131" t="str">
        <f t="shared" si="19"/>
        <v>D</v>
      </c>
      <c r="D25" s="132">
        <f t="shared" si="20"/>
        <v>0.8222247187727455</v>
      </c>
      <c r="E25" s="133">
        <f t="shared" si="21"/>
        <v>4613</v>
      </c>
      <c r="F25" s="134" t="str">
        <f t="shared" si="22"/>
        <v>38</v>
      </c>
      <c r="G25" s="135" t="str">
        <f t="shared" si="23"/>
        <v>70바3549</v>
      </c>
      <c r="H25" s="136">
        <f t="shared" si="24"/>
        <v>8</v>
      </c>
      <c r="I25" s="137">
        <f t="shared" si="25"/>
        <v>1388.8799999999999</v>
      </c>
      <c r="J25" s="138">
        <f t="shared" si="26"/>
        <v>1.8678806661622763E-2</v>
      </c>
      <c r="K25" s="138">
        <f t="shared" si="27"/>
        <v>0.39836628904165172</v>
      </c>
      <c r="L25" s="138">
        <f t="shared" si="28"/>
        <v>0.16776107367087151</v>
      </c>
      <c r="M25" s="139">
        <f t="shared" si="29"/>
        <v>15.597</v>
      </c>
      <c r="N25" s="140">
        <f t="shared" si="30"/>
        <v>0</v>
      </c>
      <c r="O25" s="140">
        <f t="shared" si="31"/>
        <v>4.1760267265710498</v>
      </c>
      <c r="P25" s="222">
        <f t="shared" si="32"/>
        <v>13</v>
      </c>
      <c r="Q25" s="223">
        <f t="shared" si="33"/>
        <v>0</v>
      </c>
      <c r="R25" s="223">
        <f t="shared" si="34"/>
        <v>58</v>
      </c>
      <c r="T25">
        <v>529</v>
      </c>
      <c r="U25">
        <v>4613</v>
      </c>
      <c r="V25" t="s">
        <v>308</v>
      </c>
      <c r="W25">
        <v>1388.88</v>
      </c>
      <c r="X25">
        <v>778.74699999999996</v>
      </c>
      <c r="Y25">
        <v>1.7829999999999999</v>
      </c>
      <c r="Z25">
        <v>15.597</v>
      </c>
      <c r="AA25">
        <v>96.038041000000007</v>
      </c>
      <c r="AB25">
        <v>1.793876</v>
      </c>
      <c r="AC25">
        <v>38.258318000000003</v>
      </c>
      <c r="AD25" s="1">
        <v>233</v>
      </c>
      <c r="AE25">
        <v>0</v>
      </c>
      <c r="AF25">
        <v>58</v>
      </c>
      <c r="AG25">
        <v>66</v>
      </c>
      <c r="AH25">
        <v>14.461769</v>
      </c>
      <c r="AI25">
        <v>173.4</v>
      </c>
      <c r="AJ25">
        <v>0</v>
      </c>
      <c r="AK25">
        <v>13</v>
      </c>
      <c r="AL25">
        <v>3372</v>
      </c>
      <c r="AM25" t="s">
        <v>309</v>
      </c>
      <c r="AN25" t="s">
        <v>671</v>
      </c>
      <c r="AO25">
        <v>507.346</v>
      </c>
      <c r="AR25" t="s">
        <v>118</v>
      </c>
      <c r="AS25" t="s">
        <v>122</v>
      </c>
      <c r="AT25" t="s">
        <v>245</v>
      </c>
      <c r="AU25" t="s">
        <v>308</v>
      </c>
      <c r="AV25" t="s">
        <v>48</v>
      </c>
      <c r="AW25">
        <v>8</v>
      </c>
      <c r="BB25">
        <v>0.8222247187727455</v>
      </c>
      <c r="BC25" t="s">
        <v>67</v>
      </c>
      <c r="BF25" t="s">
        <v>118</v>
      </c>
      <c r="BG25" t="s">
        <v>122</v>
      </c>
      <c r="BH25" t="s">
        <v>308</v>
      </c>
      <c r="BI25">
        <v>4613</v>
      </c>
      <c r="BJ25">
        <v>8</v>
      </c>
      <c r="BK25" t="s">
        <v>245</v>
      </c>
      <c r="BL25" t="s">
        <v>249</v>
      </c>
      <c r="BM25">
        <v>0.8222247187727455</v>
      </c>
      <c r="BN25" t="s">
        <v>67</v>
      </c>
      <c r="BO25" t="s">
        <v>181</v>
      </c>
      <c r="BP25">
        <v>1388.8799999999999</v>
      </c>
    </row>
    <row r="26" spans="1:68" ht="16.5" x14ac:dyDescent="0.25">
      <c r="A26" s="112" t="str">
        <f t="shared" si="18"/>
        <v>인천스마트</v>
      </c>
      <c r="B26" s="113" t="str">
        <f t="shared" si="1"/>
        <v>김승섭</v>
      </c>
      <c r="C26" s="114" t="str">
        <f t="shared" si="19"/>
        <v>A</v>
      </c>
      <c r="D26" s="115">
        <f t="shared" si="20"/>
        <v>0.98767552327302421</v>
      </c>
      <c r="E26" s="116">
        <f t="shared" si="21"/>
        <v>2037</v>
      </c>
      <c r="F26" s="117" t="str">
        <f t="shared" si="22"/>
        <v>20</v>
      </c>
      <c r="G26" s="118" t="str">
        <f t="shared" si="23"/>
        <v>70바3574</v>
      </c>
      <c r="H26" s="119">
        <f t="shared" si="24"/>
        <v>2</v>
      </c>
      <c r="I26" s="120">
        <f t="shared" si="25"/>
        <v>1694.788</v>
      </c>
      <c r="J26" s="121">
        <f t="shared" si="26"/>
        <v>4.2841607238673099E-2</v>
      </c>
      <c r="K26" s="121">
        <f t="shared" si="27"/>
        <v>0.37646230171653805</v>
      </c>
      <c r="L26" s="121">
        <f t="shared" si="28"/>
        <v>0.18645399896624237</v>
      </c>
      <c r="M26" s="122">
        <f t="shared" si="29"/>
        <v>12.266999999999999</v>
      </c>
      <c r="N26" s="123">
        <f t="shared" si="30"/>
        <v>0</v>
      </c>
      <c r="O26" s="123">
        <f t="shared" si="31"/>
        <v>5.3694031347873601</v>
      </c>
      <c r="P26" s="224">
        <f t="shared" si="32"/>
        <v>32</v>
      </c>
      <c r="Q26" s="225">
        <f t="shared" si="33"/>
        <v>0</v>
      </c>
      <c r="R26" s="225">
        <f t="shared" si="34"/>
        <v>91</v>
      </c>
      <c r="T26">
        <v>529</v>
      </c>
      <c r="U26">
        <v>2037</v>
      </c>
      <c r="V26" t="s">
        <v>310</v>
      </c>
      <c r="W26">
        <v>1694.788</v>
      </c>
      <c r="X26">
        <v>902.93299999999999</v>
      </c>
      <c r="Y26">
        <v>1.877</v>
      </c>
      <c r="Z26">
        <v>12.266999999999999</v>
      </c>
      <c r="AA26">
        <v>111.184134</v>
      </c>
      <c r="AB26">
        <v>4.7633070000000002</v>
      </c>
      <c r="AC26">
        <v>41.856634999999997</v>
      </c>
      <c r="AD26" s="1">
        <v>316</v>
      </c>
      <c r="AE26">
        <v>0</v>
      </c>
      <c r="AF26">
        <v>91</v>
      </c>
      <c r="AG26">
        <v>70</v>
      </c>
      <c r="AH26">
        <v>15.243074</v>
      </c>
      <c r="AI26">
        <v>1167.2</v>
      </c>
      <c r="AJ26">
        <v>0</v>
      </c>
      <c r="AK26">
        <v>32</v>
      </c>
      <c r="AL26">
        <v>10058</v>
      </c>
      <c r="AM26" t="s">
        <v>311</v>
      </c>
      <c r="AN26" t="s">
        <v>672</v>
      </c>
      <c r="AO26">
        <v>1570.683</v>
      </c>
      <c r="AR26" t="s">
        <v>118</v>
      </c>
      <c r="AS26" t="s">
        <v>119</v>
      </c>
      <c r="AT26" t="s">
        <v>210</v>
      </c>
      <c r="AU26" t="s">
        <v>310</v>
      </c>
      <c r="AV26" t="s">
        <v>48</v>
      </c>
      <c r="AW26">
        <v>2</v>
      </c>
      <c r="BB26">
        <v>0.98767552327302421</v>
      </c>
      <c r="BC26" t="s">
        <v>66</v>
      </c>
      <c r="BF26" t="s">
        <v>118</v>
      </c>
      <c r="BG26" t="s">
        <v>119</v>
      </c>
      <c r="BH26" t="s">
        <v>310</v>
      </c>
      <c r="BI26">
        <v>2037</v>
      </c>
      <c r="BJ26">
        <v>2</v>
      </c>
      <c r="BK26" t="s">
        <v>210</v>
      </c>
      <c r="BL26" t="s">
        <v>576</v>
      </c>
      <c r="BM26">
        <v>0.98767552327302421</v>
      </c>
      <c r="BN26" t="s">
        <v>66</v>
      </c>
      <c r="BO26" t="s">
        <v>180</v>
      </c>
      <c r="BP26">
        <v>1694.788</v>
      </c>
    </row>
    <row r="27" spans="1:68" ht="16.5" x14ac:dyDescent="0.25">
      <c r="A27" s="129" t="str">
        <f t="shared" si="18"/>
        <v>인천스마트</v>
      </c>
      <c r="B27" s="130" t="str">
        <f t="shared" si="1"/>
        <v>김영식</v>
      </c>
      <c r="C27" s="131" t="str">
        <f t="shared" si="19"/>
        <v>D</v>
      </c>
      <c r="D27" s="132">
        <f t="shared" si="20"/>
        <v>0.80252711088983752</v>
      </c>
      <c r="E27" s="133">
        <f t="shared" si="21"/>
        <v>6160</v>
      </c>
      <c r="F27" s="134" t="str">
        <f t="shared" si="22"/>
        <v>38</v>
      </c>
      <c r="G27" s="135" t="str">
        <f t="shared" si="23"/>
        <v>70바3549</v>
      </c>
      <c r="H27" s="136">
        <f t="shared" si="24"/>
        <v>2</v>
      </c>
      <c r="I27" s="137">
        <f t="shared" si="25"/>
        <v>2185.6950000000002</v>
      </c>
      <c r="J27" s="138">
        <f t="shared" si="26"/>
        <v>1.9013407411836238E-2</v>
      </c>
      <c r="K27" s="138">
        <f t="shared" si="27"/>
        <v>0.37402899722155863</v>
      </c>
      <c r="L27" s="138">
        <f t="shared" si="28"/>
        <v>0.22418498463875333</v>
      </c>
      <c r="M27" s="139">
        <f t="shared" si="29"/>
        <v>16.786999999999999</v>
      </c>
      <c r="N27" s="140">
        <f t="shared" si="30"/>
        <v>0</v>
      </c>
      <c r="O27" s="140">
        <f t="shared" si="31"/>
        <v>4.3921956174123098</v>
      </c>
      <c r="P27" s="222">
        <f t="shared" si="32"/>
        <v>8</v>
      </c>
      <c r="Q27" s="223">
        <f t="shared" si="33"/>
        <v>0</v>
      </c>
      <c r="R27" s="223">
        <f t="shared" si="34"/>
        <v>96</v>
      </c>
      <c r="T27">
        <v>529</v>
      </c>
      <c r="U27">
        <v>6160</v>
      </c>
      <c r="V27" t="s">
        <v>312</v>
      </c>
      <c r="W27">
        <v>2185.6950000000002</v>
      </c>
      <c r="X27">
        <v>1238.1220000000001</v>
      </c>
      <c r="Y27">
        <v>1.7649999999999999</v>
      </c>
      <c r="Z27">
        <v>16.786999999999999</v>
      </c>
      <c r="AA27">
        <v>148.739147</v>
      </c>
      <c r="AB27">
        <v>2.8280379999999998</v>
      </c>
      <c r="AC27">
        <v>55.632753999999998</v>
      </c>
      <c r="AD27" s="1">
        <v>490</v>
      </c>
      <c r="AE27">
        <v>0</v>
      </c>
      <c r="AF27">
        <v>96</v>
      </c>
      <c r="AG27">
        <v>91</v>
      </c>
      <c r="AH27">
        <v>14.69482</v>
      </c>
      <c r="AI27">
        <v>1230.9000000000001</v>
      </c>
      <c r="AJ27">
        <v>18.2</v>
      </c>
      <c r="AK27">
        <v>8</v>
      </c>
      <c r="AL27">
        <v>3549</v>
      </c>
      <c r="AM27" t="s">
        <v>313</v>
      </c>
      <c r="AN27" t="s">
        <v>673</v>
      </c>
      <c r="AO27">
        <v>2126.5360000000001</v>
      </c>
      <c r="AR27" t="s">
        <v>118</v>
      </c>
      <c r="AS27" t="s">
        <v>122</v>
      </c>
      <c r="AT27" t="s">
        <v>245</v>
      </c>
      <c r="AU27" t="s">
        <v>312</v>
      </c>
      <c r="AV27" t="s">
        <v>48</v>
      </c>
      <c r="AW27">
        <v>2</v>
      </c>
      <c r="BB27">
        <v>0.80252711088983752</v>
      </c>
      <c r="BC27" t="s">
        <v>67</v>
      </c>
      <c r="BF27" t="s">
        <v>118</v>
      </c>
      <c r="BG27" t="s">
        <v>122</v>
      </c>
      <c r="BH27" t="s">
        <v>312</v>
      </c>
      <c r="BI27">
        <v>6160</v>
      </c>
      <c r="BJ27">
        <v>2</v>
      </c>
      <c r="BK27" t="s">
        <v>245</v>
      </c>
      <c r="BL27" t="s">
        <v>249</v>
      </c>
      <c r="BM27">
        <v>0.80252711088983752</v>
      </c>
      <c r="BN27" t="s">
        <v>67</v>
      </c>
      <c r="BO27" t="s">
        <v>181</v>
      </c>
      <c r="BP27">
        <v>2185.6950000000002</v>
      </c>
    </row>
    <row r="28" spans="1:68" ht="16.5" x14ac:dyDescent="0.25">
      <c r="A28" s="112" t="str">
        <f t="shared" si="18"/>
        <v>인천스마트</v>
      </c>
      <c r="B28" s="113" t="str">
        <f t="shared" si="1"/>
        <v>김요섭</v>
      </c>
      <c r="C28" s="114" t="str">
        <f t="shared" si="19"/>
        <v>C</v>
      </c>
      <c r="D28" s="115">
        <f t="shared" si="20"/>
        <v>0.89482007296878407</v>
      </c>
      <c r="E28" s="116">
        <f t="shared" si="21"/>
        <v>6021</v>
      </c>
      <c r="F28" s="117" t="str">
        <f t="shared" si="22"/>
        <v>5</v>
      </c>
      <c r="G28" s="118" t="str">
        <f t="shared" si="23"/>
        <v>70바3632</v>
      </c>
      <c r="H28" s="119">
        <f t="shared" si="24"/>
        <v>2</v>
      </c>
      <c r="I28" s="120">
        <f t="shared" si="25"/>
        <v>1266.5690000000002</v>
      </c>
      <c r="J28" s="121">
        <f t="shared" si="26"/>
        <v>5.5858250943814386E-2</v>
      </c>
      <c r="K28" s="121">
        <f t="shared" si="27"/>
        <v>0.32560163930371966</v>
      </c>
      <c r="L28" s="121">
        <f t="shared" si="28"/>
        <v>6.7110437725856217E-2</v>
      </c>
      <c r="M28" s="122">
        <f t="shared" si="29"/>
        <v>10.949</v>
      </c>
      <c r="N28" s="123">
        <f t="shared" si="30"/>
        <v>0</v>
      </c>
      <c r="O28" s="123">
        <f t="shared" si="31"/>
        <v>1.1843018422209923</v>
      </c>
      <c r="P28" s="224">
        <f t="shared" si="32"/>
        <v>762</v>
      </c>
      <c r="Q28" s="225">
        <f t="shared" si="33"/>
        <v>0</v>
      </c>
      <c r="R28" s="225">
        <f t="shared" si="34"/>
        <v>15</v>
      </c>
      <c r="T28">
        <v>529</v>
      </c>
      <c r="U28">
        <v>6021</v>
      </c>
      <c r="V28" t="s">
        <v>314</v>
      </c>
      <c r="W28">
        <v>1266.569</v>
      </c>
      <c r="X28">
        <v>707.69399999999996</v>
      </c>
      <c r="Y28">
        <v>1.79</v>
      </c>
      <c r="Z28">
        <v>10.949</v>
      </c>
      <c r="AA28">
        <v>73.389695000000003</v>
      </c>
      <c r="AB28">
        <v>4.0994200000000003</v>
      </c>
      <c r="AC28">
        <v>23.895804999999999</v>
      </c>
      <c r="AD28" s="1">
        <v>85</v>
      </c>
      <c r="AE28">
        <v>0</v>
      </c>
      <c r="AF28">
        <v>15</v>
      </c>
      <c r="AG28">
        <v>69</v>
      </c>
      <c r="AH28">
        <v>17.258130999999999</v>
      </c>
      <c r="AI28">
        <v>1383.9</v>
      </c>
      <c r="AJ28">
        <v>0</v>
      </c>
      <c r="AK28">
        <v>762</v>
      </c>
      <c r="AL28">
        <v>84</v>
      </c>
      <c r="AM28" t="s">
        <v>315</v>
      </c>
      <c r="AN28" t="s">
        <v>674</v>
      </c>
      <c r="AO28">
        <v>1176.0540000000001</v>
      </c>
      <c r="AR28" t="s">
        <v>118</v>
      </c>
      <c r="AS28" t="s">
        <v>123</v>
      </c>
      <c r="AT28" t="s">
        <v>262</v>
      </c>
      <c r="AU28" t="s">
        <v>314</v>
      </c>
      <c r="AV28" t="s">
        <v>48</v>
      </c>
      <c r="AW28">
        <v>2</v>
      </c>
      <c r="BB28">
        <v>0.89482007296878407</v>
      </c>
      <c r="BC28" t="s">
        <v>69</v>
      </c>
      <c r="BF28" t="s">
        <v>118</v>
      </c>
      <c r="BG28" t="s">
        <v>123</v>
      </c>
      <c r="BH28" t="s">
        <v>314</v>
      </c>
      <c r="BI28">
        <v>6021</v>
      </c>
      <c r="BJ28">
        <v>2</v>
      </c>
      <c r="BK28" t="s">
        <v>262</v>
      </c>
      <c r="BL28" t="s">
        <v>274</v>
      </c>
      <c r="BM28">
        <v>0.89482007296878407</v>
      </c>
      <c r="BN28" t="s">
        <v>69</v>
      </c>
      <c r="BO28" t="s">
        <v>179</v>
      </c>
      <c r="BP28">
        <v>1266.5690000000002</v>
      </c>
    </row>
    <row r="29" spans="1:68" ht="16.5" x14ac:dyDescent="0.25">
      <c r="A29" s="129" t="str">
        <f t="shared" si="18"/>
        <v>인천스마트</v>
      </c>
      <c r="B29" s="130" t="str">
        <f t="shared" si="1"/>
        <v>김요식</v>
      </c>
      <c r="C29" s="131" t="str">
        <f t="shared" si="19"/>
        <v>C</v>
      </c>
      <c r="D29" s="132">
        <f t="shared" si="20"/>
        <v>0.88782101520750822</v>
      </c>
      <c r="E29" s="133">
        <f t="shared" si="21"/>
        <v>4119</v>
      </c>
      <c r="F29" s="134" t="str">
        <f t="shared" si="22"/>
        <v>27</v>
      </c>
      <c r="G29" s="135" t="str">
        <f t="shared" si="23"/>
        <v>70바3676</v>
      </c>
      <c r="H29" s="136">
        <f t="shared" si="24"/>
        <v>3</v>
      </c>
      <c r="I29" s="137">
        <f t="shared" si="25"/>
        <v>472.81700000000001</v>
      </c>
      <c r="J29" s="138">
        <f t="shared" si="26"/>
        <v>4.3532333375699617E-2</v>
      </c>
      <c r="K29" s="138">
        <f t="shared" si="27"/>
        <v>0.34415137215457364</v>
      </c>
      <c r="L29" s="138">
        <f t="shared" si="28"/>
        <v>0.17554360355063375</v>
      </c>
      <c r="M29" s="139">
        <f t="shared" si="29"/>
        <v>15.891999999999999</v>
      </c>
      <c r="N29" s="140">
        <f t="shared" si="30"/>
        <v>0.17363522711487708</v>
      </c>
      <c r="O29" s="140">
        <f t="shared" si="31"/>
        <v>13.369912487845536</v>
      </c>
      <c r="P29" s="222">
        <f t="shared" si="32"/>
        <v>12</v>
      </c>
      <c r="Q29" s="223">
        <f t="shared" si="33"/>
        <v>1</v>
      </c>
      <c r="R29" s="223">
        <f t="shared" si="34"/>
        <v>77</v>
      </c>
      <c r="T29">
        <v>529</v>
      </c>
      <c r="U29">
        <v>4119</v>
      </c>
      <c r="V29" t="s">
        <v>533</v>
      </c>
      <c r="W29">
        <v>575.91999999999996</v>
      </c>
      <c r="X29">
        <v>325.916</v>
      </c>
      <c r="Y29">
        <v>1.7669999999999999</v>
      </c>
      <c r="Z29">
        <v>15.891999999999999</v>
      </c>
      <c r="AA29">
        <v>31.770546</v>
      </c>
      <c r="AB29">
        <v>1.383046</v>
      </c>
      <c r="AC29">
        <v>10.933877000000001</v>
      </c>
      <c r="AD29" s="1">
        <v>83</v>
      </c>
      <c r="AE29">
        <v>1</v>
      </c>
      <c r="AF29">
        <v>77</v>
      </c>
      <c r="AG29">
        <v>93</v>
      </c>
      <c r="AH29">
        <v>18.127481</v>
      </c>
      <c r="AI29">
        <v>1841.2</v>
      </c>
      <c r="AJ29">
        <v>7.5</v>
      </c>
      <c r="AK29">
        <v>12</v>
      </c>
      <c r="AL29">
        <v>2258</v>
      </c>
      <c r="AM29" t="s">
        <v>534</v>
      </c>
      <c r="AN29" t="s">
        <v>675</v>
      </c>
      <c r="AO29">
        <v>223.14</v>
      </c>
      <c r="AR29" t="s">
        <v>118</v>
      </c>
      <c r="AS29" t="s">
        <v>121</v>
      </c>
      <c r="AT29" t="s">
        <v>238</v>
      </c>
      <c r="AU29" t="s">
        <v>533</v>
      </c>
      <c r="AV29" t="s">
        <v>48</v>
      </c>
      <c r="AW29">
        <v>3</v>
      </c>
      <c r="BB29">
        <v>0.88782101520750822</v>
      </c>
      <c r="BC29" t="s">
        <v>69</v>
      </c>
      <c r="BF29" t="s">
        <v>118</v>
      </c>
      <c r="BG29" t="s">
        <v>121</v>
      </c>
      <c r="BH29" t="s">
        <v>533</v>
      </c>
      <c r="BI29">
        <v>4119</v>
      </c>
      <c r="BJ29">
        <v>3</v>
      </c>
      <c r="BK29" t="s">
        <v>238</v>
      </c>
      <c r="BL29" t="s">
        <v>227</v>
      </c>
      <c r="BM29">
        <v>0.88782101520750822</v>
      </c>
      <c r="BN29" t="s">
        <v>69</v>
      </c>
      <c r="BO29" t="s">
        <v>179</v>
      </c>
      <c r="BP29">
        <v>472.81700000000001</v>
      </c>
    </row>
    <row r="30" spans="1:68" ht="16.5" x14ac:dyDescent="0.25">
      <c r="A30" s="112" t="str">
        <f t="shared" si="18"/>
        <v>인천스마트</v>
      </c>
      <c r="B30" s="113" t="str">
        <f t="shared" si="1"/>
        <v>김용문</v>
      </c>
      <c r="C30" s="114" t="str">
        <f t="shared" si="19"/>
        <v>B</v>
      </c>
      <c r="D30" s="115">
        <f t="shared" si="20"/>
        <v>0.91251946931869954</v>
      </c>
      <c r="E30" s="116">
        <f t="shared" si="21"/>
        <v>7805</v>
      </c>
      <c r="F30" s="117" t="str">
        <f t="shared" si="22"/>
        <v>27</v>
      </c>
      <c r="G30" s="118" t="str">
        <f t="shared" si="23"/>
        <v>70바3642</v>
      </c>
      <c r="H30" s="119">
        <f t="shared" si="24"/>
        <v>4</v>
      </c>
      <c r="I30" s="120">
        <f t="shared" si="25"/>
        <v>3254.2159999999999</v>
      </c>
      <c r="J30" s="121">
        <f t="shared" si="26"/>
        <v>3.5983795851148456E-2</v>
      </c>
      <c r="K30" s="121">
        <f t="shared" si="27"/>
        <v>0.35316917161796169</v>
      </c>
      <c r="L30" s="121">
        <f t="shared" si="28"/>
        <v>0.1567197752085295</v>
      </c>
      <c r="M30" s="122">
        <f t="shared" si="29"/>
        <v>13.473000000000001</v>
      </c>
      <c r="N30" s="123">
        <f t="shared" si="30"/>
        <v>0.36875241225536354</v>
      </c>
      <c r="O30" s="123">
        <f t="shared" si="31"/>
        <v>12.32247644286673</v>
      </c>
      <c r="P30" s="224">
        <f t="shared" si="32"/>
        <v>48</v>
      </c>
      <c r="Q30" s="225">
        <f t="shared" si="33"/>
        <v>12</v>
      </c>
      <c r="R30" s="225">
        <f t="shared" si="34"/>
        <v>401</v>
      </c>
      <c r="T30">
        <v>529</v>
      </c>
      <c r="U30">
        <v>7805</v>
      </c>
      <c r="V30" t="s">
        <v>316</v>
      </c>
      <c r="W30">
        <v>3254.2159999999999</v>
      </c>
      <c r="X30">
        <v>1877.5409999999999</v>
      </c>
      <c r="Y30">
        <v>1.7330000000000001</v>
      </c>
      <c r="Z30">
        <v>13.473000000000001</v>
      </c>
      <c r="AA30">
        <v>192.793835</v>
      </c>
      <c r="AB30">
        <v>6.9374539999999998</v>
      </c>
      <c r="AC30">
        <v>68.088838999999993</v>
      </c>
      <c r="AD30" s="1">
        <v>510</v>
      </c>
      <c r="AE30">
        <v>12</v>
      </c>
      <c r="AF30">
        <v>401</v>
      </c>
      <c r="AG30">
        <v>92</v>
      </c>
      <c r="AH30">
        <v>16.879252999999999</v>
      </c>
      <c r="AI30">
        <v>2117</v>
      </c>
      <c r="AJ30">
        <v>17.7</v>
      </c>
      <c r="AK30">
        <v>48</v>
      </c>
      <c r="AL30">
        <v>18261</v>
      </c>
      <c r="AM30" t="s">
        <v>317</v>
      </c>
      <c r="AN30" t="s">
        <v>676</v>
      </c>
      <c r="AO30">
        <v>1895.223</v>
      </c>
      <c r="AR30" t="s">
        <v>118</v>
      </c>
      <c r="AS30" t="s">
        <v>121</v>
      </c>
      <c r="AT30" t="s">
        <v>236</v>
      </c>
      <c r="AU30" t="s">
        <v>316</v>
      </c>
      <c r="AV30" t="s">
        <v>48</v>
      </c>
      <c r="AW30">
        <v>4</v>
      </c>
      <c r="BB30">
        <v>0.91251946931869954</v>
      </c>
      <c r="BC30" t="s">
        <v>68</v>
      </c>
      <c r="BF30" t="s">
        <v>118</v>
      </c>
      <c r="BG30" t="s">
        <v>121</v>
      </c>
      <c r="BH30" t="s">
        <v>316</v>
      </c>
      <c r="BI30">
        <v>7805</v>
      </c>
      <c r="BJ30">
        <v>4</v>
      </c>
      <c r="BK30" t="s">
        <v>236</v>
      </c>
      <c r="BL30" t="s">
        <v>227</v>
      </c>
      <c r="BM30">
        <v>0.91251946931869954</v>
      </c>
      <c r="BN30" t="s">
        <v>68</v>
      </c>
      <c r="BO30" t="s">
        <v>177</v>
      </c>
      <c r="BP30">
        <v>3254.2159999999999</v>
      </c>
    </row>
    <row r="31" spans="1:68" ht="16.5" x14ac:dyDescent="0.25">
      <c r="A31" s="129" t="str">
        <f t="shared" si="18"/>
        <v>인천스마트</v>
      </c>
      <c r="B31" s="130" t="str">
        <f t="shared" si="1"/>
        <v>김용장</v>
      </c>
      <c r="C31" s="131" t="str">
        <f t="shared" si="19"/>
        <v>B</v>
      </c>
      <c r="D31" s="132">
        <f t="shared" si="20"/>
        <v>0.91067008098533941</v>
      </c>
      <c r="E31" s="133">
        <f t="shared" si="21"/>
        <v>3603</v>
      </c>
      <c r="F31" s="134" t="str">
        <f t="shared" si="22"/>
        <v>27</v>
      </c>
      <c r="G31" s="135" t="str">
        <f t="shared" si="23"/>
        <v>70바3641</v>
      </c>
      <c r="H31" s="136">
        <f t="shared" si="24"/>
        <v>2</v>
      </c>
      <c r="I31" s="137">
        <f t="shared" si="25"/>
        <v>529.77099999999996</v>
      </c>
      <c r="J31" s="138">
        <f t="shared" si="26"/>
        <v>3.747375532142546E-2</v>
      </c>
      <c r="K31" s="138">
        <f t="shared" si="27"/>
        <v>0.29814480517300379</v>
      </c>
      <c r="L31" s="138">
        <f t="shared" si="28"/>
        <v>0.15289625139918947</v>
      </c>
      <c r="M31" s="139">
        <f t="shared" si="29"/>
        <v>16.908000000000001</v>
      </c>
      <c r="N31" s="140">
        <f t="shared" si="30"/>
        <v>0</v>
      </c>
      <c r="O31" s="140">
        <f t="shared" si="31"/>
        <v>12.528166317583723</v>
      </c>
      <c r="P31" s="222">
        <f t="shared" si="32"/>
        <v>4</v>
      </c>
      <c r="Q31" s="223">
        <f t="shared" si="33"/>
        <v>0</v>
      </c>
      <c r="R31" s="223">
        <f t="shared" si="34"/>
        <v>71</v>
      </c>
      <c r="T31">
        <v>529</v>
      </c>
      <c r="U31">
        <v>3603</v>
      </c>
      <c r="V31" t="s">
        <v>318</v>
      </c>
      <c r="W31">
        <v>566.72299999999996</v>
      </c>
      <c r="X31">
        <v>326.20999999999998</v>
      </c>
      <c r="Y31">
        <v>1.7370000000000001</v>
      </c>
      <c r="Z31">
        <v>16.908000000000001</v>
      </c>
      <c r="AA31">
        <v>29.486930000000001</v>
      </c>
      <c r="AB31">
        <v>1.104986</v>
      </c>
      <c r="AC31">
        <v>8.7913750000000004</v>
      </c>
      <c r="AD31" s="1">
        <v>81</v>
      </c>
      <c r="AE31">
        <v>0</v>
      </c>
      <c r="AF31">
        <v>71</v>
      </c>
      <c r="AG31">
        <v>67</v>
      </c>
      <c r="AH31">
        <v>19.219463999999999</v>
      </c>
      <c r="AI31">
        <v>1005.7</v>
      </c>
      <c r="AJ31">
        <v>0</v>
      </c>
      <c r="AK31">
        <v>4</v>
      </c>
      <c r="AL31">
        <v>604</v>
      </c>
      <c r="AM31" t="s">
        <v>319</v>
      </c>
      <c r="AN31" t="s">
        <v>677</v>
      </c>
      <c r="AO31">
        <v>334.96499999999997</v>
      </c>
      <c r="AR31" t="s">
        <v>118</v>
      </c>
      <c r="AS31" t="s">
        <v>121</v>
      </c>
      <c r="AT31" t="s">
        <v>235</v>
      </c>
      <c r="AU31" t="s">
        <v>318</v>
      </c>
      <c r="AV31" t="s">
        <v>48</v>
      </c>
      <c r="AW31">
        <v>2</v>
      </c>
      <c r="BB31">
        <v>0.91067008098533941</v>
      </c>
      <c r="BC31" t="s">
        <v>68</v>
      </c>
      <c r="BF31" t="s">
        <v>118</v>
      </c>
      <c r="BG31" t="s">
        <v>121</v>
      </c>
      <c r="BH31" t="s">
        <v>318</v>
      </c>
      <c r="BI31">
        <v>3603</v>
      </c>
      <c r="BJ31">
        <v>2</v>
      </c>
      <c r="BK31" t="s">
        <v>235</v>
      </c>
      <c r="BL31" t="s">
        <v>225</v>
      </c>
      <c r="BM31">
        <v>0.91067008098533941</v>
      </c>
      <c r="BN31" t="s">
        <v>68</v>
      </c>
      <c r="BO31" t="s">
        <v>177</v>
      </c>
      <c r="BP31">
        <v>529.77099999999996</v>
      </c>
    </row>
    <row r="32" spans="1:68" ht="16.5" x14ac:dyDescent="0.25">
      <c r="A32" s="112" t="str">
        <f t="shared" si="18"/>
        <v>인천스마트</v>
      </c>
      <c r="B32" s="113" t="str">
        <f t="shared" si="1"/>
        <v>김용진</v>
      </c>
      <c r="C32" s="114" t="str">
        <f t="shared" si="19"/>
        <v>C</v>
      </c>
      <c r="D32" s="115">
        <f t="shared" si="20"/>
        <v>0.89934559124725744</v>
      </c>
      <c r="E32" s="116">
        <f t="shared" si="21"/>
        <v>739</v>
      </c>
      <c r="F32" s="117" t="str">
        <f t="shared" si="22"/>
        <v>5</v>
      </c>
      <c r="G32" s="118" t="str">
        <f t="shared" si="23"/>
        <v>70바3619</v>
      </c>
      <c r="H32" s="119">
        <f t="shared" si="24"/>
        <v>3</v>
      </c>
      <c r="I32" s="120">
        <f t="shared" si="25"/>
        <v>2109.2359999999999</v>
      </c>
      <c r="J32" s="121">
        <f t="shared" si="26"/>
        <v>4.7173593576954831E-2</v>
      </c>
      <c r="K32" s="121">
        <f t="shared" si="27"/>
        <v>0.36011960630939804</v>
      </c>
      <c r="L32" s="121">
        <f t="shared" si="28"/>
        <v>0.12468969807077065</v>
      </c>
      <c r="M32" s="122">
        <f t="shared" si="29"/>
        <v>13.8</v>
      </c>
      <c r="N32" s="123">
        <f t="shared" si="30"/>
        <v>0</v>
      </c>
      <c r="O32" s="123">
        <f t="shared" si="31"/>
        <v>7.1589902694624978</v>
      </c>
      <c r="P32" s="224">
        <f t="shared" si="32"/>
        <v>20</v>
      </c>
      <c r="Q32" s="225">
        <f t="shared" si="33"/>
        <v>0</v>
      </c>
      <c r="R32" s="225">
        <f t="shared" si="34"/>
        <v>151</v>
      </c>
      <c r="T32">
        <v>529</v>
      </c>
      <c r="U32">
        <v>739</v>
      </c>
      <c r="V32" t="s">
        <v>196</v>
      </c>
      <c r="W32">
        <v>2109.2359999999999</v>
      </c>
      <c r="X32">
        <v>1172.596</v>
      </c>
      <c r="Y32">
        <v>1.7989999999999999</v>
      </c>
      <c r="Z32">
        <v>13.8</v>
      </c>
      <c r="AA32">
        <v>139.87857399999999</v>
      </c>
      <c r="AB32">
        <v>6.5985750000000003</v>
      </c>
      <c r="AC32">
        <v>50.373016999999997</v>
      </c>
      <c r="AD32" s="1">
        <v>263</v>
      </c>
      <c r="AE32">
        <v>0</v>
      </c>
      <c r="AF32">
        <v>151</v>
      </c>
      <c r="AG32">
        <v>70</v>
      </c>
      <c r="AH32">
        <v>15.079048999999999</v>
      </c>
      <c r="AI32">
        <v>521.20000000000005</v>
      </c>
      <c r="AJ32">
        <v>0</v>
      </c>
      <c r="AK32">
        <v>20</v>
      </c>
      <c r="AL32">
        <v>8411</v>
      </c>
      <c r="AM32" t="s">
        <v>320</v>
      </c>
      <c r="AN32" t="s">
        <v>678</v>
      </c>
      <c r="AO32">
        <v>1852.5830000000001</v>
      </c>
      <c r="AR32" t="s">
        <v>118</v>
      </c>
      <c r="AS32" t="s">
        <v>123</v>
      </c>
      <c r="AT32" t="s">
        <v>255</v>
      </c>
      <c r="AU32" t="s">
        <v>196</v>
      </c>
      <c r="AV32" t="s">
        <v>48</v>
      </c>
      <c r="AW32">
        <v>3</v>
      </c>
      <c r="BB32">
        <v>0.89934559124725744</v>
      </c>
      <c r="BC32" t="s">
        <v>69</v>
      </c>
      <c r="BF32" t="s">
        <v>118</v>
      </c>
      <c r="BG32" t="s">
        <v>123</v>
      </c>
      <c r="BH32" t="s">
        <v>196</v>
      </c>
      <c r="BI32">
        <v>739</v>
      </c>
      <c r="BJ32">
        <v>3</v>
      </c>
      <c r="BK32" t="s">
        <v>255</v>
      </c>
      <c r="BL32" t="s">
        <v>270</v>
      </c>
      <c r="BM32">
        <v>0.89934559124725744</v>
      </c>
      <c r="BN32" t="s">
        <v>69</v>
      </c>
      <c r="BO32" t="s">
        <v>179</v>
      </c>
      <c r="BP32">
        <v>2109.2359999999999</v>
      </c>
    </row>
    <row r="33" spans="1:68" ht="16.5" x14ac:dyDescent="0.25">
      <c r="A33" s="129" t="str">
        <f t="shared" si="18"/>
        <v>인천스마트</v>
      </c>
      <c r="B33" s="130" t="str">
        <f t="shared" si="1"/>
        <v>김의용</v>
      </c>
      <c r="C33" s="131" t="str">
        <f t="shared" si="19"/>
        <v>D</v>
      </c>
      <c r="D33" s="132">
        <f t="shared" si="20"/>
        <v>0.84806526161242335</v>
      </c>
      <c r="E33" s="133">
        <f t="shared" si="21"/>
        <v>6591</v>
      </c>
      <c r="F33" s="134" t="str">
        <f t="shared" si="22"/>
        <v>21</v>
      </c>
      <c r="G33" s="135" t="str">
        <f t="shared" si="23"/>
        <v>70바3628</v>
      </c>
      <c r="H33" s="136">
        <f t="shared" si="24"/>
        <v>6</v>
      </c>
      <c r="I33" s="137">
        <f t="shared" si="25"/>
        <v>1288.298</v>
      </c>
      <c r="J33" s="138">
        <f t="shared" si="26"/>
        <v>5.1442597734285805E-2</v>
      </c>
      <c r="K33" s="138">
        <f t="shared" si="27"/>
        <v>0.39230063269203197</v>
      </c>
      <c r="L33" s="138">
        <f t="shared" si="28"/>
        <v>0.15912467457063506</v>
      </c>
      <c r="M33" s="139">
        <f t="shared" si="29"/>
        <v>16.896999999999998</v>
      </c>
      <c r="N33" s="140">
        <f t="shared" si="30"/>
        <v>7.1373053389185134E-2</v>
      </c>
      <c r="O33" s="140">
        <f t="shared" si="31"/>
        <v>5.4243520575780702</v>
      </c>
      <c r="P33" s="222">
        <f t="shared" si="32"/>
        <v>40</v>
      </c>
      <c r="Q33" s="223">
        <f t="shared" si="33"/>
        <v>1</v>
      </c>
      <c r="R33" s="223">
        <f t="shared" si="34"/>
        <v>76</v>
      </c>
      <c r="T33">
        <v>529</v>
      </c>
      <c r="U33">
        <v>6591</v>
      </c>
      <c r="V33" t="s">
        <v>321</v>
      </c>
      <c r="W33">
        <v>1401.0889999999999</v>
      </c>
      <c r="X33">
        <v>786.52300000000002</v>
      </c>
      <c r="Y33">
        <v>1.7809999999999999</v>
      </c>
      <c r="Z33">
        <v>16.896999999999998</v>
      </c>
      <c r="AA33">
        <v>101.099424</v>
      </c>
      <c r="AB33">
        <v>5.2008169999999998</v>
      </c>
      <c r="AC33">
        <v>39.661368000000003</v>
      </c>
      <c r="AD33" s="1">
        <v>205</v>
      </c>
      <c r="AE33">
        <v>1</v>
      </c>
      <c r="AF33">
        <v>76</v>
      </c>
      <c r="AG33">
        <v>88</v>
      </c>
      <c r="AH33">
        <v>13.858525999999999</v>
      </c>
      <c r="AI33">
        <v>1057.5999999999999</v>
      </c>
      <c r="AJ33">
        <v>7.2</v>
      </c>
      <c r="AK33">
        <v>40</v>
      </c>
      <c r="AL33">
        <v>20216</v>
      </c>
      <c r="AM33" t="s">
        <v>322</v>
      </c>
      <c r="AN33" t="s">
        <v>679</v>
      </c>
      <c r="AO33">
        <v>666.79700000000003</v>
      </c>
      <c r="AR33" t="s">
        <v>118</v>
      </c>
      <c r="AS33" t="s">
        <v>120</v>
      </c>
      <c r="AT33" t="s">
        <v>222</v>
      </c>
      <c r="AU33" t="s">
        <v>321</v>
      </c>
      <c r="AV33" t="s">
        <v>48</v>
      </c>
      <c r="AW33">
        <v>6</v>
      </c>
      <c r="BB33">
        <v>0.84806526161242335</v>
      </c>
      <c r="BC33" t="s">
        <v>67</v>
      </c>
      <c r="BF33" t="s">
        <v>118</v>
      </c>
      <c r="BG33" t="s">
        <v>120</v>
      </c>
      <c r="BH33" t="s">
        <v>321</v>
      </c>
      <c r="BI33">
        <v>6591</v>
      </c>
      <c r="BJ33">
        <v>6</v>
      </c>
      <c r="BK33" t="s">
        <v>222</v>
      </c>
      <c r="BL33" t="s">
        <v>223</v>
      </c>
      <c r="BM33">
        <v>0.84806526161242335</v>
      </c>
      <c r="BN33" t="s">
        <v>67</v>
      </c>
      <c r="BO33" t="s">
        <v>181</v>
      </c>
      <c r="BP33">
        <v>1288.298</v>
      </c>
    </row>
    <row r="34" spans="1:68" ht="16.5" x14ac:dyDescent="0.25">
      <c r="A34" s="112" t="str">
        <f t="shared" si="18"/>
        <v>인천스마트</v>
      </c>
      <c r="B34" s="113" t="str">
        <f t="shared" si="1"/>
        <v>김익수</v>
      </c>
      <c r="C34" s="114" t="str">
        <f t="shared" si="19"/>
        <v>A</v>
      </c>
      <c r="D34" s="115">
        <f t="shared" si="20"/>
        <v>0.99937464463591885</v>
      </c>
      <c r="E34" s="116">
        <f t="shared" si="21"/>
        <v>9776</v>
      </c>
      <c r="F34" s="117" t="str">
        <f t="shared" si="22"/>
        <v>5</v>
      </c>
      <c r="G34" s="118" t="str">
        <f t="shared" si="23"/>
        <v>70바3661</v>
      </c>
      <c r="H34" s="119">
        <f t="shared" si="24"/>
        <v>3</v>
      </c>
      <c r="I34" s="120">
        <f t="shared" si="25"/>
        <v>2149.27</v>
      </c>
      <c r="J34" s="121">
        <f t="shared" si="26"/>
        <v>3.7448667791712387E-3</v>
      </c>
      <c r="K34" s="121">
        <f t="shared" si="27"/>
        <v>0.25904104651621973</v>
      </c>
      <c r="L34" s="121">
        <f t="shared" si="28"/>
        <v>0.22519273986051078</v>
      </c>
      <c r="M34" s="122">
        <f t="shared" si="29"/>
        <v>6.6959999999999997</v>
      </c>
      <c r="N34" s="123">
        <f t="shared" si="30"/>
        <v>4.6527425591014623E-2</v>
      </c>
      <c r="O34" s="123">
        <f t="shared" si="31"/>
        <v>1.5819324700944972</v>
      </c>
      <c r="P34" s="224">
        <f t="shared" si="32"/>
        <v>0</v>
      </c>
      <c r="Q34" s="225">
        <f t="shared" si="33"/>
        <v>1</v>
      </c>
      <c r="R34" s="225">
        <f t="shared" si="34"/>
        <v>34</v>
      </c>
      <c r="T34">
        <v>529</v>
      </c>
      <c r="U34">
        <v>9776</v>
      </c>
      <c r="V34" t="s">
        <v>323</v>
      </c>
      <c r="W34">
        <v>2149.27</v>
      </c>
      <c r="X34">
        <v>877.43700000000001</v>
      </c>
      <c r="Y34">
        <v>2.4489999999999998</v>
      </c>
      <c r="Z34">
        <v>6.6959999999999997</v>
      </c>
      <c r="AA34">
        <v>131.42577</v>
      </c>
      <c r="AB34">
        <v>0.492172</v>
      </c>
      <c r="AC34">
        <v>34.044668999999999</v>
      </c>
      <c r="AD34" s="1">
        <v>484</v>
      </c>
      <c r="AE34">
        <v>1</v>
      </c>
      <c r="AF34">
        <v>34</v>
      </c>
      <c r="AG34">
        <v>76</v>
      </c>
      <c r="AH34">
        <v>16.353489</v>
      </c>
      <c r="AI34">
        <v>451.8</v>
      </c>
      <c r="AJ34">
        <v>0</v>
      </c>
      <c r="AK34">
        <v>0</v>
      </c>
      <c r="AL34">
        <v>0</v>
      </c>
      <c r="AM34" t="s">
        <v>324</v>
      </c>
      <c r="AN34" t="s">
        <v>680</v>
      </c>
      <c r="AO34">
        <v>1920.9829999999999</v>
      </c>
      <c r="AR34" t="s">
        <v>118</v>
      </c>
      <c r="AS34" t="s">
        <v>123</v>
      </c>
      <c r="AT34" t="s">
        <v>263</v>
      </c>
      <c r="AU34" t="s">
        <v>323</v>
      </c>
      <c r="AV34" t="s">
        <v>48</v>
      </c>
      <c r="AW34">
        <v>3</v>
      </c>
      <c r="BB34">
        <v>0.99937464463591885</v>
      </c>
      <c r="BC34" t="s">
        <v>66</v>
      </c>
      <c r="BF34" t="s">
        <v>118</v>
      </c>
      <c r="BG34" t="s">
        <v>123</v>
      </c>
      <c r="BH34" t="s">
        <v>323</v>
      </c>
      <c r="BI34">
        <v>9776</v>
      </c>
      <c r="BJ34">
        <v>3</v>
      </c>
      <c r="BK34" t="s">
        <v>263</v>
      </c>
      <c r="BL34" t="s">
        <v>253</v>
      </c>
      <c r="BM34">
        <v>0.99937464463591885</v>
      </c>
      <c r="BN34" t="s">
        <v>66</v>
      </c>
      <c r="BO34" t="s">
        <v>180</v>
      </c>
      <c r="BP34">
        <v>2149.27</v>
      </c>
    </row>
    <row r="35" spans="1:68" ht="16.5" x14ac:dyDescent="0.25">
      <c r="A35" s="129" t="str">
        <f t="shared" si="18"/>
        <v>인천스마트</v>
      </c>
      <c r="B35" s="130" t="str">
        <f t="shared" si="1"/>
        <v>김인기</v>
      </c>
      <c r="C35" s="131" t="str">
        <f t="shared" si="19"/>
        <v>S</v>
      </c>
      <c r="D35" s="132">
        <f t="shared" si="20"/>
        <v>1.0310526315789474</v>
      </c>
      <c r="E35" s="133">
        <f t="shared" si="21"/>
        <v>1192</v>
      </c>
      <c r="F35" s="134" t="str">
        <f t="shared" si="22"/>
        <v>20</v>
      </c>
      <c r="G35" s="135" t="str">
        <f t="shared" si="23"/>
        <v>70바3503</v>
      </c>
      <c r="H35" s="136">
        <f t="shared" si="24"/>
        <v>1</v>
      </c>
      <c r="I35" s="137">
        <f t="shared" si="25"/>
        <v>411.334</v>
      </c>
      <c r="J35" s="138">
        <f t="shared" si="26"/>
        <v>5.6084173387949243E-2</v>
      </c>
      <c r="K35" s="138">
        <f t="shared" si="27"/>
        <v>0.30565251457798409</v>
      </c>
      <c r="L35" s="138">
        <f t="shared" si="28"/>
        <v>0.25526700929171914</v>
      </c>
      <c r="M35" s="139">
        <f t="shared" si="29"/>
        <v>16.227</v>
      </c>
      <c r="N35" s="140">
        <f t="shared" si="30"/>
        <v>0</v>
      </c>
      <c r="O35" s="140">
        <f t="shared" si="31"/>
        <v>22.030610309101704</v>
      </c>
      <c r="P35" s="222">
        <f t="shared" si="32"/>
        <v>5</v>
      </c>
      <c r="Q35" s="223">
        <f t="shared" si="33"/>
        <v>0</v>
      </c>
      <c r="R35" s="223">
        <f t="shared" si="34"/>
        <v>108</v>
      </c>
      <c r="T35">
        <v>529</v>
      </c>
      <c r="U35">
        <v>1192</v>
      </c>
      <c r="V35" t="s">
        <v>325</v>
      </c>
      <c r="W35">
        <v>490.22699999999998</v>
      </c>
      <c r="X35">
        <v>254.79</v>
      </c>
      <c r="Y35">
        <v>1.9239999999999999</v>
      </c>
      <c r="Z35">
        <v>16.227</v>
      </c>
      <c r="AA35">
        <v>21.876653000000001</v>
      </c>
      <c r="AB35">
        <v>1.226934</v>
      </c>
      <c r="AC35">
        <v>6.6866539999999999</v>
      </c>
      <c r="AD35" s="1">
        <v>105</v>
      </c>
      <c r="AE35">
        <v>0</v>
      </c>
      <c r="AF35">
        <v>108</v>
      </c>
      <c r="AG35">
        <v>70</v>
      </c>
      <c r="AH35">
        <v>22.408683</v>
      </c>
      <c r="AI35">
        <v>1236</v>
      </c>
      <c r="AJ35">
        <v>0</v>
      </c>
      <c r="AK35">
        <v>5</v>
      </c>
      <c r="AL35">
        <v>1736</v>
      </c>
      <c r="AM35" t="s">
        <v>326</v>
      </c>
      <c r="AN35" t="s">
        <v>681</v>
      </c>
      <c r="AO35">
        <v>411.334</v>
      </c>
      <c r="AR35" t="s">
        <v>118</v>
      </c>
      <c r="AS35" t="s">
        <v>119</v>
      </c>
      <c r="AT35" t="s">
        <v>200</v>
      </c>
      <c r="AU35" t="s">
        <v>325</v>
      </c>
      <c r="AV35" t="s">
        <v>48</v>
      </c>
      <c r="AW35">
        <v>1</v>
      </c>
      <c r="BB35">
        <v>1.0310526315789474</v>
      </c>
      <c r="BC35" t="s">
        <v>71</v>
      </c>
      <c r="BF35" t="s">
        <v>118</v>
      </c>
      <c r="BG35" t="s">
        <v>119</v>
      </c>
      <c r="BH35" t="s">
        <v>325</v>
      </c>
      <c r="BI35">
        <v>1192</v>
      </c>
      <c r="BJ35">
        <v>1</v>
      </c>
      <c r="BK35" t="s">
        <v>200</v>
      </c>
      <c r="BL35" t="s">
        <v>176</v>
      </c>
      <c r="BM35">
        <v>1.0310526315789474</v>
      </c>
      <c r="BN35" t="s">
        <v>71</v>
      </c>
      <c r="BO35" t="s">
        <v>178</v>
      </c>
      <c r="BP35">
        <v>411.334</v>
      </c>
    </row>
    <row r="36" spans="1:68" ht="16.5" x14ac:dyDescent="0.25">
      <c r="A36" s="112" t="str">
        <f t="shared" si="18"/>
        <v>인천스마트</v>
      </c>
      <c r="B36" s="113" t="str">
        <f t="shared" si="1"/>
        <v>김재중</v>
      </c>
      <c r="C36" s="114" t="str">
        <f t="shared" si="19"/>
        <v>C</v>
      </c>
      <c r="D36" s="115">
        <f t="shared" si="20"/>
        <v>0.8754340361588383</v>
      </c>
      <c r="E36" s="116">
        <f t="shared" si="21"/>
        <v>2214</v>
      </c>
      <c r="F36" s="117" t="str">
        <f t="shared" si="22"/>
        <v>21</v>
      </c>
      <c r="G36" s="118" t="str">
        <f t="shared" si="23"/>
        <v>70바3562</v>
      </c>
      <c r="H36" s="119">
        <f t="shared" si="24"/>
        <v>3</v>
      </c>
      <c r="I36" s="120">
        <f t="shared" si="25"/>
        <v>1739.8029999999999</v>
      </c>
      <c r="J36" s="121">
        <f t="shared" si="26"/>
        <v>4.6235533687779058E-2</v>
      </c>
      <c r="K36" s="121">
        <f t="shared" si="27"/>
        <v>0.4069602904401316</v>
      </c>
      <c r="L36" s="121">
        <f t="shared" si="28"/>
        <v>0.13967098573804046</v>
      </c>
      <c r="M36" s="122">
        <f t="shared" si="29"/>
        <v>17.245000000000001</v>
      </c>
      <c r="N36" s="123">
        <f t="shared" si="30"/>
        <v>0</v>
      </c>
      <c r="O36" s="123">
        <f t="shared" si="31"/>
        <v>6.4132928433277563</v>
      </c>
      <c r="P36" s="224">
        <f t="shared" si="32"/>
        <v>38</v>
      </c>
      <c r="Q36" s="225">
        <f t="shared" si="33"/>
        <v>0</v>
      </c>
      <c r="R36" s="225">
        <f t="shared" si="34"/>
        <v>114</v>
      </c>
      <c r="T36">
        <v>529</v>
      </c>
      <c r="U36">
        <v>2214</v>
      </c>
      <c r="V36" t="s">
        <v>327</v>
      </c>
      <c r="W36">
        <v>1777.558</v>
      </c>
      <c r="X36">
        <v>1007.798</v>
      </c>
      <c r="Y36">
        <v>1.764</v>
      </c>
      <c r="Z36">
        <v>17.245000000000001</v>
      </c>
      <c r="AA36">
        <v>130.78523200000001</v>
      </c>
      <c r="AB36">
        <v>6.0469249999999999</v>
      </c>
      <c r="AC36">
        <v>53.224395999999999</v>
      </c>
      <c r="AD36" s="1">
        <v>243</v>
      </c>
      <c r="AE36">
        <v>0</v>
      </c>
      <c r="AF36">
        <v>114</v>
      </c>
      <c r="AG36">
        <v>89</v>
      </c>
      <c r="AH36">
        <v>13.591426999999999</v>
      </c>
      <c r="AI36">
        <v>185.3</v>
      </c>
      <c r="AJ36">
        <v>5.6</v>
      </c>
      <c r="AK36">
        <v>38</v>
      </c>
      <c r="AL36">
        <v>12336</v>
      </c>
      <c r="AM36" t="s">
        <v>328</v>
      </c>
      <c r="AN36" t="s">
        <v>682</v>
      </c>
      <c r="AO36">
        <v>1558.8409999999999</v>
      </c>
      <c r="AR36" t="s">
        <v>118</v>
      </c>
      <c r="AS36" t="s">
        <v>120</v>
      </c>
      <c r="AT36" t="s">
        <v>214</v>
      </c>
      <c r="AU36" t="s">
        <v>327</v>
      </c>
      <c r="AV36" t="s">
        <v>48</v>
      </c>
      <c r="AW36">
        <v>3</v>
      </c>
      <c r="BB36">
        <v>0.8754340361588383</v>
      </c>
      <c r="BC36" t="s">
        <v>69</v>
      </c>
      <c r="BF36" t="s">
        <v>118</v>
      </c>
      <c r="BG36" t="s">
        <v>120</v>
      </c>
      <c r="BH36" t="s">
        <v>327</v>
      </c>
      <c r="BI36">
        <v>2214</v>
      </c>
      <c r="BJ36">
        <v>3</v>
      </c>
      <c r="BK36" t="s">
        <v>214</v>
      </c>
      <c r="BL36" t="s">
        <v>215</v>
      </c>
      <c r="BM36">
        <v>0.8754340361588383</v>
      </c>
      <c r="BN36" t="s">
        <v>69</v>
      </c>
      <c r="BO36" t="s">
        <v>179</v>
      </c>
      <c r="BP36">
        <v>1739.8029999999999</v>
      </c>
    </row>
    <row r="37" spans="1:68" ht="16.5" x14ac:dyDescent="0.25">
      <c r="A37" s="129" t="str">
        <f t="shared" si="18"/>
        <v>인천스마트</v>
      </c>
      <c r="B37" s="130" t="str">
        <f t="shared" si="1"/>
        <v>김정인</v>
      </c>
      <c r="C37" s="131" t="str">
        <f t="shared" si="19"/>
        <v>S</v>
      </c>
      <c r="D37" s="132">
        <f t="shared" si="20"/>
        <v>1.0540031403613264</v>
      </c>
      <c r="E37" s="133">
        <f t="shared" si="21"/>
        <v>3410</v>
      </c>
      <c r="F37" s="134" t="str">
        <f t="shared" si="22"/>
        <v>5</v>
      </c>
      <c r="G37" s="135" t="str">
        <f t="shared" si="23"/>
        <v>70바3630</v>
      </c>
      <c r="H37" s="136">
        <f t="shared" si="24"/>
        <v>9</v>
      </c>
      <c r="I37" s="137">
        <f t="shared" si="25"/>
        <v>1972.848</v>
      </c>
      <c r="J37" s="138">
        <f t="shared" si="26"/>
        <v>2.4876676216028515E-2</v>
      </c>
      <c r="K37" s="138">
        <f t="shared" si="27"/>
        <v>0.3160335205821162</v>
      </c>
      <c r="L37" s="138">
        <f t="shared" si="28"/>
        <v>0.19616311038660861</v>
      </c>
      <c r="M37" s="139">
        <f t="shared" si="29"/>
        <v>8.3889999999999993</v>
      </c>
      <c r="N37" s="140">
        <f t="shared" si="30"/>
        <v>0</v>
      </c>
      <c r="O37" s="140">
        <f t="shared" si="31"/>
        <v>0.81101027550019056</v>
      </c>
      <c r="P37" s="222">
        <f t="shared" si="32"/>
        <v>146</v>
      </c>
      <c r="Q37" s="223">
        <f t="shared" si="33"/>
        <v>0</v>
      </c>
      <c r="R37" s="223">
        <f t="shared" si="34"/>
        <v>16</v>
      </c>
      <c r="T37">
        <v>529</v>
      </c>
      <c r="U37">
        <v>3410</v>
      </c>
      <c r="V37" t="s">
        <v>329</v>
      </c>
      <c r="W37">
        <v>1972.848</v>
      </c>
      <c r="X37">
        <v>922.14800000000002</v>
      </c>
      <c r="Y37">
        <v>2.1389999999999998</v>
      </c>
      <c r="Z37">
        <v>8.3889999999999993</v>
      </c>
      <c r="AA37">
        <v>126.656631</v>
      </c>
      <c r="AB37">
        <v>3.1507960000000002</v>
      </c>
      <c r="AC37">
        <v>40.027740999999999</v>
      </c>
      <c r="AD37" s="1">
        <v>387</v>
      </c>
      <c r="AE37">
        <v>0</v>
      </c>
      <c r="AF37">
        <v>16</v>
      </c>
      <c r="AG37">
        <v>69</v>
      </c>
      <c r="AH37">
        <v>15.576349</v>
      </c>
      <c r="AI37">
        <v>216</v>
      </c>
      <c r="AJ37">
        <v>0</v>
      </c>
      <c r="AK37">
        <v>146</v>
      </c>
      <c r="AL37">
        <v>6526</v>
      </c>
      <c r="AM37" t="s">
        <v>330</v>
      </c>
      <c r="AN37" t="s">
        <v>683</v>
      </c>
      <c r="AO37">
        <v>387.76799999999997</v>
      </c>
      <c r="AR37" t="s">
        <v>118</v>
      </c>
      <c r="AS37" t="s">
        <v>123</v>
      </c>
      <c r="AT37" t="s">
        <v>260</v>
      </c>
      <c r="AU37" t="s">
        <v>329</v>
      </c>
      <c r="AV37" t="s">
        <v>48</v>
      </c>
      <c r="AW37">
        <v>9</v>
      </c>
      <c r="BB37">
        <v>1.0540031403613264</v>
      </c>
      <c r="BC37" t="s">
        <v>71</v>
      </c>
      <c r="BF37" t="s">
        <v>118</v>
      </c>
      <c r="BG37" t="s">
        <v>123</v>
      </c>
      <c r="BH37" t="s">
        <v>329</v>
      </c>
      <c r="BI37">
        <v>3410</v>
      </c>
      <c r="BJ37">
        <v>9</v>
      </c>
      <c r="BK37" t="s">
        <v>260</v>
      </c>
      <c r="BL37" t="s">
        <v>254</v>
      </c>
      <c r="BM37">
        <v>1.0540031403613264</v>
      </c>
      <c r="BN37" t="s">
        <v>71</v>
      </c>
      <c r="BO37" t="s">
        <v>178</v>
      </c>
      <c r="BP37">
        <v>1972.848</v>
      </c>
    </row>
    <row r="38" spans="1:68" ht="16.5" x14ac:dyDescent="0.25">
      <c r="A38" s="112" t="str">
        <f t="shared" si="18"/>
        <v>인천스마트</v>
      </c>
      <c r="B38" s="113" t="str">
        <f t="shared" si="1"/>
        <v>김정일</v>
      </c>
      <c r="C38" s="114" t="str">
        <f t="shared" si="19"/>
        <v>C</v>
      </c>
      <c r="D38" s="115">
        <f t="shared" si="20"/>
        <v>0.8573988275796921</v>
      </c>
      <c r="E38" s="116">
        <f t="shared" si="21"/>
        <v>2401</v>
      </c>
      <c r="F38" s="117" t="str">
        <f t="shared" si="22"/>
        <v>5</v>
      </c>
      <c r="G38" s="118" t="str">
        <f t="shared" si="23"/>
        <v>70바3662</v>
      </c>
      <c r="H38" s="119">
        <f t="shared" si="24"/>
        <v>3</v>
      </c>
      <c r="I38" s="120">
        <f t="shared" si="25"/>
        <v>857.45699999999999</v>
      </c>
      <c r="J38" s="121">
        <f t="shared" si="26"/>
        <v>5.4916380984667175E-2</v>
      </c>
      <c r="K38" s="121">
        <f t="shared" si="27"/>
        <v>0.28891264395045735</v>
      </c>
      <c r="L38" s="121">
        <f t="shared" si="28"/>
        <v>0.11779016323850643</v>
      </c>
      <c r="M38" s="122">
        <f t="shared" si="29"/>
        <v>9.6790000000000003</v>
      </c>
      <c r="N38" s="123">
        <f t="shared" si="30"/>
        <v>0</v>
      </c>
      <c r="O38" s="123">
        <f t="shared" si="31"/>
        <v>0.58311961999260609</v>
      </c>
      <c r="P38" s="224">
        <f t="shared" si="32"/>
        <v>11</v>
      </c>
      <c r="Q38" s="225">
        <f t="shared" si="33"/>
        <v>0</v>
      </c>
      <c r="R38" s="225">
        <f t="shared" si="34"/>
        <v>5</v>
      </c>
      <c r="T38">
        <v>529</v>
      </c>
      <c r="U38">
        <v>2401</v>
      </c>
      <c r="V38" t="s">
        <v>545</v>
      </c>
      <c r="W38">
        <v>857.45699999999999</v>
      </c>
      <c r="X38">
        <v>500.23099999999999</v>
      </c>
      <c r="Y38">
        <v>1.714</v>
      </c>
      <c r="Z38">
        <v>9.6790000000000003</v>
      </c>
      <c r="AA38">
        <v>56.176098000000003</v>
      </c>
      <c r="AB38">
        <v>3.0849880000000001</v>
      </c>
      <c r="AC38">
        <v>16.229984999999999</v>
      </c>
      <c r="AD38" s="1">
        <v>101</v>
      </c>
      <c r="AE38">
        <v>0</v>
      </c>
      <c r="AF38">
        <v>5</v>
      </c>
      <c r="AG38">
        <v>65</v>
      </c>
      <c r="AH38">
        <v>15.263733</v>
      </c>
      <c r="AI38">
        <v>13.9</v>
      </c>
      <c r="AJ38">
        <v>0</v>
      </c>
      <c r="AK38">
        <v>11</v>
      </c>
      <c r="AL38">
        <v>4920</v>
      </c>
      <c r="AM38" t="s">
        <v>546</v>
      </c>
      <c r="AN38" t="s">
        <v>684</v>
      </c>
      <c r="AO38">
        <v>654.63</v>
      </c>
      <c r="AR38" t="s">
        <v>118</v>
      </c>
      <c r="AS38" t="s">
        <v>123</v>
      </c>
      <c r="AT38" t="s">
        <v>264</v>
      </c>
      <c r="AU38" t="s">
        <v>545</v>
      </c>
      <c r="AV38" t="s">
        <v>48</v>
      </c>
      <c r="AW38">
        <v>3</v>
      </c>
      <c r="BB38">
        <v>0.8573988275796921</v>
      </c>
      <c r="BC38" t="s">
        <v>69</v>
      </c>
      <c r="BF38" t="s">
        <v>118</v>
      </c>
      <c r="BG38" t="s">
        <v>123</v>
      </c>
      <c r="BH38" t="s">
        <v>545</v>
      </c>
      <c r="BI38">
        <v>2401</v>
      </c>
      <c r="BJ38">
        <v>3</v>
      </c>
      <c r="BK38" t="s">
        <v>264</v>
      </c>
      <c r="BL38" t="s">
        <v>256</v>
      </c>
      <c r="BM38">
        <v>0.8573988275796921</v>
      </c>
      <c r="BN38" t="s">
        <v>69</v>
      </c>
      <c r="BO38" t="s">
        <v>179</v>
      </c>
      <c r="BP38">
        <v>857.45699999999999</v>
      </c>
    </row>
    <row r="39" spans="1:68" ht="16.5" x14ac:dyDescent="0.25">
      <c r="A39" s="129" t="str">
        <f t="shared" si="18"/>
        <v>인천스마트</v>
      </c>
      <c r="B39" s="130" t="str">
        <f t="shared" si="1"/>
        <v>김종국</v>
      </c>
      <c r="C39" s="131" t="str">
        <f t="shared" si="19"/>
        <v>A</v>
      </c>
      <c r="D39" s="132">
        <f t="shared" si="20"/>
        <v>0.97578947368421065</v>
      </c>
      <c r="E39" s="133">
        <f t="shared" si="21"/>
        <v>1261</v>
      </c>
      <c r="F39" s="134" t="str">
        <f t="shared" si="22"/>
        <v>20</v>
      </c>
      <c r="G39" s="135" t="str">
        <f t="shared" si="23"/>
        <v>70바3567</v>
      </c>
      <c r="H39" s="136">
        <f t="shared" si="24"/>
        <v>1</v>
      </c>
      <c r="I39" s="137">
        <f t="shared" si="25"/>
        <v>1257.3789999999999</v>
      </c>
      <c r="J39" s="138">
        <f t="shared" si="26"/>
        <v>1.2647932796395884E-2</v>
      </c>
      <c r="K39" s="138">
        <f t="shared" si="27"/>
        <v>0.35998997802321675</v>
      </c>
      <c r="L39" s="138">
        <f t="shared" si="28"/>
        <v>0.16542347215915013</v>
      </c>
      <c r="M39" s="139">
        <f t="shared" si="29"/>
        <v>13.817</v>
      </c>
      <c r="N39" s="140">
        <f t="shared" si="30"/>
        <v>0</v>
      </c>
      <c r="O39" s="140">
        <f t="shared" si="31"/>
        <v>13.122535051086427</v>
      </c>
      <c r="P39" s="222">
        <f t="shared" si="32"/>
        <v>4</v>
      </c>
      <c r="Q39" s="223">
        <f t="shared" si="33"/>
        <v>0</v>
      </c>
      <c r="R39" s="223">
        <f t="shared" si="34"/>
        <v>165</v>
      </c>
      <c r="T39">
        <v>529</v>
      </c>
      <c r="U39">
        <v>1261</v>
      </c>
      <c r="V39" t="s">
        <v>331</v>
      </c>
      <c r="W39">
        <v>1257.3789999999999</v>
      </c>
      <c r="X39">
        <v>678.34400000000005</v>
      </c>
      <c r="Y39">
        <v>1.8540000000000001</v>
      </c>
      <c r="Z39">
        <v>13.817</v>
      </c>
      <c r="AA39">
        <v>71.682464999999993</v>
      </c>
      <c r="AB39">
        <v>0.90663499999999997</v>
      </c>
      <c r="AC39">
        <v>25.804969</v>
      </c>
      <c r="AD39" s="1">
        <v>208</v>
      </c>
      <c r="AE39">
        <v>0</v>
      </c>
      <c r="AF39">
        <v>165</v>
      </c>
      <c r="AG39">
        <v>73</v>
      </c>
      <c r="AH39">
        <v>17.540956000000001</v>
      </c>
      <c r="AI39">
        <v>465</v>
      </c>
      <c r="AJ39">
        <v>0</v>
      </c>
      <c r="AK39">
        <v>4</v>
      </c>
      <c r="AL39">
        <v>2216</v>
      </c>
      <c r="AM39" t="s">
        <v>332</v>
      </c>
      <c r="AN39" t="s">
        <v>685</v>
      </c>
      <c r="AO39">
        <v>1257.3789999999999</v>
      </c>
      <c r="AR39" t="s">
        <v>118</v>
      </c>
      <c r="AS39" t="s">
        <v>119</v>
      </c>
      <c r="AT39" t="s">
        <v>207</v>
      </c>
      <c r="AU39" t="s">
        <v>331</v>
      </c>
      <c r="AV39" t="s">
        <v>48</v>
      </c>
      <c r="AW39">
        <v>1</v>
      </c>
      <c r="BB39">
        <v>0.97578947368421065</v>
      </c>
      <c r="BC39" t="s">
        <v>66</v>
      </c>
      <c r="BF39" t="s">
        <v>118</v>
      </c>
      <c r="BG39" t="s">
        <v>119</v>
      </c>
      <c r="BH39" t="s">
        <v>331</v>
      </c>
      <c r="BI39">
        <v>1261</v>
      </c>
      <c r="BJ39">
        <v>1</v>
      </c>
      <c r="BK39" t="s">
        <v>207</v>
      </c>
      <c r="BL39" t="s">
        <v>176</v>
      </c>
      <c r="BM39">
        <v>0.97578947368421065</v>
      </c>
      <c r="BN39" t="s">
        <v>66</v>
      </c>
      <c r="BO39" t="s">
        <v>180</v>
      </c>
      <c r="BP39">
        <v>1257.3789999999999</v>
      </c>
    </row>
    <row r="40" spans="1:68" ht="16.5" x14ac:dyDescent="0.25">
      <c r="A40" s="112" t="str">
        <f t="shared" si="18"/>
        <v>인천스마트</v>
      </c>
      <c r="B40" s="113" t="str">
        <f t="shared" si="1"/>
        <v>김창영</v>
      </c>
      <c r="C40" s="114" t="str">
        <f t="shared" si="19"/>
        <v>A</v>
      </c>
      <c r="D40" s="115">
        <f t="shared" si="20"/>
        <v>0.97389924695273056</v>
      </c>
      <c r="E40" s="116">
        <f t="shared" si="21"/>
        <v>6282</v>
      </c>
      <c r="F40" s="117" t="str">
        <f t="shared" si="22"/>
        <v>20</v>
      </c>
      <c r="G40" s="118" t="str">
        <f t="shared" si="23"/>
        <v>70바3573</v>
      </c>
      <c r="H40" s="119">
        <f t="shared" si="24"/>
        <v>2</v>
      </c>
      <c r="I40" s="120">
        <f t="shared" si="25"/>
        <v>1631.819</v>
      </c>
      <c r="J40" s="121">
        <f t="shared" si="26"/>
        <v>3.2866103191227528E-2</v>
      </c>
      <c r="K40" s="121">
        <f t="shared" si="27"/>
        <v>0.35753010409412245</v>
      </c>
      <c r="L40" s="121">
        <f t="shared" si="28"/>
        <v>0.23286896402113225</v>
      </c>
      <c r="M40" s="122">
        <f t="shared" si="29"/>
        <v>13.406000000000001</v>
      </c>
      <c r="N40" s="123">
        <f t="shared" si="30"/>
        <v>0.12256261264270119</v>
      </c>
      <c r="O40" s="123">
        <f t="shared" si="31"/>
        <v>14.707513517124141</v>
      </c>
      <c r="P40" s="224">
        <f t="shared" si="32"/>
        <v>15</v>
      </c>
      <c r="Q40" s="225">
        <f t="shared" si="33"/>
        <v>2</v>
      </c>
      <c r="R40" s="225">
        <f t="shared" si="34"/>
        <v>240</v>
      </c>
      <c r="T40">
        <v>529</v>
      </c>
      <c r="U40">
        <v>6282</v>
      </c>
      <c r="V40" t="s">
        <v>333</v>
      </c>
      <c r="W40">
        <v>1631.819</v>
      </c>
      <c r="X40">
        <v>881.97500000000002</v>
      </c>
      <c r="Y40">
        <v>1.85</v>
      </c>
      <c r="Z40">
        <v>13.406000000000001</v>
      </c>
      <c r="AA40">
        <v>97.854132000000007</v>
      </c>
      <c r="AB40">
        <v>3.2160839999999999</v>
      </c>
      <c r="AC40">
        <v>34.985798000000003</v>
      </c>
      <c r="AD40" s="1">
        <v>380</v>
      </c>
      <c r="AE40">
        <v>2</v>
      </c>
      <c r="AF40">
        <v>240</v>
      </c>
      <c r="AG40">
        <v>75</v>
      </c>
      <c r="AH40">
        <v>16.676034999999999</v>
      </c>
      <c r="AI40">
        <v>923</v>
      </c>
      <c r="AJ40">
        <v>0</v>
      </c>
      <c r="AK40">
        <v>15</v>
      </c>
      <c r="AL40">
        <v>2387</v>
      </c>
      <c r="AM40" t="s">
        <v>334</v>
      </c>
      <c r="AN40" t="s">
        <v>686</v>
      </c>
      <c r="AO40">
        <v>1500.6479999999999</v>
      </c>
      <c r="AR40" t="s">
        <v>118</v>
      </c>
      <c r="AS40" t="s">
        <v>119</v>
      </c>
      <c r="AT40" t="s">
        <v>208</v>
      </c>
      <c r="AU40" t="s">
        <v>333</v>
      </c>
      <c r="AV40" t="s">
        <v>48</v>
      </c>
      <c r="AW40">
        <v>2</v>
      </c>
      <c r="BB40">
        <v>0.97389924695273056</v>
      </c>
      <c r="BC40" t="s">
        <v>66</v>
      </c>
      <c r="BF40" t="s">
        <v>118</v>
      </c>
      <c r="BG40" t="s">
        <v>119</v>
      </c>
      <c r="BH40" t="s">
        <v>333</v>
      </c>
      <c r="BI40">
        <v>6282</v>
      </c>
      <c r="BJ40">
        <v>2</v>
      </c>
      <c r="BK40" t="s">
        <v>208</v>
      </c>
      <c r="BL40" t="s">
        <v>207</v>
      </c>
      <c r="BM40">
        <v>0.97389924695273056</v>
      </c>
      <c r="BN40" t="s">
        <v>66</v>
      </c>
      <c r="BO40" t="s">
        <v>180</v>
      </c>
      <c r="BP40">
        <v>1631.819</v>
      </c>
    </row>
    <row r="41" spans="1:68" ht="16.5" x14ac:dyDescent="0.25">
      <c r="A41" s="129" t="str">
        <f t="shared" si="18"/>
        <v>인천스마트</v>
      </c>
      <c r="B41" s="130" t="str">
        <f t="shared" si="1"/>
        <v>김판수</v>
      </c>
      <c r="C41" s="131" t="str">
        <f t="shared" si="19"/>
        <v>B</v>
      </c>
      <c r="D41" s="132">
        <f t="shared" si="20"/>
        <v>0.92080971329025529</v>
      </c>
      <c r="E41" s="133">
        <f t="shared" si="21"/>
        <v>2206</v>
      </c>
      <c r="F41" s="134" t="str">
        <f t="shared" si="22"/>
        <v>5</v>
      </c>
      <c r="G41" s="135" t="str">
        <f t="shared" si="23"/>
        <v>70바3620</v>
      </c>
      <c r="H41" s="136">
        <f t="shared" si="24"/>
        <v>8</v>
      </c>
      <c r="I41" s="137">
        <f t="shared" si="25"/>
        <v>1563.6719999999998</v>
      </c>
      <c r="J41" s="138">
        <f t="shared" si="26"/>
        <v>5.6606294777263519E-2</v>
      </c>
      <c r="K41" s="138">
        <f t="shared" si="27"/>
        <v>0.33714364168789501</v>
      </c>
      <c r="L41" s="138">
        <f t="shared" si="28"/>
        <v>0.15732199591730237</v>
      </c>
      <c r="M41" s="139">
        <f t="shared" si="29"/>
        <v>11.246</v>
      </c>
      <c r="N41" s="140">
        <f t="shared" si="30"/>
        <v>0</v>
      </c>
      <c r="O41" s="140">
        <f t="shared" si="31"/>
        <v>6.5776777198542238</v>
      </c>
      <c r="P41" s="222">
        <f t="shared" si="32"/>
        <v>90</v>
      </c>
      <c r="Q41" s="223">
        <f t="shared" si="33"/>
        <v>0</v>
      </c>
      <c r="R41" s="223">
        <f t="shared" si="34"/>
        <v>106</v>
      </c>
      <c r="T41">
        <v>529</v>
      </c>
      <c r="U41">
        <v>2206</v>
      </c>
      <c r="V41" t="s">
        <v>593</v>
      </c>
      <c r="W41">
        <v>1611.511</v>
      </c>
      <c r="X41">
        <v>881.03099999999995</v>
      </c>
      <c r="Y41">
        <v>1.829</v>
      </c>
      <c r="Z41">
        <v>11.246</v>
      </c>
      <c r="AA41">
        <v>108.109973</v>
      </c>
      <c r="AB41">
        <v>6.1197049999999997</v>
      </c>
      <c r="AC41">
        <v>36.448590000000003</v>
      </c>
      <c r="AD41" s="1">
        <v>246</v>
      </c>
      <c r="AE41">
        <v>0</v>
      </c>
      <c r="AF41">
        <v>106</v>
      </c>
      <c r="AG41">
        <v>73</v>
      </c>
      <c r="AH41">
        <v>14.906219</v>
      </c>
      <c r="AI41">
        <v>456.4</v>
      </c>
      <c r="AJ41">
        <v>0</v>
      </c>
      <c r="AK41">
        <v>90</v>
      </c>
      <c r="AL41">
        <v>9648</v>
      </c>
      <c r="AM41" t="s">
        <v>594</v>
      </c>
      <c r="AN41" t="s">
        <v>687</v>
      </c>
      <c r="AO41">
        <v>288.97699999999998</v>
      </c>
      <c r="AR41" t="s">
        <v>118</v>
      </c>
      <c r="AS41" t="s">
        <v>123</v>
      </c>
      <c r="AT41" t="s">
        <v>256</v>
      </c>
      <c r="AU41" t="s">
        <v>593</v>
      </c>
      <c r="AV41" t="s">
        <v>48</v>
      </c>
      <c r="AW41">
        <v>8</v>
      </c>
      <c r="BB41">
        <v>0.92080971329025529</v>
      </c>
      <c r="BC41" t="s">
        <v>68</v>
      </c>
      <c r="BF41" t="s">
        <v>118</v>
      </c>
      <c r="BG41" t="s">
        <v>123</v>
      </c>
      <c r="BH41" t="s">
        <v>593</v>
      </c>
      <c r="BI41">
        <v>2206</v>
      </c>
      <c r="BJ41">
        <v>8</v>
      </c>
      <c r="BK41" t="s">
        <v>256</v>
      </c>
      <c r="BL41" t="s">
        <v>254</v>
      </c>
      <c r="BM41">
        <v>0.92080971329025529</v>
      </c>
      <c r="BN41" t="s">
        <v>68</v>
      </c>
      <c r="BO41" t="s">
        <v>177</v>
      </c>
      <c r="BP41">
        <v>1563.6719999999998</v>
      </c>
    </row>
    <row r="42" spans="1:68" ht="16.5" x14ac:dyDescent="0.25">
      <c r="A42" s="112" t="str">
        <f t="shared" si="18"/>
        <v>인천스마트</v>
      </c>
      <c r="B42" s="113" t="str">
        <f t="shared" si="1"/>
        <v>김학열</v>
      </c>
      <c r="C42" s="114" t="str">
        <f t="shared" si="19"/>
        <v>C</v>
      </c>
      <c r="D42" s="115">
        <f t="shared" si="20"/>
        <v>0.87664971696124783</v>
      </c>
      <c r="E42" s="116">
        <f t="shared" si="21"/>
        <v>7749</v>
      </c>
      <c r="F42" s="117" t="str">
        <f t="shared" si="22"/>
        <v>5</v>
      </c>
      <c r="G42" s="118" t="str">
        <f t="shared" si="23"/>
        <v>70바3621</v>
      </c>
      <c r="H42" s="119">
        <f t="shared" si="24"/>
        <v>2</v>
      </c>
      <c r="I42" s="120">
        <f t="shared" si="25"/>
        <v>1859.8159999999998</v>
      </c>
      <c r="J42" s="121">
        <f t="shared" si="26"/>
        <v>3.5627372631346306E-2</v>
      </c>
      <c r="K42" s="121">
        <f t="shared" si="27"/>
        <v>0.37636925245146174</v>
      </c>
      <c r="L42" s="121">
        <f t="shared" si="28"/>
        <v>0.16507009295543218</v>
      </c>
      <c r="M42" s="122">
        <f t="shared" si="29"/>
        <v>11.494999999999999</v>
      </c>
      <c r="N42" s="123">
        <f t="shared" si="30"/>
        <v>0.1075375198406724</v>
      </c>
      <c r="O42" s="123">
        <f t="shared" si="31"/>
        <v>7.4200888690063964</v>
      </c>
      <c r="P42" s="224">
        <f t="shared" si="32"/>
        <v>38</v>
      </c>
      <c r="Q42" s="225">
        <f t="shared" si="33"/>
        <v>2</v>
      </c>
      <c r="R42" s="225">
        <f t="shared" si="34"/>
        <v>138</v>
      </c>
      <c r="T42">
        <v>529</v>
      </c>
      <c r="U42">
        <v>7749</v>
      </c>
      <c r="V42" t="s">
        <v>335</v>
      </c>
      <c r="W42">
        <v>1859.816</v>
      </c>
      <c r="X42">
        <v>1060.8440000000001</v>
      </c>
      <c r="Y42">
        <v>1.7529999999999999</v>
      </c>
      <c r="Z42">
        <v>11.494999999999999</v>
      </c>
      <c r="AA42">
        <v>124.193862</v>
      </c>
      <c r="AB42">
        <v>4.4247009999999998</v>
      </c>
      <c r="AC42">
        <v>46.742750999999998</v>
      </c>
      <c r="AD42" s="1">
        <v>307</v>
      </c>
      <c r="AE42">
        <v>2</v>
      </c>
      <c r="AF42">
        <v>138</v>
      </c>
      <c r="AG42">
        <v>92</v>
      </c>
      <c r="AH42">
        <v>14.975104</v>
      </c>
      <c r="AI42">
        <v>3784.5</v>
      </c>
      <c r="AJ42">
        <v>185.5</v>
      </c>
      <c r="AK42">
        <v>38</v>
      </c>
      <c r="AL42">
        <v>31859</v>
      </c>
      <c r="AM42" t="s">
        <v>336</v>
      </c>
      <c r="AN42" t="s">
        <v>688</v>
      </c>
      <c r="AO42">
        <v>1719.4939999999999</v>
      </c>
      <c r="AR42" t="s">
        <v>118</v>
      </c>
      <c r="AS42" t="s">
        <v>123</v>
      </c>
      <c r="AT42" t="s">
        <v>257</v>
      </c>
      <c r="AU42" t="s">
        <v>335</v>
      </c>
      <c r="AV42" t="s">
        <v>48</v>
      </c>
      <c r="AW42">
        <v>2</v>
      </c>
      <c r="BB42">
        <v>0.87664971696124783</v>
      </c>
      <c r="BC42" t="s">
        <v>69</v>
      </c>
      <c r="BF42" t="s">
        <v>118</v>
      </c>
      <c r="BG42" t="s">
        <v>123</v>
      </c>
      <c r="BH42" t="s">
        <v>335</v>
      </c>
      <c r="BI42">
        <v>7749</v>
      </c>
      <c r="BJ42">
        <v>2</v>
      </c>
      <c r="BK42" t="s">
        <v>257</v>
      </c>
      <c r="BL42" t="s">
        <v>254</v>
      </c>
      <c r="BM42">
        <v>0.87664971696124783</v>
      </c>
      <c r="BN42" t="s">
        <v>69</v>
      </c>
      <c r="BO42" t="s">
        <v>179</v>
      </c>
      <c r="BP42">
        <v>1859.8159999999998</v>
      </c>
    </row>
    <row r="43" spans="1:68" ht="16.5" x14ac:dyDescent="0.25">
      <c r="A43" s="129" t="str">
        <f t="shared" si="18"/>
        <v>인천스마트</v>
      </c>
      <c r="B43" s="130" t="str">
        <f t="shared" si="1"/>
        <v>김현수</v>
      </c>
      <c r="C43" s="131" t="str">
        <f t="shared" si="19"/>
        <v>F</v>
      </c>
      <c r="D43" s="132">
        <f t="shared" si="20"/>
        <v>0.79097778682779951</v>
      </c>
      <c r="E43" s="133">
        <f t="shared" si="21"/>
        <v>6673</v>
      </c>
      <c r="F43" s="134" t="str">
        <f t="shared" si="22"/>
        <v>38</v>
      </c>
      <c r="G43" s="135" t="str">
        <f t="shared" si="23"/>
        <v>70바3551</v>
      </c>
      <c r="H43" s="136">
        <f t="shared" si="24"/>
        <v>6</v>
      </c>
      <c r="I43" s="137">
        <f t="shared" si="25"/>
        <v>591.10299999999995</v>
      </c>
      <c r="J43" s="138">
        <f t="shared" si="26"/>
        <v>2.9352973440425711E-2</v>
      </c>
      <c r="K43" s="138">
        <f t="shared" si="27"/>
        <v>0.39626701410062304</v>
      </c>
      <c r="L43" s="138">
        <f t="shared" si="28"/>
        <v>0.21146906715073346</v>
      </c>
      <c r="M43" s="139">
        <f t="shared" si="29"/>
        <v>15.612</v>
      </c>
      <c r="N43" s="140">
        <f t="shared" si="30"/>
        <v>0</v>
      </c>
      <c r="O43" s="140">
        <f t="shared" si="31"/>
        <v>17.455835192199562</v>
      </c>
      <c r="P43" s="222">
        <f t="shared" si="32"/>
        <v>16</v>
      </c>
      <c r="Q43" s="223">
        <f t="shared" si="33"/>
        <v>0</v>
      </c>
      <c r="R43" s="223">
        <f t="shared" si="34"/>
        <v>113</v>
      </c>
      <c r="T43">
        <v>529</v>
      </c>
      <c r="U43">
        <v>6673</v>
      </c>
      <c r="V43" t="s">
        <v>337</v>
      </c>
      <c r="W43">
        <v>647.34799999999996</v>
      </c>
      <c r="X43">
        <v>375.49599999999998</v>
      </c>
      <c r="Y43">
        <v>1.724</v>
      </c>
      <c r="Z43">
        <v>15.612</v>
      </c>
      <c r="AA43">
        <v>44.856102999999997</v>
      </c>
      <c r="AB43">
        <v>1.3166599999999999</v>
      </c>
      <c r="AC43">
        <v>17.774994</v>
      </c>
      <c r="AD43" s="1">
        <v>125</v>
      </c>
      <c r="AE43">
        <v>0</v>
      </c>
      <c r="AF43">
        <v>113</v>
      </c>
      <c r="AG43">
        <v>76</v>
      </c>
      <c r="AH43">
        <v>14.431659</v>
      </c>
      <c r="AI43">
        <v>325.7</v>
      </c>
      <c r="AJ43">
        <v>0</v>
      </c>
      <c r="AK43">
        <v>16</v>
      </c>
      <c r="AL43">
        <v>6692</v>
      </c>
      <c r="AM43" t="s">
        <v>338</v>
      </c>
      <c r="AN43" t="s">
        <v>689</v>
      </c>
      <c r="AO43">
        <v>133.18</v>
      </c>
      <c r="AR43" t="s">
        <v>118</v>
      </c>
      <c r="AS43" t="s">
        <v>122</v>
      </c>
      <c r="AT43" t="s">
        <v>247</v>
      </c>
      <c r="AU43" t="s">
        <v>337</v>
      </c>
      <c r="AV43" t="s">
        <v>48</v>
      </c>
      <c r="AW43">
        <v>6</v>
      </c>
      <c r="BB43">
        <v>0.79097778682779951</v>
      </c>
      <c r="BC43" t="s">
        <v>70</v>
      </c>
      <c r="BF43" t="s">
        <v>118</v>
      </c>
      <c r="BG43" t="s">
        <v>122</v>
      </c>
      <c r="BH43" t="s">
        <v>337</v>
      </c>
      <c r="BI43">
        <v>6673</v>
      </c>
      <c r="BJ43">
        <v>6</v>
      </c>
      <c r="BK43" t="s">
        <v>247</v>
      </c>
      <c r="BL43" t="s">
        <v>245</v>
      </c>
      <c r="BM43">
        <v>0.79097778682779951</v>
      </c>
      <c r="BN43" t="s">
        <v>70</v>
      </c>
      <c r="BO43" t="s">
        <v>553</v>
      </c>
      <c r="BP43">
        <v>591.10299999999995</v>
      </c>
    </row>
    <row r="44" spans="1:68" ht="16.5" x14ac:dyDescent="0.25">
      <c r="A44" s="112" t="str">
        <f t="shared" si="18"/>
        <v>인천스마트</v>
      </c>
      <c r="B44" s="113" t="str">
        <f t="shared" si="1"/>
        <v>김형규</v>
      </c>
      <c r="C44" s="114" t="str">
        <f t="shared" si="19"/>
        <v>S</v>
      </c>
      <c r="D44" s="115">
        <f t="shared" si="20"/>
        <v>1.0483333333333333</v>
      </c>
      <c r="E44" s="116">
        <f t="shared" si="21"/>
        <v>5736</v>
      </c>
      <c r="F44" s="117" t="str">
        <f t="shared" si="22"/>
        <v>5-1</v>
      </c>
      <c r="G44" s="118" t="str">
        <f t="shared" si="23"/>
        <v>70바3646</v>
      </c>
      <c r="H44" s="119">
        <f t="shared" si="24"/>
        <v>1</v>
      </c>
      <c r="I44" s="120">
        <f t="shared" si="25"/>
        <v>767.15</v>
      </c>
      <c r="J44" s="121">
        <f t="shared" si="26"/>
        <v>2.9490431451601979E-2</v>
      </c>
      <c r="K44" s="121">
        <f t="shared" si="27"/>
        <v>0.30424802823241187</v>
      </c>
      <c r="L44" s="121">
        <f t="shared" si="28"/>
        <v>8.472919246561951E-2</v>
      </c>
      <c r="M44" s="122">
        <f t="shared" si="29"/>
        <v>10.946</v>
      </c>
      <c r="N44" s="123">
        <f t="shared" si="30"/>
        <v>0</v>
      </c>
      <c r="O44" s="123">
        <f t="shared" si="31"/>
        <v>14.121022114263843</v>
      </c>
      <c r="P44" s="224">
        <f t="shared" si="32"/>
        <v>0</v>
      </c>
      <c r="Q44" s="225">
        <f t="shared" si="33"/>
        <v>0</v>
      </c>
      <c r="R44" s="225">
        <f t="shared" si="34"/>
        <v>114</v>
      </c>
      <c r="T44">
        <v>529</v>
      </c>
      <c r="U44">
        <v>5736</v>
      </c>
      <c r="V44" t="s">
        <v>339</v>
      </c>
      <c r="W44">
        <v>807.30700000000002</v>
      </c>
      <c r="X44">
        <v>427.31299999999999</v>
      </c>
      <c r="Y44">
        <v>1.889</v>
      </c>
      <c r="Z44">
        <v>10.946</v>
      </c>
      <c r="AA44">
        <v>48.357753000000002</v>
      </c>
      <c r="AB44">
        <v>1.426091</v>
      </c>
      <c r="AC44">
        <v>14.712751000000001</v>
      </c>
      <c r="AD44" s="1">
        <v>65</v>
      </c>
      <c r="AE44">
        <v>0</v>
      </c>
      <c r="AF44">
        <v>114</v>
      </c>
      <c r="AG44">
        <v>65</v>
      </c>
      <c r="AH44">
        <v>16.694468000000001</v>
      </c>
      <c r="AI44">
        <v>4.9000000000000004</v>
      </c>
      <c r="AJ44">
        <v>0</v>
      </c>
      <c r="AK44">
        <v>0</v>
      </c>
      <c r="AL44">
        <v>0</v>
      </c>
      <c r="AM44" t="s">
        <v>340</v>
      </c>
      <c r="AN44" t="s">
        <v>690</v>
      </c>
      <c r="AO44">
        <v>767.15</v>
      </c>
      <c r="AR44" t="s">
        <v>118</v>
      </c>
      <c r="AS44" t="s">
        <v>124</v>
      </c>
      <c r="AT44" t="s">
        <v>267</v>
      </c>
      <c r="AU44" t="s">
        <v>339</v>
      </c>
      <c r="AV44" t="s">
        <v>48</v>
      </c>
      <c r="AW44">
        <v>1</v>
      </c>
      <c r="BB44">
        <v>1.0483333333333333</v>
      </c>
      <c r="BC44" t="s">
        <v>71</v>
      </c>
      <c r="BF44" t="s">
        <v>118</v>
      </c>
      <c r="BG44" t="s">
        <v>124</v>
      </c>
      <c r="BH44" t="s">
        <v>339</v>
      </c>
      <c r="BI44">
        <v>5736</v>
      </c>
      <c r="BJ44">
        <v>1</v>
      </c>
      <c r="BK44" t="s">
        <v>267</v>
      </c>
      <c r="BL44" t="s">
        <v>176</v>
      </c>
      <c r="BM44">
        <v>1.0483333333333333</v>
      </c>
      <c r="BN44" t="s">
        <v>71</v>
      </c>
      <c r="BO44" t="s">
        <v>178</v>
      </c>
      <c r="BP44">
        <v>767.15</v>
      </c>
    </row>
    <row r="45" spans="1:68" ht="16.5" x14ac:dyDescent="0.25">
      <c r="A45" s="129" t="str">
        <f t="shared" si="18"/>
        <v>인천스마트</v>
      </c>
      <c r="B45" s="130" t="str">
        <f t="shared" si="1"/>
        <v>김환조</v>
      </c>
      <c r="C45" s="131" t="str">
        <f t="shared" si="19"/>
        <v>D</v>
      </c>
      <c r="D45" s="132">
        <f t="shared" si="20"/>
        <v>0.81496431712661388</v>
      </c>
      <c r="E45" s="133">
        <f t="shared" si="21"/>
        <v>6141</v>
      </c>
      <c r="F45" s="134" t="str">
        <f t="shared" si="22"/>
        <v>38</v>
      </c>
      <c r="G45" s="135" t="str">
        <f t="shared" si="23"/>
        <v>70바3545</v>
      </c>
      <c r="H45" s="136">
        <f t="shared" si="24"/>
        <v>2</v>
      </c>
      <c r="I45" s="137">
        <f t="shared" si="25"/>
        <v>2145.4270000000001</v>
      </c>
      <c r="J45" s="138">
        <f t="shared" si="26"/>
        <v>6.2019189713093822E-2</v>
      </c>
      <c r="K45" s="138">
        <f t="shared" si="27"/>
        <v>0.35770266173244097</v>
      </c>
      <c r="L45" s="138">
        <f t="shared" si="28"/>
        <v>0.11652691981596204</v>
      </c>
      <c r="M45" s="139">
        <f t="shared" si="29"/>
        <v>14.352</v>
      </c>
      <c r="N45" s="140">
        <f t="shared" si="30"/>
        <v>0</v>
      </c>
      <c r="O45" s="140">
        <f t="shared" si="31"/>
        <v>6.6653398134730288</v>
      </c>
      <c r="P45" s="222">
        <f t="shared" si="32"/>
        <v>13</v>
      </c>
      <c r="Q45" s="223">
        <f t="shared" si="33"/>
        <v>0</v>
      </c>
      <c r="R45" s="223">
        <f t="shared" si="34"/>
        <v>143</v>
      </c>
      <c r="T45">
        <v>529</v>
      </c>
      <c r="U45">
        <v>6141</v>
      </c>
      <c r="V45" t="s">
        <v>341</v>
      </c>
      <c r="W45">
        <v>2145.4270000000001</v>
      </c>
      <c r="X45">
        <v>1196.5609999999999</v>
      </c>
      <c r="Y45">
        <v>1.7929999999999999</v>
      </c>
      <c r="Z45">
        <v>14.352</v>
      </c>
      <c r="AA45">
        <v>144.71274199999999</v>
      </c>
      <c r="AB45">
        <v>8.9749669999999995</v>
      </c>
      <c r="AC45">
        <v>51.764133000000001</v>
      </c>
      <c r="AD45" s="1">
        <v>250</v>
      </c>
      <c r="AE45">
        <v>0</v>
      </c>
      <c r="AF45">
        <v>143</v>
      </c>
      <c r="AG45">
        <v>93</v>
      </c>
      <c r="AH45">
        <v>14.825418000000001</v>
      </c>
      <c r="AI45">
        <v>358.9</v>
      </c>
      <c r="AJ45">
        <v>9.8000000000000007</v>
      </c>
      <c r="AK45">
        <v>13</v>
      </c>
      <c r="AL45">
        <v>4467</v>
      </c>
      <c r="AM45" t="s">
        <v>342</v>
      </c>
      <c r="AN45" t="s">
        <v>691</v>
      </c>
      <c r="AO45">
        <v>2026.93</v>
      </c>
      <c r="AR45" t="s">
        <v>118</v>
      </c>
      <c r="AS45" t="s">
        <v>122</v>
      </c>
      <c r="AT45" t="s">
        <v>240</v>
      </c>
      <c r="AU45" t="s">
        <v>341</v>
      </c>
      <c r="AV45" t="s">
        <v>48</v>
      </c>
      <c r="AW45">
        <v>2</v>
      </c>
      <c r="BB45">
        <v>0.81496431712661388</v>
      </c>
      <c r="BC45" t="s">
        <v>67</v>
      </c>
      <c r="BF45" t="s">
        <v>118</v>
      </c>
      <c r="BG45" t="s">
        <v>122</v>
      </c>
      <c r="BH45" t="s">
        <v>341</v>
      </c>
      <c r="BI45">
        <v>6141</v>
      </c>
      <c r="BJ45">
        <v>2</v>
      </c>
      <c r="BK45" t="s">
        <v>240</v>
      </c>
      <c r="BL45" t="s">
        <v>246</v>
      </c>
      <c r="BM45">
        <v>0.81496431712661388</v>
      </c>
      <c r="BN45" t="s">
        <v>67</v>
      </c>
      <c r="BO45" t="s">
        <v>181</v>
      </c>
      <c r="BP45">
        <v>2145.4270000000001</v>
      </c>
    </row>
    <row r="46" spans="1:68" ht="16.5" x14ac:dyDescent="0.25">
      <c r="A46" s="112" t="str">
        <f t="shared" si="18"/>
        <v>인천스마트</v>
      </c>
      <c r="B46" s="113" t="str">
        <f t="shared" si="1"/>
        <v>노영봉</v>
      </c>
      <c r="C46" s="114" t="str">
        <f t="shared" si="19"/>
        <v>B</v>
      </c>
      <c r="D46" s="115">
        <f t="shared" si="20"/>
        <v>0.94822673848089289</v>
      </c>
      <c r="E46" s="116">
        <f t="shared" si="21"/>
        <v>4387</v>
      </c>
      <c r="F46" s="117" t="str">
        <f t="shared" si="22"/>
        <v>20</v>
      </c>
      <c r="G46" s="118" t="str">
        <f t="shared" si="23"/>
        <v>70바3507</v>
      </c>
      <c r="H46" s="119">
        <f t="shared" si="24"/>
        <v>6</v>
      </c>
      <c r="I46" s="120">
        <f t="shared" si="25"/>
        <v>561.77599999999995</v>
      </c>
      <c r="J46" s="121">
        <f t="shared" si="26"/>
        <v>3.4155022855470153E-2</v>
      </c>
      <c r="K46" s="121">
        <f t="shared" si="27"/>
        <v>0.39262637200591716</v>
      </c>
      <c r="L46" s="121">
        <f t="shared" si="28"/>
        <v>0.2011477884423685</v>
      </c>
      <c r="M46" s="122">
        <f t="shared" si="29"/>
        <v>14.138999999999999</v>
      </c>
      <c r="N46" s="123">
        <f t="shared" si="30"/>
        <v>0.13239088674092028</v>
      </c>
      <c r="O46" s="123">
        <f t="shared" si="31"/>
        <v>5.4280263563777318</v>
      </c>
      <c r="P46" s="224">
        <f t="shared" si="32"/>
        <v>25</v>
      </c>
      <c r="Q46" s="225">
        <f t="shared" si="33"/>
        <v>1</v>
      </c>
      <c r="R46" s="225">
        <f t="shared" si="34"/>
        <v>41</v>
      </c>
      <c r="T46">
        <v>529</v>
      </c>
      <c r="U46">
        <v>4387</v>
      </c>
      <c r="V46" t="s">
        <v>343</v>
      </c>
      <c r="W46">
        <v>755.33900000000006</v>
      </c>
      <c r="X46">
        <v>416.92399999999998</v>
      </c>
      <c r="Y46">
        <v>1.8120000000000001</v>
      </c>
      <c r="Z46">
        <v>14.138999999999999</v>
      </c>
      <c r="AA46">
        <v>46.812207000000001</v>
      </c>
      <c r="AB46">
        <v>1.5988720000000001</v>
      </c>
      <c r="AC46">
        <v>18.379707</v>
      </c>
      <c r="AD46" s="1">
        <v>113</v>
      </c>
      <c r="AE46">
        <v>1</v>
      </c>
      <c r="AF46">
        <v>41</v>
      </c>
      <c r="AG46">
        <v>71</v>
      </c>
      <c r="AH46">
        <v>16.135513</v>
      </c>
      <c r="AI46">
        <v>666.6</v>
      </c>
      <c r="AJ46">
        <v>0</v>
      </c>
      <c r="AK46">
        <v>25</v>
      </c>
      <c r="AL46">
        <v>11185</v>
      </c>
      <c r="AM46" t="s">
        <v>344</v>
      </c>
      <c r="AN46" t="s">
        <v>692</v>
      </c>
      <c r="AO46">
        <v>186.75</v>
      </c>
      <c r="AR46" t="s">
        <v>118</v>
      </c>
      <c r="AS46" t="s">
        <v>119</v>
      </c>
      <c r="AT46" t="s">
        <v>203</v>
      </c>
      <c r="AU46" t="s">
        <v>343</v>
      </c>
      <c r="AV46" t="s">
        <v>48</v>
      </c>
      <c r="AW46">
        <v>6</v>
      </c>
      <c r="BB46">
        <v>0.94822673848089289</v>
      </c>
      <c r="BC46" t="s">
        <v>68</v>
      </c>
      <c r="BF46" t="s">
        <v>118</v>
      </c>
      <c r="BG46" t="s">
        <v>119</v>
      </c>
      <c r="BH46" t="s">
        <v>343</v>
      </c>
      <c r="BI46">
        <v>4387</v>
      </c>
      <c r="BJ46">
        <v>6</v>
      </c>
      <c r="BK46" t="s">
        <v>203</v>
      </c>
      <c r="BL46" t="s">
        <v>205</v>
      </c>
      <c r="BM46">
        <v>0.94822673848089289</v>
      </c>
      <c r="BN46" t="s">
        <v>68</v>
      </c>
      <c r="BO46" t="s">
        <v>177</v>
      </c>
      <c r="BP46">
        <v>561.77599999999995</v>
      </c>
    </row>
    <row r="47" spans="1:68" ht="16.5" x14ac:dyDescent="0.25">
      <c r="A47" s="129" t="str">
        <f t="shared" si="18"/>
        <v>인천스마트</v>
      </c>
      <c r="B47" s="130" t="str">
        <f t="shared" si="1"/>
        <v>문영식</v>
      </c>
      <c r="C47" s="131" t="str">
        <f t="shared" si="19"/>
        <v>A</v>
      </c>
      <c r="D47" s="132">
        <f t="shared" si="20"/>
        <v>0.98776237186216143</v>
      </c>
      <c r="E47" s="133">
        <f t="shared" si="21"/>
        <v>1600</v>
      </c>
      <c r="F47" s="134" t="str">
        <f t="shared" si="22"/>
        <v>20</v>
      </c>
      <c r="G47" s="135" t="str">
        <f t="shared" si="23"/>
        <v>70바3503</v>
      </c>
      <c r="H47" s="136">
        <f t="shared" si="24"/>
        <v>4</v>
      </c>
      <c r="I47" s="137">
        <f t="shared" si="25"/>
        <v>1521.4649999999999</v>
      </c>
      <c r="J47" s="138">
        <f t="shared" si="26"/>
        <v>3.3840886299714858E-2</v>
      </c>
      <c r="K47" s="138">
        <f t="shared" si="27"/>
        <v>0.34184679652880051</v>
      </c>
      <c r="L47" s="138">
        <f t="shared" si="28"/>
        <v>0.20703729629008885</v>
      </c>
      <c r="M47" s="139">
        <f t="shared" si="29"/>
        <v>11.132999999999999</v>
      </c>
      <c r="N47" s="140">
        <f t="shared" si="30"/>
        <v>0.13145225161275481</v>
      </c>
      <c r="O47" s="140">
        <f t="shared" si="31"/>
        <v>2.6947711580614739</v>
      </c>
      <c r="P47" s="222">
        <f t="shared" si="32"/>
        <v>13</v>
      </c>
      <c r="Q47" s="223">
        <f t="shared" si="33"/>
        <v>2</v>
      </c>
      <c r="R47" s="223">
        <f t="shared" si="34"/>
        <v>41</v>
      </c>
      <c r="T47">
        <v>529</v>
      </c>
      <c r="U47">
        <v>1600</v>
      </c>
      <c r="V47" t="s">
        <v>345</v>
      </c>
      <c r="W47">
        <v>1521.4649999999999</v>
      </c>
      <c r="X47">
        <v>808.93100000000004</v>
      </c>
      <c r="Y47">
        <v>1.881</v>
      </c>
      <c r="Z47">
        <v>11.132999999999999</v>
      </c>
      <c r="AA47">
        <v>91.029973999999996</v>
      </c>
      <c r="AB47">
        <v>3.0805349999999998</v>
      </c>
      <c r="AC47">
        <v>31.118304999999999</v>
      </c>
      <c r="AD47" s="1">
        <v>315</v>
      </c>
      <c r="AE47">
        <v>2</v>
      </c>
      <c r="AF47">
        <v>41</v>
      </c>
      <c r="AG47">
        <v>70</v>
      </c>
      <c r="AH47">
        <v>16.713889999999999</v>
      </c>
      <c r="AI47">
        <v>1408.8</v>
      </c>
      <c r="AJ47">
        <v>0</v>
      </c>
      <c r="AK47">
        <v>13</v>
      </c>
      <c r="AL47">
        <v>2075</v>
      </c>
      <c r="AM47" t="s">
        <v>346</v>
      </c>
      <c r="AN47" t="s">
        <v>693</v>
      </c>
      <c r="AO47">
        <v>1237.3489999999999</v>
      </c>
      <c r="AR47" t="s">
        <v>118</v>
      </c>
      <c r="AS47" t="s">
        <v>119</v>
      </c>
      <c r="AT47" t="s">
        <v>200</v>
      </c>
      <c r="AU47" t="s">
        <v>345</v>
      </c>
      <c r="AV47" t="s">
        <v>48</v>
      </c>
      <c r="AW47">
        <v>4</v>
      </c>
      <c r="BB47">
        <v>0.98776237186216143</v>
      </c>
      <c r="BC47" t="s">
        <v>66</v>
      </c>
      <c r="BF47" t="s">
        <v>118</v>
      </c>
      <c r="BG47" t="s">
        <v>119</v>
      </c>
      <c r="BH47" t="s">
        <v>345</v>
      </c>
      <c r="BI47">
        <v>1600</v>
      </c>
      <c r="BJ47">
        <v>4</v>
      </c>
      <c r="BK47" t="s">
        <v>200</v>
      </c>
      <c r="BL47" t="s">
        <v>576</v>
      </c>
      <c r="BM47">
        <v>0.98776237186216143</v>
      </c>
      <c r="BN47" t="s">
        <v>66</v>
      </c>
      <c r="BO47" t="s">
        <v>180</v>
      </c>
      <c r="BP47">
        <v>1521.4649999999999</v>
      </c>
    </row>
    <row r="48" spans="1:68" ht="16.5" x14ac:dyDescent="0.25">
      <c r="A48" s="112" t="str">
        <f t="shared" si="18"/>
        <v>인천스마트</v>
      </c>
      <c r="B48" s="113" t="str">
        <f t="shared" si="1"/>
        <v>문영식B</v>
      </c>
      <c r="C48" s="114" t="str">
        <f t="shared" si="19"/>
        <v>A</v>
      </c>
      <c r="D48" s="115">
        <f t="shared" si="20"/>
        <v>0.95775626220024512</v>
      </c>
      <c r="E48" s="116">
        <f t="shared" si="21"/>
        <v>3374</v>
      </c>
      <c r="F48" s="117" t="str">
        <f t="shared" si="22"/>
        <v>5-1</v>
      </c>
      <c r="G48" s="118" t="str">
        <f t="shared" si="23"/>
        <v>70바3647</v>
      </c>
      <c r="H48" s="119">
        <f t="shared" si="24"/>
        <v>4</v>
      </c>
      <c r="I48" s="120">
        <f t="shared" si="25"/>
        <v>445.517</v>
      </c>
      <c r="J48" s="121">
        <f t="shared" si="26"/>
        <v>9.7137467802838329E-2</v>
      </c>
      <c r="K48" s="121">
        <f t="shared" si="27"/>
        <v>0.2954791954917233</v>
      </c>
      <c r="L48" s="121">
        <f t="shared" si="28"/>
        <v>0.16609916119923596</v>
      </c>
      <c r="M48" s="122">
        <f t="shared" si="29"/>
        <v>13.468999999999999</v>
      </c>
      <c r="N48" s="123">
        <f t="shared" si="30"/>
        <v>0.20142934261519743</v>
      </c>
      <c r="O48" s="123">
        <f t="shared" si="31"/>
        <v>22.761515715517312</v>
      </c>
      <c r="P48" s="224">
        <f t="shared" si="32"/>
        <v>5</v>
      </c>
      <c r="Q48" s="225">
        <f t="shared" si="33"/>
        <v>1</v>
      </c>
      <c r="R48" s="225">
        <f t="shared" si="34"/>
        <v>113</v>
      </c>
      <c r="T48">
        <v>529</v>
      </c>
      <c r="U48">
        <v>3374</v>
      </c>
      <c r="V48" t="s">
        <v>347</v>
      </c>
      <c r="W48">
        <v>496.452</v>
      </c>
      <c r="X48">
        <v>288.15300000000002</v>
      </c>
      <c r="Y48">
        <v>1.7230000000000001</v>
      </c>
      <c r="Z48">
        <v>13.468999999999999</v>
      </c>
      <c r="AA48">
        <v>32.862757000000002</v>
      </c>
      <c r="AB48">
        <v>3.192205</v>
      </c>
      <c r="AC48">
        <v>9.7102609999999991</v>
      </c>
      <c r="AD48" s="1">
        <v>74</v>
      </c>
      <c r="AE48">
        <v>1</v>
      </c>
      <c r="AF48">
        <v>113</v>
      </c>
      <c r="AG48">
        <v>65</v>
      </c>
      <c r="AH48">
        <v>15.106826999999999</v>
      </c>
      <c r="AI48">
        <v>151.6</v>
      </c>
      <c r="AJ48">
        <v>0</v>
      </c>
      <c r="AK48">
        <v>5</v>
      </c>
      <c r="AL48">
        <v>715</v>
      </c>
      <c r="AM48" t="s">
        <v>348</v>
      </c>
      <c r="AN48" t="s">
        <v>694</v>
      </c>
      <c r="AO48">
        <v>196.16399999999999</v>
      </c>
      <c r="AR48" t="s">
        <v>118</v>
      </c>
      <c r="AS48" t="s">
        <v>124</v>
      </c>
      <c r="AT48" t="s">
        <v>268</v>
      </c>
      <c r="AU48" t="s">
        <v>347</v>
      </c>
      <c r="AV48" t="s">
        <v>48</v>
      </c>
      <c r="AW48">
        <v>4</v>
      </c>
      <c r="BB48">
        <v>0.95775626220024512</v>
      </c>
      <c r="BC48" t="s">
        <v>66</v>
      </c>
      <c r="BF48" t="s">
        <v>118</v>
      </c>
      <c r="BG48" t="s">
        <v>124</v>
      </c>
      <c r="BH48" t="s">
        <v>347</v>
      </c>
      <c r="BI48">
        <v>3374</v>
      </c>
      <c r="BJ48">
        <v>4</v>
      </c>
      <c r="BK48" t="s">
        <v>268</v>
      </c>
      <c r="BL48" t="s">
        <v>267</v>
      </c>
      <c r="BM48">
        <v>0.95775626220024512</v>
      </c>
      <c r="BN48" t="s">
        <v>66</v>
      </c>
      <c r="BO48" t="s">
        <v>180</v>
      </c>
      <c r="BP48">
        <v>445.517</v>
      </c>
    </row>
    <row r="49" spans="1:68" ht="16.5" x14ac:dyDescent="0.25">
      <c r="A49" s="129" t="str">
        <f t="shared" si="18"/>
        <v>인천스마트</v>
      </c>
      <c r="B49" s="130" t="str">
        <f t="shared" si="1"/>
        <v>문준석</v>
      </c>
      <c r="C49" s="131" t="str">
        <f t="shared" si="19"/>
        <v>A</v>
      </c>
      <c r="D49" s="132">
        <f t="shared" si="20"/>
        <v>0.95157241016258443</v>
      </c>
      <c r="E49" s="133">
        <f t="shared" si="21"/>
        <v>8966</v>
      </c>
      <c r="F49" s="134" t="str">
        <f t="shared" si="22"/>
        <v>20</v>
      </c>
      <c r="G49" s="135" t="str">
        <f t="shared" si="23"/>
        <v>70바3507</v>
      </c>
      <c r="H49" s="136">
        <f t="shared" si="24"/>
        <v>2</v>
      </c>
      <c r="I49" s="137">
        <f t="shared" si="25"/>
        <v>543.28700000000003</v>
      </c>
      <c r="J49" s="138">
        <f t="shared" si="26"/>
        <v>3.6520651952944405E-2</v>
      </c>
      <c r="K49" s="138">
        <f t="shared" si="27"/>
        <v>0.38093018894042591</v>
      </c>
      <c r="L49" s="138">
        <f t="shared" si="28"/>
        <v>0.10307627460255812</v>
      </c>
      <c r="M49" s="139">
        <f t="shared" si="29"/>
        <v>20.315000000000001</v>
      </c>
      <c r="N49" s="140">
        <f t="shared" si="30"/>
        <v>0.61168252453611527</v>
      </c>
      <c r="O49" s="140">
        <f t="shared" si="31"/>
        <v>76.613236198148442</v>
      </c>
      <c r="P49" s="222">
        <f t="shared" si="32"/>
        <v>15</v>
      </c>
      <c r="Q49" s="223">
        <f t="shared" si="33"/>
        <v>4</v>
      </c>
      <c r="R49" s="223">
        <f t="shared" si="34"/>
        <v>501</v>
      </c>
      <c r="T49">
        <v>529</v>
      </c>
      <c r="U49">
        <v>8966</v>
      </c>
      <c r="V49" t="s">
        <v>349</v>
      </c>
      <c r="W49">
        <v>653.93399999999997</v>
      </c>
      <c r="X49">
        <v>365.24400000000003</v>
      </c>
      <c r="Y49">
        <v>1.79</v>
      </c>
      <c r="Z49">
        <v>20.315000000000001</v>
      </c>
      <c r="AA49">
        <v>33.238042999999998</v>
      </c>
      <c r="AB49">
        <v>1.213875</v>
      </c>
      <c r="AC49">
        <v>12.661374</v>
      </c>
      <c r="AD49" s="1">
        <v>56</v>
      </c>
      <c r="AE49">
        <v>4</v>
      </c>
      <c r="AF49">
        <v>501</v>
      </c>
      <c r="AG49">
        <v>82</v>
      </c>
      <c r="AH49">
        <v>19.674263</v>
      </c>
      <c r="AI49">
        <v>1706.1</v>
      </c>
      <c r="AJ49">
        <v>0</v>
      </c>
      <c r="AK49">
        <v>15</v>
      </c>
      <c r="AL49">
        <v>5746</v>
      </c>
      <c r="AM49" t="s">
        <v>350</v>
      </c>
      <c r="AN49" t="s">
        <v>695</v>
      </c>
      <c r="AO49">
        <v>486.45100000000002</v>
      </c>
      <c r="AR49" t="s">
        <v>118</v>
      </c>
      <c r="AS49" t="s">
        <v>119</v>
      </c>
      <c r="AT49" t="s">
        <v>203</v>
      </c>
      <c r="AU49" t="s">
        <v>349</v>
      </c>
      <c r="AV49" t="s">
        <v>48</v>
      </c>
      <c r="AW49">
        <v>2</v>
      </c>
      <c r="BB49">
        <v>0.95157241016258443</v>
      </c>
      <c r="BC49" t="s">
        <v>66</v>
      </c>
      <c r="BF49" t="s">
        <v>118</v>
      </c>
      <c r="BG49" t="s">
        <v>119</v>
      </c>
      <c r="BH49" t="s">
        <v>349</v>
      </c>
      <c r="BI49">
        <v>8966</v>
      </c>
      <c r="BJ49">
        <v>2</v>
      </c>
      <c r="BK49" t="s">
        <v>203</v>
      </c>
      <c r="BL49" t="s">
        <v>198</v>
      </c>
      <c r="BM49">
        <v>0.95157241016258443</v>
      </c>
      <c r="BN49" t="s">
        <v>66</v>
      </c>
      <c r="BO49" t="s">
        <v>180</v>
      </c>
      <c r="BP49">
        <v>543.28700000000003</v>
      </c>
    </row>
    <row r="50" spans="1:68" ht="16.5" x14ac:dyDescent="0.25">
      <c r="A50" s="112" t="str">
        <f t="shared" si="18"/>
        <v>인천스마트</v>
      </c>
      <c r="B50" s="113" t="str">
        <f t="shared" si="1"/>
        <v>박관형</v>
      </c>
      <c r="C50" s="114" t="str">
        <f t="shared" si="19"/>
        <v>A</v>
      </c>
      <c r="D50" s="115">
        <f t="shared" si="20"/>
        <v>0.9620311689845864</v>
      </c>
      <c r="E50" s="116">
        <f t="shared" si="21"/>
        <v>9337</v>
      </c>
      <c r="F50" s="117" t="str">
        <f t="shared" si="22"/>
        <v>20</v>
      </c>
      <c r="G50" s="118" t="str">
        <f t="shared" si="23"/>
        <v>70바3504</v>
      </c>
      <c r="H50" s="119">
        <f t="shared" si="24"/>
        <v>7</v>
      </c>
      <c r="I50" s="120">
        <f t="shared" si="25"/>
        <v>1101.3580000000002</v>
      </c>
      <c r="J50" s="121">
        <f t="shared" si="26"/>
        <v>4.3577059237964864E-2</v>
      </c>
      <c r="K50" s="121">
        <f t="shared" si="27"/>
        <v>0.34643081673782777</v>
      </c>
      <c r="L50" s="121">
        <f t="shared" si="28"/>
        <v>0.13347158689545086</v>
      </c>
      <c r="M50" s="122">
        <f t="shared" si="29"/>
        <v>13.79</v>
      </c>
      <c r="N50" s="123">
        <f t="shared" si="30"/>
        <v>8.8632602793876913E-2</v>
      </c>
      <c r="O50" s="123">
        <f t="shared" si="31"/>
        <v>43.164077560618054</v>
      </c>
      <c r="P50" s="224">
        <f t="shared" si="32"/>
        <v>9</v>
      </c>
      <c r="Q50" s="225">
        <f t="shared" si="33"/>
        <v>1</v>
      </c>
      <c r="R50" s="225">
        <f t="shared" si="34"/>
        <v>487</v>
      </c>
      <c r="T50">
        <v>529</v>
      </c>
      <c r="U50">
        <v>9337</v>
      </c>
      <c r="V50" t="s">
        <v>535</v>
      </c>
      <c r="W50">
        <v>1128.2529999999999</v>
      </c>
      <c r="X50">
        <v>615.55700000000002</v>
      </c>
      <c r="Y50">
        <v>1.833</v>
      </c>
      <c r="Z50">
        <v>13.79</v>
      </c>
      <c r="AA50">
        <v>64.967187999999993</v>
      </c>
      <c r="AB50">
        <v>2.8310789999999999</v>
      </c>
      <c r="AC50">
        <v>22.506636</v>
      </c>
      <c r="AD50" s="1">
        <v>147</v>
      </c>
      <c r="AE50">
        <v>1</v>
      </c>
      <c r="AF50">
        <v>487</v>
      </c>
      <c r="AG50">
        <v>83</v>
      </c>
      <c r="AH50">
        <v>17.366505</v>
      </c>
      <c r="AI50">
        <v>737.7</v>
      </c>
      <c r="AJ50">
        <v>1.2</v>
      </c>
      <c r="AK50">
        <v>9</v>
      </c>
      <c r="AL50">
        <v>1675</v>
      </c>
      <c r="AM50" t="s">
        <v>536</v>
      </c>
      <c r="AN50" t="s">
        <v>696</v>
      </c>
      <c r="AO50">
        <v>234.15299999999999</v>
      </c>
      <c r="AR50" t="s">
        <v>118</v>
      </c>
      <c r="AS50" t="s">
        <v>119</v>
      </c>
      <c r="AT50" t="s">
        <v>201</v>
      </c>
      <c r="AU50" t="s">
        <v>535</v>
      </c>
      <c r="AV50" t="s">
        <v>48</v>
      </c>
      <c r="AW50">
        <v>7</v>
      </c>
      <c r="BB50">
        <v>0.9620311689845864</v>
      </c>
      <c r="BC50" t="s">
        <v>66</v>
      </c>
      <c r="BF50" t="s">
        <v>118</v>
      </c>
      <c r="BG50" t="s">
        <v>119</v>
      </c>
      <c r="BH50" t="s">
        <v>535</v>
      </c>
      <c r="BI50">
        <v>9337</v>
      </c>
      <c r="BJ50">
        <v>7</v>
      </c>
      <c r="BK50" t="s">
        <v>201</v>
      </c>
      <c r="BL50" t="s">
        <v>207</v>
      </c>
      <c r="BM50">
        <v>0.9620311689845864</v>
      </c>
      <c r="BN50" t="s">
        <v>66</v>
      </c>
      <c r="BO50" t="s">
        <v>180</v>
      </c>
      <c r="BP50">
        <v>1101.3580000000002</v>
      </c>
    </row>
    <row r="51" spans="1:68" ht="16.5" x14ac:dyDescent="0.25">
      <c r="A51" s="129" t="str">
        <f t="shared" si="18"/>
        <v>인천스마트</v>
      </c>
      <c r="B51" s="130" t="str">
        <f t="shared" si="1"/>
        <v>박근호</v>
      </c>
      <c r="C51" s="131" t="str">
        <f t="shared" si="19"/>
        <v>F</v>
      </c>
      <c r="D51" s="132">
        <f t="shared" si="20"/>
        <v>0.75834870139934452</v>
      </c>
      <c r="E51" s="133">
        <f t="shared" si="21"/>
        <v>6003</v>
      </c>
      <c r="F51" s="134" t="str">
        <f t="shared" si="22"/>
        <v>38</v>
      </c>
      <c r="G51" s="135" t="str">
        <f t="shared" si="23"/>
        <v>70바3547</v>
      </c>
      <c r="H51" s="136">
        <f t="shared" si="24"/>
        <v>3</v>
      </c>
      <c r="I51" s="137">
        <f t="shared" si="25"/>
        <v>903.28</v>
      </c>
      <c r="J51" s="138">
        <f t="shared" si="26"/>
        <v>1.5010963173080739E-2</v>
      </c>
      <c r="K51" s="138">
        <f t="shared" si="27"/>
        <v>0.4091499559554912</v>
      </c>
      <c r="L51" s="138">
        <f t="shared" si="28"/>
        <v>7.1959968116198744E-2</v>
      </c>
      <c r="M51" s="139">
        <f t="shared" si="29"/>
        <v>18.504000000000001</v>
      </c>
      <c r="N51" s="140">
        <f t="shared" si="30"/>
        <v>0</v>
      </c>
      <c r="O51" s="140">
        <f t="shared" si="31"/>
        <v>36.886912712533245</v>
      </c>
      <c r="P51" s="222">
        <f t="shared" si="32"/>
        <v>12</v>
      </c>
      <c r="Q51" s="223">
        <f t="shared" si="33"/>
        <v>0</v>
      </c>
      <c r="R51" s="223">
        <f t="shared" si="34"/>
        <v>351</v>
      </c>
      <c r="T51">
        <v>529</v>
      </c>
      <c r="U51">
        <v>6003</v>
      </c>
      <c r="V51" t="s">
        <v>351</v>
      </c>
      <c r="W51">
        <v>951.55700000000002</v>
      </c>
      <c r="X51">
        <v>568.94799999999998</v>
      </c>
      <c r="Y51">
        <v>1.6719999999999999</v>
      </c>
      <c r="Z51">
        <v>18.504000000000001</v>
      </c>
      <c r="AA51">
        <v>62.768324</v>
      </c>
      <c r="AB51">
        <v>0.94221299999999997</v>
      </c>
      <c r="AC51">
        <v>25.681657000000001</v>
      </c>
      <c r="AD51" s="1">
        <v>65</v>
      </c>
      <c r="AE51">
        <v>0</v>
      </c>
      <c r="AF51">
        <v>351</v>
      </c>
      <c r="AG51">
        <v>94</v>
      </c>
      <c r="AH51">
        <v>15.159827999999999</v>
      </c>
      <c r="AI51">
        <v>1008.4</v>
      </c>
      <c r="AJ51">
        <v>32</v>
      </c>
      <c r="AK51">
        <v>12</v>
      </c>
      <c r="AL51">
        <v>6118</v>
      </c>
      <c r="AM51" t="s">
        <v>352</v>
      </c>
      <c r="AN51" t="s">
        <v>697</v>
      </c>
      <c r="AO51">
        <v>737.04399999999998</v>
      </c>
      <c r="AR51" t="s">
        <v>118</v>
      </c>
      <c r="AS51" t="s">
        <v>122</v>
      </c>
      <c r="AT51" t="s">
        <v>243</v>
      </c>
      <c r="AU51" t="s">
        <v>351</v>
      </c>
      <c r="AV51" t="s">
        <v>48</v>
      </c>
      <c r="AW51">
        <v>3</v>
      </c>
      <c r="BB51">
        <v>0.75834870139934452</v>
      </c>
      <c r="BC51" t="s">
        <v>70</v>
      </c>
      <c r="BF51" t="s">
        <v>118</v>
      </c>
      <c r="BG51" t="s">
        <v>122</v>
      </c>
      <c r="BH51" t="s">
        <v>351</v>
      </c>
      <c r="BI51">
        <v>6003</v>
      </c>
      <c r="BJ51">
        <v>3</v>
      </c>
      <c r="BK51" t="s">
        <v>243</v>
      </c>
      <c r="BL51" t="s">
        <v>244</v>
      </c>
      <c r="BM51">
        <v>0.75834870139934452</v>
      </c>
      <c r="BN51" t="s">
        <v>70</v>
      </c>
      <c r="BO51" t="s">
        <v>553</v>
      </c>
      <c r="BP51">
        <v>903.28</v>
      </c>
    </row>
    <row r="52" spans="1:68" ht="16.5" x14ac:dyDescent="0.25">
      <c r="A52" s="112" t="str">
        <f t="shared" si="18"/>
        <v>인천스마트</v>
      </c>
      <c r="B52" s="113" t="str">
        <f t="shared" si="1"/>
        <v>박덕환</v>
      </c>
      <c r="C52" s="114" t="str">
        <f t="shared" si="19"/>
        <v>C</v>
      </c>
      <c r="D52" s="115">
        <f t="shared" si="20"/>
        <v>0.88526315789473686</v>
      </c>
      <c r="E52" s="116">
        <f t="shared" si="21"/>
        <v>8970</v>
      </c>
      <c r="F52" s="117" t="str">
        <f t="shared" si="22"/>
        <v>20</v>
      </c>
      <c r="G52" s="118" t="str">
        <f t="shared" si="23"/>
        <v>70바3505</v>
      </c>
      <c r="H52" s="119">
        <f t="shared" si="24"/>
        <v>1</v>
      </c>
      <c r="I52" s="120">
        <f t="shared" si="25"/>
        <v>476.52600000000001</v>
      </c>
      <c r="J52" s="121">
        <f t="shared" si="26"/>
        <v>5.336298015594123E-2</v>
      </c>
      <c r="K52" s="121">
        <f t="shared" si="27"/>
        <v>0.36841328460451783</v>
      </c>
      <c r="L52" s="121">
        <f t="shared" si="28"/>
        <v>9.8630504946214892E-2</v>
      </c>
      <c r="M52" s="122">
        <f t="shared" si="29"/>
        <v>18.713999999999999</v>
      </c>
      <c r="N52" s="123">
        <f t="shared" si="30"/>
        <v>0</v>
      </c>
      <c r="O52" s="123">
        <f t="shared" si="31"/>
        <v>79.409387640755156</v>
      </c>
      <c r="P52" s="224">
        <f t="shared" si="32"/>
        <v>11</v>
      </c>
      <c r="Q52" s="225">
        <f t="shared" si="33"/>
        <v>0</v>
      </c>
      <c r="R52" s="225">
        <f t="shared" si="34"/>
        <v>394</v>
      </c>
      <c r="T52">
        <v>529</v>
      </c>
      <c r="U52">
        <v>8970</v>
      </c>
      <c r="V52" t="s">
        <v>537</v>
      </c>
      <c r="W52">
        <v>496.16300000000001</v>
      </c>
      <c r="X52">
        <v>296.17500000000001</v>
      </c>
      <c r="Y52">
        <v>1.675</v>
      </c>
      <c r="Z52">
        <v>18.713999999999999</v>
      </c>
      <c r="AA52">
        <v>26.911933999999999</v>
      </c>
      <c r="AB52">
        <v>1.4361010000000001</v>
      </c>
      <c r="AC52">
        <v>9.914714</v>
      </c>
      <c r="AD52" s="1">
        <v>47</v>
      </c>
      <c r="AE52">
        <v>0</v>
      </c>
      <c r="AF52">
        <v>394</v>
      </c>
      <c r="AG52">
        <v>72</v>
      </c>
      <c r="AH52">
        <v>18.436540999999998</v>
      </c>
      <c r="AI52">
        <v>2894</v>
      </c>
      <c r="AJ52">
        <v>0</v>
      </c>
      <c r="AK52">
        <v>11</v>
      </c>
      <c r="AL52">
        <v>3391</v>
      </c>
      <c r="AM52" t="s">
        <v>538</v>
      </c>
      <c r="AN52" t="s">
        <v>698</v>
      </c>
      <c r="AO52">
        <v>476.52600000000001</v>
      </c>
      <c r="AR52" t="s">
        <v>118</v>
      </c>
      <c r="AS52" t="s">
        <v>119</v>
      </c>
      <c r="AT52" t="s">
        <v>576</v>
      </c>
      <c r="AU52" t="s">
        <v>537</v>
      </c>
      <c r="AV52" t="s">
        <v>48</v>
      </c>
      <c r="AW52">
        <v>1</v>
      </c>
      <c r="BB52">
        <v>0.88526315789473686</v>
      </c>
      <c r="BC52" t="s">
        <v>69</v>
      </c>
      <c r="BF52" t="s">
        <v>118</v>
      </c>
      <c r="BG52" t="s">
        <v>119</v>
      </c>
      <c r="BH52" t="s">
        <v>537</v>
      </c>
      <c r="BI52">
        <v>8970</v>
      </c>
      <c r="BJ52">
        <v>1</v>
      </c>
      <c r="BK52" t="s">
        <v>576</v>
      </c>
      <c r="BL52" t="s">
        <v>176</v>
      </c>
      <c r="BM52">
        <v>0.88526315789473686</v>
      </c>
      <c r="BN52" t="s">
        <v>69</v>
      </c>
      <c r="BO52" t="s">
        <v>179</v>
      </c>
      <c r="BP52">
        <v>476.52600000000001</v>
      </c>
    </row>
    <row r="53" spans="1:68" ht="16.5" x14ac:dyDescent="0.25">
      <c r="A53" s="129" t="str">
        <f t="shared" si="18"/>
        <v>인천스마트</v>
      </c>
      <c r="B53" s="130" t="str">
        <f t="shared" si="1"/>
        <v>박병승</v>
      </c>
      <c r="C53" s="131" t="str">
        <f t="shared" si="19"/>
        <v>F</v>
      </c>
      <c r="D53" s="132">
        <f t="shared" si="20"/>
        <v>0.79971390311238288</v>
      </c>
      <c r="E53" s="133">
        <f t="shared" si="21"/>
        <v>1535</v>
      </c>
      <c r="F53" s="134" t="str">
        <f t="shared" si="22"/>
        <v>38</v>
      </c>
      <c r="G53" s="135" t="str">
        <f t="shared" si="23"/>
        <v>70바3552</v>
      </c>
      <c r="H53" s="136">
        <f t="shared" si="24"/>
        <v>5</v>
      </c>
      <c r="I53" s="137">
        <f t="shared" si="25"/>
        <v>1538.3389999999999</v>
      </c>
      <c r="J53" s="138">
        <f t="shared" si="26"/>
        <v>1.9033217874507759E-2</v>
      </c>
      <c r="K53" s="138">
        <f t="shared" si="27"/>
        <v>0.35765790305335787</v>
      </c>
      <c r="L53" s="138">
        <f t="shared" si="28"/>
        <v>0.23401863958464292</v>
      </c>
      <c r="M53" s="139">
        <f t="shared" si="29"/>
        <v>13.244999999999999</v>
      </c>
      <c r="N53" s="140">
        <f t="shared" si="30"/>
        <v>0.19501553298720245</v>
      </c>
      <c r="O53" s="140">
        <f t="shared" si="31"/>
        <v>10.335823248321729</v>
      </c>
      <c r="P53" s="222">
        <f t="shared" si="32"/>
        <v>15</v>
      </c>
      <c r="Q53" s="223">
        <f t="shared" si="33"/>
        <v>3</v>
      </c>
      <c r="R53" s="223">
        <f t="shared" si="34"/>
        <v>159</v>
      </c>
      <c r="T53">
        <v>529</v>
      </c>
      <c r="U53">
        <v>1535</v>
      </c>
      <c r="V53" t="s">
        <v>353</v>
      </c>
      <c r="W53">
        <v>1538.3389999999999</v>
      </c>
      <c r="X53">
        <v>887.60599999999999</v>
      </c>
      <c r="Y53">
        <v>1.7330000000000001</v>
      </c>
      <c r="Z53">
        <v>13.244999999999999</v>
      </c>
      <c r="AA53">
        <v>96.978871999999996</v>
      </c>
      <c r="AB53">
        <v>1.84582</v>
      </c>
      <c r="AC53">
        <v>34.68526</v>
      </c>
      <c r="AD53" s="1">
        <v>360</v>
      </c>
      <c r="AE53">
        <v>3</v>
      </c>
      <c r="AF53">
        <v>159</v>
      </c>
      <c r="AG53">
        <v>89</v>
      </c>
      <c r="AH53">
        <v>15.86262</v>
      </c>
      <c r="AI53">
        <v>1160.3</v>
      </c>
      <c r="AJ53">
        <v>35.200000000000003</v>
      </c>
      <c r="AK53">
        <v>15</v>
      </c>
      <c r="AL53">
        <v>6385</v>
      </c>
      <c r="AM53" t="s">
        <v>354</v>
      </c>
      <c r="AN53" t="s">
        <v>699</v>
      </c>
      <c r="AO53">
        <v>1075.759</v>
      </c>
      <c r="AR53" t="s">
        <v>118</v>
      </c>
      <c r="AS53" t="s">
        <v>122</v>
      </c>
      <c r="AT53" t="s">
        <v>248</v>
      </c>
      <c r="AU53" t="s">
        <v>353</v>
      </c>
      <c r="AV53" t="s">
        <v>48</v>
      </c>
      <c r="AW53">
        <v>5</v>
      </c>
      <c r="BB53">
        <v>0.79971390311238288</v>
      </c>
      <c r="BC53" t="s">
        <v>70</v>
      </c>
      <c r="BF53" t="s">
        <v>118</v>
      </c>
      <c r="BG53" t="s">
        <v>122</v>
      </c>
      <c r="BH53" t="s">
        <v>353</v>
      </c>
      <c r="BI53">
        <v>1535</v>
      </c>
      <c r="BJ53">
        <v>5</v>
      </c>
      <c r="BK53" t="s">
        <v>248</v>
      </c>
      <c r="BL53" t="s">
        <v>274</v>
      </c>
      <c r="BM53">
        <v>0.79971390311238288</v>
      </c>
      <c r="BN53" t="s">
        <v>70</v>
      </c>
      <c r="BO53" t="s">
        <v>553</v>
      </c>
      <c r="BP53">
        <v>1538.3389999999999</v>
      </c>
    </row>
    <row r="54" spans="1:68" ht="16.5" x14ac:dyDescent="0.25">
      <c r="A54" s="112" t="str">
        <f t="shared" si="18"/>
        <v>인천스마트</v>
      </c>
      <c r="B54" s="113" t="str">
        <f t="shared" si="1"/>
        <v>박병진</v>
      </c>
      <c r="C54" s="114" t="str">
        <f t="shared" si="19"/>
        <v>C</v>
      </c>
      <c r="D54" s="115">
        <f t="shared" si="20"/>
        <v>0.85644346368635893</v>
      </c>
      <c r="E54" s="116">
        <f t="shared" si="21"/>
        <v>4551</v>
      </c>
      <c r="F54" s="117" t="str">
        <f t="shared" si="22"/>
        <v>5</v>
      </c>
      <c r="G54" s="118" t="str">
        <f t="shared" si="23"/>
        <v>70바3661</v>
      </c>
      <c r="H54" s="119">
        <f t="shared" si="24"/>
        <v>8</v>
      </c>
      <c r="I54" s="120">
        <f t="shared" si="25"/>
        <v>705.52</v>
      </c>
      <c r="J54" s="121">
        <f t="shared" si="26"/>
        <v>6.5288147311707651E-2</v>
      </c>
      <c r="K54" s="121">
        <f t="shared" si="27"/>
        <v>0.36977955787854144</v>
      </c>
      <c r="L54" s="121">
        <f t="shared" si="28"/>
        <v>0.11339154099104207</v>
      </c>
      <c r="M54" s="122">
        <f t="shared" si="29"/>
        <v>16.57</v>
      </c>
      <c r="N54" s="123">
        <f t="shared" si="30"/>
        <v>0</v>
      </c>
      <c r="O54" s="123">
        <f t="shared" si="31"/>
        <v>3.4017462297312622</v>
      </c>
      <c r="P54" s="224">
        <f t="shared" si="32"/>
        <v>44</v>
      </c>
      <c r="Q54" s="225">
        <f t="shared" si="33"/>
        <v>0</v>
      </c>
      <c r="R54" s="225">
        <f t="shared" si="34"/>
        <v>24</v>
      </c>
      <c r="T54">
        <v>529</v>
      </c>
      <c r="U54">
        <v>4551</v>
      </c>
      <c r="V54" t="s">
        <v>556</v>
      </c>
      <c r="W54">
        <v>705.52</v>
      </c>
      <c r="X54">
        <v>414.38299999999998</v>
      </c>
      <c r="Y54">
        <v>1.7030000000000001</v>
      </c>
      <c r="Z54">
        <v>16.57</v>
      </c>
      <c r="AA54">
        <v>42.482489000000001</v>
      </c>
      <c r="AB54">
        <v>2.773603</v>
      </c>
      <c r="AC54">
        <v>15.709156</v>
      </c>
      <c r="AD54" s="1">
        <v>80</v>
      </c>
      <c r="AE54">
        <v>0</v>
      </c>
      <c r="AF54">
        <v>24</v>
      </c>
      <c r="AG54">
        <v>82</v>
      </c>
      <c r="AH54">
        <v>16.607313000000001</v>
      </c>
      <c r="AI54">
        <v>3078.2</v>
      </c>
      <c r="AJ54">
        <v>8.1999999999999993</v>
      </c>
      <c r="AK54">
        <v>44</v>
      </c>
      <c r="AL54">
        <v>9354</v>
      </c>
      <c r="AM54" t="s">
        <v>557</v>
      </c>
      <c r="AN54" t="s">
        <v>700</v>
      </c>
      <c r="AO54">
        <v>159.48699999999999</v>
      </c>
      <c r="AR54" t="s">
        <v>118</v>
      </c>
      <c r="AS54" t="s">
        <v>123</v>
      </c>
      <c r="AT54" t="s">
        <v>263</v>
      </c>
      <c r="AU54" t="s">
        <v>556</v>
      </c>
      <c r="AV54" t="s">
        <v>48</v>
      </c>
      <c r="AW54">
        <v>8</v>
      </c>
      <c r="BB54">
        <v>0.85644346368635893</v>
      </c>
      <c r="BC54" t="s">
        <v>69</v>
      </c>
      <c r="BF54" t="s">
        <v>118</v>
      </c>
      <c r="BG54" t="s">
        <v>123</v>
      </c>
      <c r="BH54" t="s">
        <v>556</v>
      </c>
      <c r="BI54">
        <v>4551</v>
      </c>
      <c r="BJ54">
        <v>8</v>
      </c>
      <c r="BK54" t="s">
        <v>263</v>
      </c>
      <c r="BL54" t="s">
        <v>258</v>
      </c>
      <c r="BM54">
        <v>0.85644346368635893</v>
      </c>
      <c r="BN54" t="s">
        <v>69</v>
      </c>
      <c r="BO54" t="s">
        <v>179</v>
      </c>
      <c r="BP54">
        <v>705.52</v>
      </c>
    </row>
    <row r="55" spans="1:68" ht="16.5" x14ac:dyDescent="0.25">
      <c r="A55" s="129" t="str">
        <f t="shared" si="18"/>
        <v>인천스마트</v>
      </c>
      <c r="B55" s="130" t="str">
        <f t="shared" si="1"/>
        <v>박봉건</v>
      </c>
      <c r="C55" s="131" t="str">
        <f t="shared" si="19"/>
        <v>F</v>
      </c>
      <c r="D55" s="132">
        <f t="shared" si="20"/>
        <v>0.7831818181818182</v>
      </c>
      <c r="E55" s="133">
        <f t="shared" si="21"/>
        <v>2374</v>
      </c>
      <c r="F55" s="134" t="str">
        <f t="shared" si="22"/>
        <v>38</v>
      </c>
      <c r="G55" s="135" t="str">
        <f t="shared" si="23"/>
        <v>70바3547</v>
      </c>
      <c r="H55" s="136">
        <f t="shared" si="24"/>
        <v>1</v>
      </c>
      <c r="I55" s="137">
        <f t="shared" si="25"/>
        <v>1592.8320000000001</v>
      </c>
      <c r="J55" s="138">
        <f t="shared" si="26"/>
        <v>1.107846998689087E-2</v>
      </c>
      <c r="K55" s="138">
        <f t="shared" si="27"/>
        <v>0.39349446887371942</v>
      </c>
      <c r="L55" s="138">
        <f t="shared" si="28"/>
        <v>0.20152784474445515</v>
      </c>
      <c r="M55" s="139">
        <f t="shared" si="29"/>
        <v>16.675000000000001</v>
      </c>
      <c r="N55" s="140">
        <f t="shared" si="30"/>
        <v>0</v>
      </c>
      <c r="O55" s="140">
        <f t="shared" si="31"/>
        <v>17.829877852780456</v>
      </c>
      <c r="P55" s="222">
        <f t="shared" si="32"/>
        <v>18</v>
      </c>
      <c r="Q55" s="223">
        <f t="shared" si="33"/>
        <v>0</v>
      </c>
      <c r="R55" s="223">
        <f t="shared" si="34"/>
        <v>284</v>
      </c>
      <c r="T55">
        <v>529</v>
      </c>
      <c r="U55">
        <v>2374</v>
      </c>
      <c r="V55" t="s">
        <v>355</v>
      </c>
      <c r="W55">
        <v>1592.8320000000001</v>
      </c>
      <c r="X55">
        <v>924.21799999999996</v>
      </c>
      <c r="Y55">
        <v>1.7230000000000001</v>
      </c>
      <c r="Z55">
        <v>16.675000000000001</v>
      </c>
      <c r="AA55">
        <v>108.21692899999999</v>
      </c>
      <c r="AB55">
        <v>1.1988780000000001</v>
      </c>
      <c r="AC55">
        <v>42.582763</v>
      </c>
      <c r="AD55" s="1">
        <v>321</v>
      </c>
      <c r="AE55">
        <v>0</v>
      </c>
      <c r="AF55">
        <v>284</v>
      </c>
      <c r="AG55">
        <v>70</v>
      </c>
      <c r="AH55">
        <v>14.71888</v>
      </c>
      <c r="AI55">
        <v>1252.5999999999999</v>
      </c>
      <c r="AJ55">
        <v>0</v>
      </c>
      <c r="AK55">
        <v>18</v>
      </c>
      <c r="AL55">
        <v>5131</v>
      </c>
      <c r="AM55" t="s">
        <v>356</v>
      </c>
      <c r="AN55" t="s">
        <v>701</v>
      </c>
      <c r="AO55">
        <v>1592.8320000000001</v>
      </c>
      <c r="AR55" t="s">
        <v>118</v>
      </c>
      <c r="AS55" t="s">
        <v>122</v>
      </c>
      <c r="AT55" t="s">
        <v>243</v>
      </c>
      <c r="AU55" t="s">
        <v>355</v>
      </c>
      <c r="AV55" t="s">
        <v>48</v>
      </c>
      <c r="AW55">
        <v>1</v>
      </c>
      <c r="BB55">
        <v>0.7831818181818182</v>
      </c>
      <c r="BC55" t="s">
        <v>70</v>
      </c>
      <c r="BF55" t="s">
        <v>118</v>
      </c>
      <c r="BG55" t="s">
        <v>122</v>
      </c>
      <c r="BH55" t="s">
        <v>355</v>
      </c>
      <c r="BI55">
        <v>2374</v>
      </c>
      <c r="BJ55">
        <v>1</v>
      </c>
      <c r="BK55" t="s">
        <v>243</v>
      </c>
      <c r="BL55" t="s">
        <v>176</v>
      </c>
      <c r="BM55">
        <v>0.7831818181818182</v>
      </c>
      <c r="BN55" t="s">
        <v>70</v>
      </c>
      <c r="BO55" t="s">
        <v>553</v>
      </c>
      <c r="BP55">
        <v>1592.8320000000001</v>
      </c>
    </row>
    <row r="56" spans="1:68" ht="16.5" x14ac:dyDescent="0.25">
      <c r="A56" s="112" t="str">
        <f t="shared" si="18"/>
        <v>인천스마트</v>
      </c>
      <c r="B56" s="113" t="str">
        <f t="shared" si="1"/>
        <v>박용환</v>
      </c>
      <c r="C56" s="114" t="str">
        <f t="shared" si="19"/>
        <v>A</v>
      </c>
      <c r="D56" s="115">
        <f t="shared" si="20"/>
        <v>0.97177993214110359</v>
      </c>
      <c r="E56" s="116">
        <f t="shared" si="21"/>
        <v>5312</v>
      </c>
      <c r="F56" s="117" t="str">
        <f t="shared" si="22"/>
        <v>5-1</v>
      </c>
      <c r="G56" s="118" t="str">
        <f t="shared" si="23"/>
        <v>70바3646</v>
      </c>
      <c r="H56" s="119">
        <f t="shared" si="24"/>
        <v>3</v>
      </c>
      <c r="I56" s="120">
        <f t="shared" si="25"/>
        <v>641.95299999999997</v>
      </c>
      <c r="J56" s="121">
        <f t="shared" si="26"/>
        <v>2.5698613015033584E-2</v>
      </c>
      <c r="K56" s="121">
        <f t="shared" si="27"/>
        <v>0.33720553783147472</v>
      </c>
      <c r="L56" s="121">
        <f t="shared" si="28"/>
        <v>0.13708168666553472</v>
      </c>
      <c r="M56" s="122">
        <f t="shared" si="29"/>
        <v>12.967000000000001</v>
      </c>
      <c r="N56" s="123">
        <f t="shared" si="30"/>
        <v>0</v>
      </c>
      <c r="O56" s="123">
        <f t="shared" si="31"/>
        <v>16.044788325625085</v>
      </c>
      <c r="P56" s="224">
        <f t="shared" si="32"/>
        <v>2</v>
      </c>
      <c r="Q56" s="225">
        <f t="shared" si="33"/>
        <v>0</v>
      </c>
      <c r="R56" s="225">
        <f t="shared" si="34"/>
        <v>103</v>
      </c>
      <c r="T56">
        <v>529</v>
      </c>
      <c r="U56">
        <v>5312</v>
      </c>
      <c r="V56" t="s">
        <v>357</v>
      </c>
      <c r="W56">
        <v>641.95299999999997</v>
      </c>
      <c r="X56">
        <v>367.11599999999999</v>
      </c>
      <c r="Y56">
        <v>1.7490000000000001</v>
      </c>
      <c r="Z56">
        <v>12.967000000000001</v>
      </c>
      <c r="AA56">
        <v>39.571084999999997</v>
      </c>
      <c r="AB56">
        <v>1.0169220000000001</v>
      </c>
      <c r="AC56">
        <v>13.343589</v>
      </c>
      <c r="AD56" s="1">
        <v>88</v>
      </c>
      <c r="AE56">
        <v>0</v>
      </c>
      <c r="AF56">
        <v>103</v>
      </c>
      <c r="AG56">
        <v>65</v>
      </c>
      <c r="AH56">
        <v>16.222778999999999</v>
      </c>
      <c r="AI56">
        <v>18.399999999999999</v>
      </c>
      <c r="AJ56">
        <v>0</v>
      </c>
      <c r="AK56">
        <v>2</v>
      </c>
      <c r="AL56">
        <v>289</v>
      </c>
      <c r="AM56" t="s">
        <v>358</v>
      </c>
      <c r="AN56" t="s">
        <v>702</v>
      </c>
      <c r="AO56">
        <v>487.697</v>
      </c>
      <c r="AR56" t="s">
        <v>118</v>
      </c>
      <c r="AS56" t="s">
        <v>124</v>
      </c>
      <c r="AT56" t="s">
        <v>267</v>
      </c>
      <c r="AU56" t="s">
        <v>357</v>
      </c>
      <c r="AV56" t="s">
        <v>48</v>
      </c>
      <c r="AW56">
        <v>3</v>
      </c>
      <c r="BB56">
        <v>0.97177993214110359</v>
      </c>
      <c r="BC56" t="s">
        <v>66</v>
      </c>
      <c r="BF56" t="s">
        <v>118</v>
      </c>
      <c r="BG56" t="s">
        <v>124</v>
      </c>
      <c r="BH56" t="s">
        <v>357</v>
      </c>
      <c r="BI56">
        <v>5312</v>
      </c>
      <c r="BJ56">
        <v>3</v>
      </c>
      <c r="BK56" t="s">
        <v>267</v>
      </c>
      <c r="BL56" t="s">
        <v>265</v>
      </c>
      <c r="BM56">
        <v>0.97177993214110359</v>
      </c>
      <c r="BN56" t="s">
        <v>66</v>
      </c>
      <c r="BO56" t="s">
        <v>180</v>
      </c>
      <c r="BP56">
        <v>641.95299999999997</v>
      </c>
    </row>
    <row r="57" spans="1:68" ht="16.5" x14ac:dyDescent="0.25">
      <c r="A57" s="129" t="str">
        <f t="shared" si="18"/>
        <v>인천스마트</v>
      </c>
      <c r="B57" s="130" t="str">
        <f t="shared" si="1"/>
        <v>박유진</v>
      </c>
      <c r="C57" s="131" t="str">
        <f t="shared" si="19"/>
        <v>C</v>
      </c>
      <c r="D57" s="132">
        <f t="shared" si="20"/>
        <v>0.88608885377102586</v>
      </c>
      <c r="E57" s="133">
        <f t="shared" si="21"/>
        <v>909</v>
      </c>
      <c r="F57" s="134" t="str">
        <f t="shared" si="22"/>
        <v>27</v>
      </c>
      <c r="G57" s="135" t="str">
        <f t="shared" si="23"/>
        <v>70바3676</v>
      </c>
      <c r="H57" s="136">
        <f t="shared" si="24"/>
        <v>4</v>
      </c>
      <c r="I57" s="137">
        <f t="shared" si="25"/>
        <v>383.73699999999997</v>
      </c>
      <c r="J57" s="138">
        <f t="shared" si="26"/>
        <v>3.6156264769687238E-2</v>
      </c>
      <c r="K57" s="138">
        <f t="shared" si="27"/>
        <v>0.35869908876486967</v>
      </c>
      <c r="L57" s="138">
        <f t="shared" si="28"/>
        <v>0.24495943836533879</v>
      </c>
      <c r="M57" s="139">
        <f t="shared" si="29"/>
        <v>18.379000000000001</v>
      </c>
      <c r="N57" s="140">
        <f t="shared" si="30"/>
        <v>0</v>
      </c>
      <c r="O57" s="140">
        <f t="shared" si="31"/>
        <v>33.885422341538849</v>
      </c>
      <c r="P57" s="222">
        <f t="shared" si="32"/>
        <v>7</v>
      </c>
      <c r="Q57" s="223">
        <f t="shared" si="33"/>
        <v>0</v>
      </c>
      <c r="R57" s="223">
        <f t="shared" si="34"/>
        <v>181</v>
      </c>
      <c r="T57">
        <v>529</v>
      </c>
      <c r="U57">
        <v>909</v>
      </c>
      <c r="V57" t="s">
        <v>558</v>
      </c>
      <c r="W57">
        <v>534.15300000000002</v>
      </c>
      <c r="X57">
        <v>312.83800000000002</v>
      </c>
      <c r="Y57">
        <v>1.7070000000000001</v>
      </c>
      <c r="Z57">
        <v>18.379000000000001</v>
      </c>
      <c r="AA57">
        <v>28.402767999999998</v>
      </c>
      <c r="AB57">
        <v>1.0269379999999999</v>
      </c>
      <c r="AC57">
        <v>10.188046999999999</v>
      </c>
      <c r="AD57" s="1">
        <v>94</v>
      </c>
      <c r="AE57">
        <v>0</v>
      </c>
      <c r="AF57">
        <v>181</v>
      </c>
      <c r="AG57">
        <v>75</v>
      </c>
      <c r="AH57">
        <v>18.806370999999999</v>
      </c>
      <c r="AI57">
        <v>2797.9</v>
      </c>
      <c r="AJ57">
        <v>0</v>
      </c>
      <c r="AK57">
        <v>7</v>
      </c>
      <c r="AL57">
        <v>2691</v>
      </c>
      <c r="AM57" t="s">
        <v>559</v>
      </c>
      <c r="AN57" t="s">
        <v>703</v>
      </c>
      <c r="AO57">
        <v>155.636</v>
      </c>
      <c r="AR57" t="s">
        <v>118</v>
      </c>
      <c r="AS57" t="s">
        <v>121</v>
      </c>
      <c r="AT57" t="s">
        <v>238</v>
      </c>
      <c r="AU57" t="s">
        <v>558</v>
      </c>
      <c r="AV57" t="s">
        <v>48</v>
      </c>
      <c r="AW57">
        <v>4</v>
      </c>
      <c r="BB57">
        <v>0.88608885377102586</v>
      </c>
      <c r="BC57" t="s">
        <v>69</v>
      </c>
      <c r="BF57" t="s">
        <v>118</v>
      </c>
      <c r="BG57" t="s">
        <v>121</v>
      </c>
      <c r="BH57" t="s">
        <v>558</v>
      </c>
      <c r="BI57">
        <v>909</v>
      </c>
      <c r="BJ57">
        <v>4</v>
      </c>
      <c r="BK57" t="s">
        <v>238</v>
      </c>
      <c r="BL57" t="s">
        <v>235</v>
      </c>
      <c r="BM57">
        <v>0.88608885377102586</v>
      </c>
      <c r="BN57" t="s">
        <v>69</v>
      </c>
      <c r="BO57" t="s">
        <v>179</v>
      </c>
      <c r="BP57">
        <v>383.73699999999997</v>
      </c>
    </row>
    <row r="58" spans="1:68" ht="16.5" x14ac:dyDescent="0.25">
      <c r="A58" s="112" t="str">
        <f t="shared" si="18"/>
        <v>인천스마트</v>
      </c>
      <c r="B58" s="113" t="str">
        <f t="shared" si="1"/>
        <v>박인서</v>
      </c>
      <c r="C58" s="114" t="str">
        <f t="shared" si="19"/>
        <v>B</v>
      </c>
      <c r="D58" s="115">
        <f t="shared" si="20"/>
        <v>0.94912223101101389</v>
      </c>
      <c r="E58" s="116">
        <f t="shared" si="21"/>
        <v>2739</v>
      </c>
      <c r="F58" s="117" t="str">
        <f t="shared" si="22"/>
        <v>21</v>
      </c>
      <c r="G58" s="118" t="str">
        <f t="shared" si="23"/>
        <v>70바3627</v>
      </c>
      <c r="H58" s="119">
        <f t="shared" si="24"/>
        <v>4</v>
      </c>
      <c r="I58" s="120">
        <f t="shared" si="25"/>
        <v>1054.0120000000002</v>
      </c>
      <c r="J58" s="121">
        <f t="shared" si="26"/>
        <v>1.5996353059567568E-2</v>
      </c>
      <c r="K58" s="121">
        <f t="shared" si="27"/>
        <v>0.34599824948095703</v>
      </c>
      <c r="L58" s="121">
        <f t="shared" si="28"/>
        <v>0.22485512498908927</v>
      </c>
      <c r="M58" s="122">
        <f t="shared" si="29"/>
        <v>14.086</v>
      </c>
      <c r="N58" s="123">
        <f t="shared" si="30"/>
        <v>0</v>
      </c>
      <c r="O58" s="123">
        <f t="shared" si="31"/>
        <v>8.1592998941188526</v>
      </c>
      <c r="P58" s="224">
        <f t="shared" si="32"/>
        <v>0</v>
      </c>
      <c r="Q58" s="225">
        <f t="shared" si="33"/>
        <v>0</v>
      </c>
      <c r="R58" s="225">
        <f t="shared" si="34"/>
        <v>86</v>
      </c>
      <c r="T58">
        <v>529</v>
      </c>
      <c r="U58">
        <v>2739</v>
      </c>
      <c r="V58" t="s">
        <v>359</v>
      </c>
      <c r="W58">
        <v>1054.0119999999999</v>
      </c>
      <c r="X58">
        <v>549.40700000000004</v>
      </c>
      <c r="Y58">
        <v>1.9179999999999999</v>
      </c>
      <c r="Z58">
        <v>14.086</v>
      </c>
      <c r="AA58">
        <v>64.700810000000004</v>
      </c>
      <c r="AB58">
        <v>1.034977</v>
      </c>
      <c r="AC58">
        <v>22.386367</v>
      </c>
      <c r="AD58" s="1">
        <v>237</v>
      </c>
      <c r="AE58">
        <v>0</v>
      </c>
      <c r="AF58">
        <v>86</v>
      </c>
      <c r="AG58">
        <v>70</v>
      </c>
      <c r="AH58">
        <v>16.290552999999999</v>
      </c>
      <c r="AI58">
        <v>255</v>
      </c>
      <c r="AJ58">
        <v>0</v>
      </c>
      <c r="AK58">
        <v>0</v>
      </c>
      <c r="AL58">
        <v>0</v>
      </c>
      <c r="AM58" t="s">
        <v>360</v>
      </c>
      <c r="AN58" t="s">
        <v>704</v>
      </c>
      <c r="AO58">
        <v>654.62300000000005</v>
      </c>
      <c r="AR58" t="s">
        <v>118</v>
      </c>
      <c r="AS58" t="s">
        <v>120</v>
      </c>
      <c r="AT58" t="s">
        <v>221</v>
      </c>
      <c r="AU58" t="s">
        <v>359</v>
      </c>
      <c r="AV58" t="s">
        <v>48</v>
      </c>
      <c r="AW58">
        <v>4</v>
      </c>
      <c r="BB58">
        <v>0.94912223101101389</v>
      </c>
      <c r="BC58" t="s">
        <v>68</v>
      </c>
      <c r="BF58" t="s">
        <v>118</v>
      </c>
      <c r="BG58" t="s">
        <v>120</v>
      </c>
      <c r="BH58" t="s">
        <v>359</v>
      </c>
      <c r="BI58">
        <v>2739</v>
      </c>
      <c r="BJ58">
        <v>4</v>
      </c>
      <c r="BK58" t="s">
        <v>221</v>
      </c>
      <c r="BL58" t="s">
        <v>213</v>
      </c>
      <c r="BM58">
        <v>0.94912223101101389</v>
      </c>
      <c r="BN58" t="s">
        <v>68</v>
      </c>
      <c r="BO58" t="s">
        <v>177</v>
      </c>
      <c r="BP58">
        <v>1054.0120000000002</v>
      </c>
    </row>
    <row r="59" spans="1:68" ht="16.5" x14ac:dyDescent="0.25">
      <c r="A59" s="129" t="str">
        <f t="shared" si="18"/>
        <v>인천스마트</v>
      </c>
      <c r="B59" s="130" t="str">
        <f t="shared" si="1"/>
        <v>박정배</v>
      </c>
      <c r="C59" s="131" t="str">
        <f t="shared" si="19"/>
        <v>A</v>
      </c>
      <c r="D59" s="132">
        <f t="shared" si="20"/>
        <v>0.98136867215327428</v>
      </c>
      <c r="E59" s="133">
        <f t="shared" si="21"/>
        <v>7212</v>
      </c>
      <c r="F59" s="134" t="str">
        <f t="shared" si="22"/>
        <v>5-1</v>
      </c>
      <c r="G59" s="135" t="str">
        <f t="shared" si="23"/>
        <v>70바3644</v>
      </c>
      <c r="H59" s="136">
        <f t="shared" si="24"/>
        <v>2</v>
      </c>
      <c r="I59" s="137">
        <f t="shared" si="25"/>
        <v>851.85200000000009</v>
      </c>
      <c r="J59" s="138">
        <f t="shared" si="26"/>
        <v>2.066420234459574E-2</v>
      </c>
      <c r="K59" s="138">
        <f t="shared" si="27"/>
        <v>0.34486078000617632</v>
      </c>
      <c r="L59" s="138">
        <f t="shared" si="28"/>
        <v>7.3956508877128888E-2</v>
      </c>
      <c r="M59" s="139">
        <f t="shared" si="29"/>
        <v>12.388999999999999</v>
      </c>
      <c r="N59" s="140">
        <f t="shared" si="30"/>
        <v>0.34055228499231488</v>
      </c>
      <c r="O59" s="140">
        <f t="shared" si="31"/>
        <v>17.141131677946515</v>
      </c>
      <c r="P59" s="222">
        <f t="shared" si="32"/>
        <v>16</v>
      </c>
      <c r="Q59" s="223">
        <f t="shared" si="33"/>
        <v>3</v>
      </c>
      <c r="R59" s="223">
        <f t="shared" si="34"/>
        <v>151</v>
      </c>
      <c r="T59">
        <v>529</v>
      </c>
      <c r="U59">
        <v>7212</v>
      </c>
      <c r="V59" t="s">
        <v>361</v>
      </c>
      <c r="W59">
        <v>880.92200000000003</v>
      </c>
      <c r="X59">
        <v>499.46800000000002</v>
      </c>
      <c r="Y59">
        <v>1.764</v>
      </c>
      <c r="Z59">
        <v>12.388999999999999</v>
      </c>
      <c r="AA59">
        <v>57.358032999999999</v>
      </c>
      <c r="AB59">
        <v>1.1852579999999999</v>
      </c>
      <c r="AC59">
        <v>19.780536000000001</v>
      </c>
      <c r="AD59" s="1">
        <v>63</v>
      </c>
      <c r="AE59">
        <v>3</v>
      </c>
      <c r="AF59">
        <v>151</v>
      </c>
      <c r="AG59">
        <v>64</v>
      </c>
      <c r="AH59">
        <v>15.358302</v>
      </c>
      <c r="AI59">
        <v>5.9</v>
      </c>
      <c r="AJ59">
        <v>0</v>
      </c>
      <c r="AK59">
        <v>16</v>
      </c>
      <c r="AL59">
        <v>7782</v>
      </c>
      <c r="AM59" t="s">
        <v>362</v>
      </c>
      <c r="AN59" t="s">
        <v>705</v>
      </c>
      <c r="AO59">
        <v>782.96900000000005</v>
      </c>
      <c r="AR59" t="s">
        <v>118</v>
      </c>
      <c r="AS59" t="s">
        <v>124</v>
      </c>
      <c r="AT59" t="s">
        <v>265</v>
      </c>
      <c r="AU59" t="s">
        <v>361</v>
      </c>
      <c r="AV59" t="s">
        <v>48</v>
      </c>
      <c r="AW59">
        <v>2</v>
      </c>
      <c r="BB59">
        <v>0.98136867215327428</v>
      </c>
      <c r="BC59" t="s">
        <v>66</v>
      </c>
      <c r="BF59" t="s">
        <v>118</v>
      </c>
      <c r="BG59" t="s">
        <v>124</v>
      </c>
      <c r="BH59" t="s">
        <v>361</v>
      </c>
      <c r="BI59">
        <v>7212</v>
      </c>
      <c r="BJ59">
        <v>2</v>
      </c>
      <c r="BK59" t="s">
        <v>265</v>
      </c>
      <c r="BL59" t="s">
        <v>268</v>
      </c>
      <c r="BM59">
        <v>0.98136867215327428</v>
      </c>
      <c r="BN59" t="s">
        <v>66</v>
      </c>
      <c r="BO59" t="s">
        <v>180</v>
      </c>
      <c r="BP59">
        <v>851.85200000000009</v>
      </c>
    </row>
    <row r="60" spans="1:68" ht="16.5" x14ac:dyDescent="0.25">
      <c r="A60" s="112" t="str">
        <f t="shared" si="18"/>
        <v>인천스마트</v>
      </c>
      <c r="B60" s="113" t="str">
        <f t="shared" si="1"/>
        <v>박정훈</v>
      </c>
      <c r="C60" s="114" t="str">
        <f t="shared" si="19"/>
        <v>F</v>
      </c>
      <c r="D60" s="115">
        <f t="shared" si="20"/>
        <v>0.7599999999999999</v>
      </c>
      <c r="E60" s="116">
        <f t="shared" si="21"/>
        <v>7558</v>
      </c>
      <c r="F60" s="117" t="str">
        <f t="shared" si="22"/>
        <v>38</v>
      </c>
      <c r="G60" s="118" t="str">
        <f t="shared" si="23"/>
        <v>70바3546</v>
      </c>
      <c r="H60" s="119">
        <f t="shared" si="24"/>
        <v>1</v>
      </c>
      <c r="I60" s="120">
        <f t="shared" si="25"/>
        <v>1710.837</v>
      </c>
      <c r="J60" s="121">
        <f t="shared" si="26"/>
        <v>3.460326093158532E-2</v>
      </c>
      <c r="K60" s="121">
        <f t="shared" si="27"/>
        <v>0.37773748138986257</v>
      </c>
      <c r="L60" s="121">
        <f t="shared" si="28"/>
        <v>0.11631733473147939</v>
      </c>
      <c r="M60" s="122">
        <f t="shared" si="29"/>
        <v>14.298</v>
      </c>
      <c r="N60" s="123">
        <f t="shared" si="30"/>
        <v>0</v>
      </c>
      <c r="O60" s="123">
        <f t="shared" si="31"/>
        <v>5.2021320558299831</v>
      </c>
      <c r="P60" s="224">
        <f t="shared" si="32"/>
        <v>26</v>
      </c>
      <c r="Q60" s="225">
        <f t="shared" si="33"/>
        <v>0</v>
      </c>
      <c r="R60" s="225">
        <f t="shared" si="34"/>
        <v>89</v>
      </c>
      <c r="T60">
        <v>529</v>
      </c>
      <c r="U60">
        <v>7558</v>
      </c>
      <c r="V60" t="s">
        <v>363</v>
      </c>
      <c r="W60">
        <v>1710.837</v>
      </c>
      <c r="X60">
        <v>1023.5069999999999</v>
      </c>
      <c r="Y60">
        <v>1.6719999999999999</v>
      </c>
      <c r="Z60">
        <v>14.298</v>
      </c>
      <c r="AA60">
        <v>120.227484</v>
      </c>
      <c r="AB60">
        <v>4.1602629999999996</v>
      </c>
      <c r="AC60">
        <v>45.414427000000003</v>
      </c>
      <c r="AD60" s="1">
        <v>199</v>
      </c>
      <c r="AE60">
        <v>0</v>
      </c>
      <c r="AF60">
        <v>89</v>
      </c>
      <c r="AG60">
        <v>89</v>
      </c>
      <c r="AH60">
        <v>14.229998999999999</v>
      </c>
      <c r="AI60">
        <v>355.2</v>
      </c>
      <c r="AJ60">
        <v>34.6</v>
      </c>
      <c r="AK60">
        <v>26</v>
      </c>
      <c r="AL60">
        <v>7683</v>
      </c>
      <c r="AM60" t="s">
        <v>364</v>
      </c>
      <c r="AN60" t="s">
        <v>706</v>
      </c>
      <c r="AO60">
        <v>1710.837</v>
      </c>
      <c r="AR60" t="s">
        <v>118</v>
      </c>
      <c r="AS60" t="s">
        <v>122</v>
      </c>
      <c r="AT60" t="s">
        <v>242</v>
      </c>
      <c r="AU60" t="s">
        <v>363</v>
      </c>
      <c r="AV60" t="s">
        <v>48</v>
      </c>
      <c r="AW60">
        <v>1</v>
      </c>
      <c r="BB60">
        <v>0.7599999999999999</v>
      </c>
      <c r="BC60" t="s">
        <v>70</v>
      </c>
      <c r="BF60" t="s">
        <v>118</v>
      </c>
      <c r="BG60" t="s">
        <v>122</v>
      </c>
      <c r="BH60" t="s">
        <v>363</v>
      </c>
      <c r="BI60">
        <v>7558</v>
      </c>
      <c r="BJ60">
        <v>1</v>
      </c>
      <c r="BK60" t="s">
        <v>242</v>
      </c>
      <c r="BL60" t="s">
        <v>176</v>
      </c>
      <c r="BM60">
        <v>0.7599999999999999</v>
      </c>
      <c r="BN60" t="s">
        <v>70</v>
      </c>
      <c r="BO60" t="s">
        <v>553</v>
      </c>
      <c r="BP60">
        <v>1710.837</v>
      </c>
    </row>
    <row r="61" spans="1:68" ht="16.5" x14ac:dyDescent="0.25">
      <c r="A61" s="129" t="str">
        <f t="shared" si="18"/>
        <v>인천스마트</v>
      </c>
      <c r="B61" s="130" t="str">
        <f t="shared" si="1"/>
        <v>박종길</v>
      </c>
      <c r="C61" s="131" t="str">
        <f t="shared" si="19"/>
        <v>A</v>
      </c>
      <c r="D61" s="132">
        <f t="shared" si="20"/>
        <v>0.97095682539636274</v>
      </c>
      <c r="E61" s="133">
        <f t="shared" si="21"/>
        <v>4132</v>
      </c>
      <c r="F61" s="134" t="str">
        <f t="shared" si="22"/>
        <v>5</v>
      </c>
      <c r="G61" s="135" t="str">
        <f t="shared" si="23"/>
        <v>70바3509</v>
      </c>
      <c r="H61" s="136">
        <f t="shared" si="24"/>
        <v>2</v>
      </c>
      <c r="I61" s="137">
        <f t="shared" si="25"/>
        <v>1372.5430000000001</v>
      </c>
      <c r="J61" s="138">
        <f t="shared" si="26"/>
        <v>1.7754706750005834E-2</v>
      </c>
      <c r="K61" s="138">
        <f t="shared" si="27"/>
        <v>0.31820574672075197</v>
      </c>
      <c r="L61" s="138">
        <f t="shared" si="28"/>
        <v>8.305750712363838E-2</v>
      </c>
      <c r="M61" s="139">
        <f t="shared" si="29"/>
        <v>11.44</v>
      </c>
      <c r="N61" s="140">
        <f t="shared" si="30"/>
        <v>0</v>
      </c>
      <c r="O61" s="140">
        <f t="shared" si="31"/>
        <v>3.9343029690144502</v>
      </c>
      <c r="P61" s="222">
        <f t="shared" si="32"/>
        <v>42</v>
      </c>
      <c r="Q61" s="223">
        <f t="shared" si="33"/>
        <v>0</v>
      </c>
      <c r="R61" s="223">
        <f t="shared" si="34"/>
        <v>54</v>
      </c>
      <c r="T61">
        <v>529</v>
      </c>
      <c r="U61">
        <v>4132</v>
      </c>
      <c r="V61" t="s">
        <v>365</v>
      </c>
      <c r="W61">
        <v>1372.5429999999999</v>
      </c>
      <c r="X61">
        <v>706.90499999999997</v>
      </c>
      <c r="Y61">
        <v>1.9419999999999999</v>
      </c>
      <c r="Z61">
        <v>11.44</v>
      </c>
      <c r="AA61">
        <v>82.417750999999996</v>
      </c>
      <c r="AB61">
        <v>1.463303</v>
      </c>
      <c r="AC61">
        <v>26.225802000000002</v>
      </c>
      <c r="AD61" s="1">
        <v>114</v>
      </c>
      <c r="AE61">
        <v>0</v>
      </c>
      <c r="AF61">
        <v>54</v>
      </c>
      <c r="AG61">
        <v>83</v>
      </c>
      <c r="AH61">
        <v>16.653486999999998</v>
      </c>
      <c r="AI61">
        <v>330.9</v>
      </c>
      <c r="AJ61">
        <v>2</v>
      </c>
      <c r="AK61">
        <v>42</v>
      </c>
      <c r="AL61">
        <v>292</v>
      </c>
      <c r="AM61" t="s">
        <v>366</v>
      </c>
      <c r="AN61" t="s">
        <v>707</v>
      </c>
      <c r="AO61">
        <v>1319.671</v>
      </c>
      <c r="AR61" t="s">
        <v>118</v>
      </c>
      <c r="AS61" t="s">
        <v>123</v>
      </c>
      <c r="AT61" t="s">
        <v>254</v>
      </c>
      <c r="AU61" t="s">
        <v>365</v>
      </c>
      <c r="AV61" t="s">
        <v>48</v>
      </c>
      <c r="AW61">
        <v>2</v>
      </c>
      <c r="BB61">
        <v>0.97095682539636274</v>
      </c>
      <c r="BC61" t="s">
        <v>66</v>
      </c>
      <c r="BF61" t="s">
        <v>118</v>
      </c>
      <c r="BG61" t="s">
        <v>123</v>
      </c>
      <c r="BH61" t="s">
        <v>365</v>
      </c>
      <c r="BI61">
        <v>4132</v>
      </c>
      <c r="BJ61">
        <v>2</v>
      </c>
      <c r="BK61" t="s">
        <v>254</v>
      </c>
      <c r="BL61" t="s">
        <v>262</v>
      </c>
      <c r="BM61">
        <v>0.97095682539636274</v>
      </c>
      <c r="BN61" t="s">
        <v>66</v>
      </c>
      <c r="BO61" t="s">
        <v>180</v>
      </c>
      <c r="BP61">
        <v>1372.5430000000001</v>
      </c>
    </row>
    <row r="62" spans="1:68" ht="16.5" x14ac:dyDescent="0.25">
      <c r="A62" s="112" t="str">
        <f t="shared" si="18"/>
        <v>인천스마트</v>
      </c>
      <c r="B62" s="113" t="str">
        <f t="shared" si="1"/>
        <v>박종호</v>
      </c>
      <c r="C62" s="114" t="str">
        <f t="shared" si="19"/>
        <v>C</v>
      </c>
      <c r="D62" s="115">
        <f t="shared" si="20"/>
        <v>0.87808986775996645</v>
      </c>
      <c r="E62" s="116">
        <f t="shared" si="21"/>
        <v>3867</v>
      </c>
      <c r="F62" s="117" t="str">
        <f t="shared" si="22"/>
        <v>38</v>
      </c>
      <c r="G62" s="118" t="str">
        <f t="shared" si="23"/>
        <v>70바3550</v>
      </c>
      <c r="H62" s="119">
        <f t="shared" si="24"/>
        <v>2</v>
      </c>
      <c r="I62" s="120">
        <f t="shared" si="25"/>
        <v>2496.0190000000002</v>
      </c>
      <c r="J62" s="121">
        <f t="shared" si="26"/>
        <v>3.0536775142615994E-2</v>
      </c>
      <c r="K62" s="121">
        <f t="shared" si="27"/>
        <v>0.35318242266032013</v>
      </c>
      <c r="L62" s="121">
        <f t="shared" si="28"/>
        <v>0.19671324617320621</v>
      </c>
      <c r="M62" s="122">
        <f t="shared" si="29"/>
        <v>10.907</v>
      </c>
      <c r="N62" s="123">
        <f t="shared" si="30"/>
        <v>4.0063797591284367E-2</v>
      </c>
      <c r="O62" s="123">
        <f t="shared" si="31"/>
        <v>12.259522062933016</v>
      </c>
      <c r="P62" s="224">
        <f t="shared" si="32"/>
        <v>15</v>
      </c>
      <c r="Q62" s="225">
        <f t="shared" si="33"/>
        <v>1</v>
      </c>
      <c r="R62" s="225">
        <f t="shared" si="34"/>
        <v>306</v>
      </c>
      <c r="T62">
        <v>529</v>
      </c>
      <c r="U62">
        <v>3867</v>
      </c>
      <c r="V62" t="s">
        <v>367</v>
      </c>
      <c r="W62">
        <v>2496.0189999999998</v>
      </c>
      <c r="X62">
        <v>1293.577</v>
      </c>
      <c r="Y62">
        <v>1.93</v>
      </c>
      <c r="Z62">
        <v>10.907</v>
      </c>
      <c r="AA62">
        <v>172.341643</v>
      </c>
      <c r="AB62">
        <v>5.2627579999999998</v>
      </c>
      <c r="AC62">
        <v>60.868039000000003</v>
      </c>
      <c r="AD62" s="1">
        <v>491</v>
      </c>
      <c r="AE62">
        <v>1</v>
      </c>
      <c r="AF62">
        <v>306</v>
      </c>
      <c r="AG62">
        <v>66</v>
      </c>
      <c r="AH62">
        <v>14.48297</v>
      </c>
      <c r="AI62">
        <v>1405.2</v>
      </c>
      <c r="AJ62">
        <v>0</v>
      </c>
      <c r="AK62">
        <v>15</v>
      </c>
      <c r="AL62">
        <v>6258</v>
      </c>
      <c r="AM62" t="s">
        <v>368</v>
      </c>
      <c r="AN62" t="s">
        <v>708</v>
      </c>
      <c r="AO62">
        <v>2333.6680000000001</v>
      </c>
      <c r="AR62" t="s">
        <v>118</v>
      </c>
      <c r="AS62" t="s">
        <v>122</v>
      </c>
      <c r="AT62" t="s">
        <v>246</v>
      </c>
      <c r="AU62" t="s">
        <v>367</v>
      </c>
      <c r="AV62" t="s">
        <v>48</v>
      </c>
      <c r="AW62">
        <v>2</v>
      </c>
      <c r="BB62">
        <v>0.87808986775996645</v>
      </c>
      <c r="BC62" t="s">
        <v>69</v>
      </c>
      <c r="BF62" t="s">
        <v>118</v>
      </c>
      <c r="BG62" t="s">
        <v>122</v>
      </c>
      <c r="BH62" t="s">
        <v>367</v>
      </c>
      <c r="BI62">
        <v>3867</v>
      </c>
      <c r="BJ62">
        <v>2</v>
      </c>
      <c r="BK62" t="s">
        <v>246</v>
      </c>
      <c r="BL62" t="s">
        <v>252</v>
      </c>
      <c r="BM62">
        <v>0.87808986775996645</v>
      </c>
      <c r="BN62" t="s">
        <v>69</v>
      </c>
      <c r="BO62" t="s">
        <v>179</v>
      </c>
      <c r="BP62">
        <v>2496.0190000000002</v>
      </c>
    </row>
    <row r="63" spans="1:68" ht="16.5" x14ac:dyDescent="0.25">
      <c r="A63" s="129" t="str">
        <f t="shared" si="18"/>
        <v>인천스마트</v>
      </c>
      <c r="B63" s="130" t="str">
        <f t="shared" si="1"/>
        <v>박화영</v>
      </c>
      <c r="C63" s="131" t="str">
        <f t="shared" si="19"/>
        <v>B</v>
      </c>
      <c r="D63" s="132">
        <f t="shared" si="20"/>
        <v>0.92849999999999999</v>
      </c>
      <c r="E63" s="133">
        <f t="shared" si="21"/>
        <v>3360</v>
      </c>
      <c r="F63" s="134" t="str">
        <f t="shared" si="22"/>
        <v>21</v>
      </c>
      <c r="G63" s="135" t="str">
        <f t="shared" si="23"/>
        <v>70바3562</v>
      </c>
      <c r="H63" s="136">
        <f t="shared" si="24"/>
        <v>1</v>
      </c>
      <c r="I63" s="137">
        <f t="shared" si="25"/>
        <v>593.73400000000004</v>
      </c>
      <c r="J63" s="138">
        <f t="shared" si="26"/>
        <v>3.0789887586787322E-2</v>
      </c>
      <c r="K63" s="138">
        <f t="shared" si="27"/>
        <v>0.36379598400156432</v>
      </c>
      <c r="L63" s="138">
        <f t="shared" si="28"/>
        <v>0.19368942994674382</v>
      </c>
      <c r="M63" s="139">
        <f t="shared" si="29"/>
        <v>18.954999999999998</v>
      </c>
      <c r="N63" s="140">
        <f t="shared" si="30"/>
        <v>0.57015305758830959</v>
      </c>
      <c r="O63" s="140">
        <f t="shared" si="31"/>
        <v>35.777104363666425</v>
      </c>
      <c r="P63" s="222">
        <f t="shared" si="32"/>
        <v>3</v>
      </c>
      <c r="Q63" s="223">
        <f t="shared" si="33"/>
        <v>4</v>
      </c>
      <c r="R63" s="223">
        <f t="shared" si="34"/>
        <v>251</v>
      </c>
      <c r="T63">
        <v>529</v>
      </c>
      <c r="U63">
        <v>3360</v>
      </c>
      <c r="V63" t="s">
        <v>369</v>
      </c>
      <c r="W63">
        <v>701.56600000000003</v>
      </c>
      <c r="X63">
        <v>384.92399999999998</v>
      </c>
      <c r="Y63">
        <v>1.823</v>
      </c>
      <c r="Z63">
        <v>18.954999999999998</v>
      </c>
      <c r="AA63">
        <v>42.148871</v>
      </c>
      <c r="AB63">
        <v>1.2977590000000001</v>
      </c>
      <c r="AC63">
        <v>15.333589999999999</v>
      </c>
      <c r="AD63" s="1">
        <v>115</v>
      </c>
      <c r="AE63">
        <v>4</v>
      </c>
      <c r="AF63">
        <v>251</v>
      </c>
      <c r="AG63">
        <v>71</v>
      </c>
      <c r="AH63">
        <v>16.644953000000001</v>
      </c>
      <c r="AI63">
        <v>1067.7</v>
      </c>
      <c r="AJ63">
        <v>0</v>
      </c>
      <c r="AK63">
        <v>3</v>
      </c>
      <c r="AL63">
        <v>610</v>
      </c>
      <c r="AM63" t="s">
        <v>370</v>
      </c>
      <c r="AN63" t="s">
        <v>709</v>
      </c>
      <c r="AO63">
        <v>593.73400000000004</v>
      </c>
      <c r="AR63" t="s">
        <v>118</v>
      </c>
      <c r="AS63" t="s">
        <v>120</v>
      </c>
      <c r="AT63" t="s">
        <v>214</v>
      </c>
      <c r="AU63" t="s">
        <v>369</v>
      </c>
      <c r="AV63" t="s">
        <v>48</v>
      </c>
      <c r="AW63">
        <v>1</v>
      </c>
      <c r="BB63">
        <v>0.92849999999999999</v>
      </c>
      <c r="BC63" t="s">
        <v>68</v>
      </c>
      <c r="BF63" t="s">
        <v>118</v>
      </c>
      <c r="BG63" t="s">
        <v>120</v>
      </c>
      <c r="BH63" t="s">
        <v>369</v>
      </c>
      <c r="BI63">
        <v>3360</v>
      </c>
      <c r="BJ63">
        <v>1</v>
      </c>
      <c r="BK63" t="s">
        <v>214</v>
      </c>
      <c r="BL63" t="s">
        <v>176</v>
      </c>
      <c r="BM63">
        <v>0.92849999999999999</v>
      </c>
      <c r="BN63" t="s">
        <v>68</v>
      </c>
      <c r="BO63" t="s">
        <v>177</v>
      </c>
      <c r="BP63">
        <v>593.73400000000004</v>
      </c>
    </row>
    <row r="64" spans="1:68" ht="16.5" x14ac:dyDescent="0.25">
      <c r="A64" s="112" t="str">
        <f t="shared" si="18"/>
        <v>인천스마트</v>
      </c>
      <c r="B64" s="113" t="str">
        <f t="shared" si="1"/>
        <v>배오성</v>
      </c>
      <c r="C64" s="114" t="str">
        <f t="shared" si="19"/>
        <v>D</v>
      </c>
      <c r="D64" s="115">
        <f t="shared" si="20"/>
        <v>0.8125720556982704</v>
      </c>
      <c r="E64" s="116">
        <f t="shared" si="21"/>
        <v>2550</v>
      </c>
      <c r="F64" s="117" t="str">
        <f t="shared" si="22"/>
        <v>38</v>
      </c>
      <c r="G64" s="118" t="str">
        <f t="shared" si="23"/>
        <v>70바3551</v>
      </c>
      <c r="H64" s="119">
        <f t="shared" si="24"/>
        <v>10</v>
      </c>
      <c r="I64" s="120">
        <f t="shared" si="25"/>
        <v>1366.422</v>
      </c>
      <c r="J64" s="121">
        <f t="shared" si="26"/>
        <v>2.2143745230092663E-2</v>
      </c>
      <c r="K64" s="121">
        <f t="shared" si="27"/>
        <v>0.38178221405674945</v>
      </c>
      <c r="L64" s="121">
        <f t="shared" si="28"/>
        <v>0.14051296012505654</v>
      </c>
      <c r="M64" s="122">
        <f t="shared" si="29"/>
        <v>13.863</v>
      </c>
      <c r="N64" s="123">
        <f t="shared" si="30"/>
        <v>0</v>
      </c>
      <c r="O64" s="123">
        <f t="shared" si="31"/>
        <v>14.322013005242855</v>
      </c>
      <c r="P64" s="224">
        <f t="shared" si="32"/>
        <v>19</v>
      </c>
      <c r="Q64" s="225">
        <f t="shared" si="33"/>
        <v>0</v>
      </c>
      <c r="R64" s="225">
        <f t="shared" si="34"/>
        <v>201</v>
      </c>
      <c r="T64">
        <v>529</v>
      </c>
      <c r="U64">
        <v>2550</v>
      </c>
      <c r="V64" t="s">
        <v>371</v>
      </c>
      <c r="W64">
        <v>1403.434</v>
      </c>
      <c r="X64">
        <v>792.14800000000002</v>
      </c>
      <c r="Y64">
        <v>1.772</v>
      </c>
      <c r="Z64">
        <v>13.863</v>
      </c>
      <c r="AA64">
        <v>98.371932000000001</v>
      </c>
      <c r="AB64">
        <v>2.1783229999999998</v>
      </c>
      <c r="AC64">
        <v>37.556654000000002</v>
      </c>
      <c r="AD64" s="1">
        <v>192</v>
      </c>
      <c r="AE64">
        <v>0</v>
      </c>
      <c r="AF64">
        <v>201</v>
      </c>
      <c r="AG64">
        <v>69</v>
      </c>
      <c r="AH64">
        <v>14.26661</v>
      </c>
      <c r="AI64">
        <v>331.4</v>
      </c>
      <c r="AJ64">
        <v>0</v>
      </c>
      <c r="AK64">
        <v>19</v>
      </c>
      <c r="AL64">
        <v>9057</v>
      </c>
      <c r="AM64" t="s">
        <v>372</v>
      </c>
      <c r="AN64" t="s">
        <v>710</v>
      </c>
      <c r="AO64">
        <v>292.81200000000001</v>
      </c>
      <c r="AR64" t="s">
        <v>118</v>
      </c>
      <c r="AS64" t="s">
        <v>122</v>
      </c>
      <c r="AT64" t="s">
        <v>247</v>
      </c>
      <c r="AU64" t="s">
        <v>371</v>
      </c>
      <c r="AV64" t="s">
        <v>48</v>
      </c>
      <c r="AW64">
        <v>10</v>
      </c>
      <c r="BB64">
        <v>0.8125720556982704</v>
      </c>
      <c r="BC64" t="s">
        <v>67</v>
      </c>
      <c r="BF64" t="s">
        <v>118</v>
      </c>
      <c r="BG64" t="s">
        <v>122</v>
      </c>
      <c r="BH64" t="s">
        <v>371</v>
      </c>
      <c r="BI64">
        <v>2550</v>
      </c>
      <c r="BJ64">
        <v>10</v>
      </c>
      <c r="BK64" t="s">
        <v>247</v>
      </c>
      <c r="BL64" t="s">
        <v>252</v>
      </c>
      <c r="BM64">
        <v>0.8125720556982704</v>
      </c>
      <c r="BN64" t="s">
        <v>67</v>
      </c>
      <c r="BO64" t="s">
        <v>181</v>
      </c>
      <c r="BP64">
        <v>1366.422</v>
      </c>
    </row>
    <row r="65" spans="1:68" ht="16.5" x14ac:dyDescent="0.25">
      <c r="A65" s="129" t="str">
        <f t="shared" si="18"/>
        <v>인천스마트</v>
      </c>
      <c r="B65" s="130" t="str">
        <f t="shared" si="1"/>
        <v>백종필</v>
      </c>
      <c r="C65" s="131" t="str">
        <f t="shared" si="19"/>
        <v>A</v>
      </c>
      <c r="D65" s="132">
        <f t="shared" si="20"/>
        <v>0.96444444444444444</v>
      </c>
      <c r="E65" s="133">
        <f t="shared" si="21"/>
        <v>5685</v>
      </c>
      <c r="F65" s="134" t="str">
        <f t="shared" si="22"/>
        <v>27</v>
      </c>
      <c r="G65" s="135" t="str">
        <f t="shared" si="23"/>
        <v>70바3659</v>
      </c>
      <c r="H65" s="136">
        <f t="shared" si="24"/>
        <v>1</v>
      </c>
      <c r="I65" s="137">
        <f t="shared" si="25"/>
        <v>629.81100000000004</v>
      </c>
      <c r="J65" s="138">
        <f t="shared" si="26"/>
        <v>4.2464624334715734E-2</v>
      </c>
      <c r="K65" s="138">
        <f t="shared" si="27"/>
        <v>0.37978442532515666</v>
      </c>
      <c r="L65" s="138">
        <f t="shared" si="28"/>
        <v>0.13654890117828999</v>
      </c>
      <c r="M65" s="139">
        <f t="shared" si="29"/>
        <v>17.968</v>
      </c>
      <c r="N65" s="140">
        <f t="shared" si="30"/>
        <v>0.29848340581505373</v>
      </c>
      <c r="O65" s="140">
        <f t="shared" si="31"/>
        <v>51.936112611819347</v>
      </c>
      <c r="P65" s="222">
        <f t="shared" si="32"/>
        <v>12</v>
      </c>
      <c r="Q65" s="223">
        <f t="shared" si="33"/>
        <v>2</v>
      </c>
      <c r="R65" s="223">
        <f t="shared" si="34"/>
        <v>348</v>
      </c>
      <c r="T65">
        <v>529</v>
      </c>
      <c r="U65">
        <v>5685</v>
      </c>
      <c r="V65" t="s">
        <v>373</v>
      </c>
      <c r="W65">
        <v>670.05399999999997</v>
      </c>
      <c r="X65">
        <v>387.50599999999997</v>
      </c>
      <c r="Y65">
        <v>1.7290000000000001</v>
      </c>
      <c r="Z65">
        <v>17.968</v>
      </c>
      <c r="AA65">
        <v>36.814714000000002</v>
      </c>
      <c r="AB65">
        <v>1.563323</v>
      </c>
      <c r="AC65">
        <v>13.981655</v>
      </c>
      <c r="AD65" s="1">
        <v>86</v>
      </c>
      <c r="AE65">
        <v>2</v>
      </c>
      <c r="AF65">
        <v>348</v>
      </c>
      <c r="AG65">
        <v>90</v>
      </c>
      <c r="AH65">
        <v>18.200710999999998</v>
      </c>
      <c r="AI65">
        <v>1659.2</v>
      </c>
      <c r="AJ65">
        <v>34.299999999999997</v>
      </c>
      <c r="AK65">
        <v>12</v>
      </c>
      <c r="AL65">
        <v>6863</v>
      </c>
      <c r="AM65" t="s">
        <v>374</v>
      </c>
      <c r="AN65" t="s">
        <v>711</v>
      </c>
      <c r="AO65">
        <v>629.81100000000004</v>
      </c>
      <c r="AR65" t="s">
        <v>118</v>
      </c>
      <c r="AS65" t="s">
        <v>121</v>
      </c>
      <c r="AT65" t="s">
        <v>237</v>
      </c>
      <c r="AU65" t="s">
        <v>373</v>
      </c>
      <c r="AV65" t="s">
        <v>48</v>
      </c>
      <c r="AW65">
        <v>1</v>
      </c>
      <c r="BB65">
        <v>0.96444444444444444</v>
      </c>
      <c r="BC65" t="s">
        <v>66</v>
      </c>
      <c r="BF65" t="s">
        <v>118</v>
      </c>
      <c r="BG65" t="s">
        <v>121</v>
      </c>
      <c r="BH65" t="s">
        <v>373</v>
      </c>
      <c r="BI65">
        <v>5685</v>
      </c>
      <c r="BJ65">
        <v>1</v>
      </c>
      <c r="BK65" t="s">
        <v>237</v>
      </c>
      <c r="BL65" t="s">
        <v>176</v>
      </c>
      <c r="BM65">
        <v>0.96444444444444444</v>
      </c>
      <c r="BN65" t="s">
        <v>66</v>
      </c>
      <c r="BO65" t="s">
        <v>180</v>
      </c>
      <c r="BP65">
        <v>629.81100000000004</v>
      </c>
    </row>
    <row r="66" spans="1:68" ht="16.5" x14ac:dyDescent="0.25">
      <c r="A66" s="112" t="str">
        <f t="shared" si="18"/>
        <v>인천스마트</v>
      </c>
      <c r="B66" s="113" t="str">
        <f t="shared" si="1"/>
        <v>변일용</v>
      </c>
      <c r="C66" s="114" t="str">
        <f t="shared" si="19"/>
        <v>B</v>
      </c>
      <c r="D66" s="115">
        <f t="shared" si="20"/>
        <v>0.94550000000000001</v>
      </c>
      <c r="E66" s="116">
        <f t="shared" si="21"/>
        <v>4412</v>
      </c>
      <c r="F66" s="117" t="str">
        <f t="shared" si="22"/>
        <v>5</v>
      </c>
      <c r="G66" s="118" t="str">
        <f t="shared" si="23"/>
        <v>70바3630</v>
      </c>
      <c r="H66" s="119">
        <f t="shared" si="24"/>
        <v>1</v>
      </c>
      <c r="I66" s="120">
        <f t="shared" si="25"/>
        <v>2259.8440000000001</v>
      </c>
      <c r="J66" s="121">
        <f t="shared" si="26"/>
        <v>2.6829761058099744E-2</v>
      </c>
      <c r="K66" s="121">
        <f t="shared" si="27"/>
        <v>0.3691256257723165</v>
      </c>
      <c r="L66" s="121">
        <f t="shared" si="28"/>
        <v>0.18319848626719365</v>
      </c>
      <c r="M66" s="122">
        <f t="shared" si="29"/>
        <v>14.321999999999999</v>
      </c>
      <c r="N66" s="123">
        <f t="shared" si="30"/>
        <v>4.4092293989779409E-2</v>
      </c>
      <c r="O66" s="123">
        <f t="shared" si="31"/>
        <v>6.5697518044771321</v>
      </c>
      <c r="P66" s="224">
        <f t="shared" si="32"/>
        <v>39</v>
      </c>
      <c r="Q66" s="225">
        <f t="shared" si="33"/>
        <v>1</v>
      </c>
      <c r="R66" s="225">
        <f t="shared" si="34"/>
        <v>149</v>
      </c>
      <c r="T66">
        <v>529</v>
      </c>
      <c r="U66">
        <v>4412</v>
      </c>
      <c r="V66" t="s">
        <v>375</v>
      </c>
      <c r="W66">
        <v>2267.9699999999998</v>
      </c>
      <c r="X66">
        <v>1199.972</v>
      </c>
      <c r="Y66">
        <v>1.89</v>
      </c>
      <c r="Z66">
        <v>14.321999999999999</v>
      </c>
      <c r="AA66">
        <v>145.29745500000001</v>
      </c>
      <c r="AB66">
        <v>3.8982960000000002</v>
      </c>
      <c r="AC66">
        <v>53.633014000000003</v>
      </c>
      <c r="AD66" s="1">
        <v>414</v>
      </c>
      <c r="AE66">
        <v>1</v>
      </c>
      <c r="AF66">
        <v>149</v>
      </c>
      <c r="AG66">
        <v>68</v>
      </c>
      <c r="AH66">
        <v>15.609151000000001</v>
      </c>
      <c r="AI66">
        <v>1102.9000000000001</v>
      </c>
      <c r="AJ66">
        <v>0</v>
      </c>
      <c r="AK66">
        <v>39</v>
      </c>
      <c r="AL66">
        <v>13024</v>
      </c>
      <c r="AM66" t="s">
        <v>376</v>
      </c>
      <c r="AN66" t="s">
        <v>712</v>
      </c>
      <c r="AO66">
        <v>2259.8440000000001</v>
      </c>
      <c r="AR66" t="s">
        <v>118</v>
      </c>
      <c r="AS66" t="s">
        <v>123</v>
      </c>
      <c r="AT66" t="s">
        <v>260</v>
      </c>
      <c r="AU66" t="s">
        <v>375</v>
      </c>
      <c r="AV66" t="s">
        <v>48</v>
      </c>
      <c r="AW66">
        <v>1</v>
      </c>
      <c r="BB66">
        <v>0.94550000000000001</v>
      </c>
      <c r="BC66" t="s">
        <v>68</v>
      </c>
      <c r="BF66" t="s">
        <v>118</v>
      </c>
      <c r="BG66" t="s">
        <v>123</v>
      </c>
      <c r="BH66" t="s">
        <v>375</v>
      </c>
      <c r="BI66">
        <v>4412</v>
      </c>
      <c r="BJ66">
        <v>1</v>
      </c>
      <c r="BK66" t="s">
        <v>260</v>
      </c>
      <c r="BL66" t="s">
        <v>176</v>
      </c>
      <c r="BM66">
        <v>0.94550000000000001</v>
      </c>
      <c r="BN66" t="s">
        <v>68</v>
      </c>
      <c r="BO66" t="s">
        <v>177</v>
      </c>
      <c r="BP66">
        <v>2259.8440000000001</v>
      </c>
    </row>
    <row r="67" spans="1:68" ht="16.5" x14ac:dyDescent="0.25">
      <c r="A67" s="129" t="str">
        <f t="shared" si="18"/>
        <v>인천스마트</v>
      </c>
      <c r="B67" s="130" t="str">
        <f t="shared" si="1"/>
        <v>서기원</v>
      </c>
      <c r="C67" s="131" t="str">
        <f t="shared" si="19"/>
        <v>C</v>
      </c>
      <c r="D67" s="132">
        <f t="shared" si="20"/>
        <v>0.87842105263157899</v>
      </c>
      <c r="E67" s="133">
        <f t="shared" si="21"/>
        <v>1777</v>
      </c>
      <c r="F67" s="134" t="str">
        <f t="shared" si="22"/>
        <v>20</v>
      </c>
      <c r="G67" s="135" t="str">
        <f t="shared" si="23"/>
        <v>70바3507</v>
      </c>
      <c r="H67" s="136">
        <f t="shared" si="24"/>
        <v>1</v>
      </c>
      <c r="I67" s="137">
        <f t="shared" si="25"/>
        <v>479.30700000000002</v>
      </c>
      <c r="J67" s="138">
        <f t="shared" si="26"/>
        <v>2.8117628687894778E-2</v>
      </c>
      <c r="K67" s="138">
        <f t="shared" si="27"/>
        <v>0.41899171120663908</v>
      </c>
      <c r="L67" s="138">
        <f t="shared" si="28"/>
        <v>0.16273494858201529</v>
      </c>
      <c r="M67" s="139">
        <f t="shared" si="29"/>
        <v>24.989000000000001</v>
      </c>
      <c r="N67" s="140">
        <f t="shared" si="30"/>
        <v>0.1839273266347001</v>
      </c>
      <c r="O67" s="140">
        <f t="shared" si="31"/>
        <v>147.69364328766417</v>
      </c>
      <c r="P67" s="222">
        <f t="shared" si="32"/>
        <v>13</v>
      </c>
      <c r="Q67" s="223">
        <f t="shared" si="33"/>
        <v>1</v>
      </c>
      <c r="R67" s="223">
        <f t="shared" si="34"/>
        <v>803</v>
      </c>
      <c r="T67">
        <v>529</v>
      </c>
      <c r="U67">
        <v>1777</v>
      </c>
      <c r="V67" t="s">
        <v>377</v>
      </c>
      <c r="W67">
        <v>543.69299999999998</v>
      </c>
      <c r="X67">
        <v>326.19200000000001</v>
      </c>
      <c r="Y67">
        <v>1.667</v>
      </c>
      <c r="Z67">
        <v>24.989000000000001</v>
      </c>
      <c r="AA67">
        <v>27.108046999999999</v>
      </c>
      <c r="AB67">
        <v>0.76221399999999995</v>
      </c>
      <c r="AC67">
        <v>11.358046999999999</v>
      </c>
      <c r="AD67" s="1">
        <v>78</v>
      </c>
      <c r="AE67">
        <v>1</v>
      </c>
      <c r="AF67">
        <v>803</v>
      </c>
      <c r="AG67">
        <v>81</v>
      </c>
      <c r="AH67">
        <v>20.056515999999998</v>
      </c>
      <c r="AI67">
        <v>3311.9</v>
      </c>
      <c r="AJ67">
        <v>0</v>
      </c>
      <c r="AK67">
        <v>13</v>
      </c>
      <c r="AL67">
        <v>6835</v>
      </c>
      <c r="AM67" t="s">
        <v>378</v>
      </c>
      <c r="AN67" t="s">
        <v>713</v>
      </c>
      <c r="AO67">
        <v>479.30700000000002</v>
      </c>
      <c r="AR67" t="s">
        <v>118</v>
      </c>
      <c r="AS67" t="s">
        <v>119</v>
      </c>
      <c r="AT67" t="s">
        <v>203</v>
      </c>
      <c r="AU67" t="s">
        <v>377</v>
      </c>
      <c r="AV67" t="s">
        <v>48</v>
      </c>
      <c r="AW67">
        <v>1</v>
      </c>
      <c r="BB67">
        <v>0.87842105263157899</v>
      </c>
      <c r="BC67" t="s">
        <v>69</v>
      </c>
      <c r="BF67" t="s">
        <v>118</v>
      </c>
      <c r="BG67" t="s">
        <v>119</v>
      </c>
      <c r="BH67" t="s">
        <v>377</v>
      </c>
      <c r="BI67">
        <v>1777</v>
      </c>
      <c r="BJ67">
        <v>1</v>
      </c>
      <c r="BK67" t="s">
        <v>203</v>
      </c>
      <c r="BL67" t="s">
        <v>176</v>
      </c>
      <c r="BM67">
        <v>0.87842105263157899</v>
      </c>
      <c r="BN67" t="s">
        <v>69</v>
      </c>
      <c r="BO67" t="s">
        <v>179</v>
      </c>
      <c r="BP67">
        <v>479.30700000000002</v>
      </c>
    </row>
    <row r="68" spans="1:68" ht="16.5" x14ac:dyDescent="0.25">
      <c r="A68" s="112" t="str">
        <f t="shared" si="18"/>
        <v>인천스마트</v>
      </c>
      <c r="B68" s="113" t="str">
        <f t="shared" si="1"/>
        <v>서문원</v>
      </c>
      <c r="C68" s="114" t="str">
        <f t="shared" si="19"/>
        <v>A</v>
      </c>
      <c r="D68" s="115">
        <f t="shared" si="20"/>
        <v>0.95702360539167985</v>
      </c>
      <c r="E68" s="116">
        <f t="shared" si="21"/>
        <v>4800</v>
      </c>
      <c r="F68" s="117" t="str">
        <f t="shared" si="22"/>
        <v>20</v>
      </c>
      <c r="G68" s="118" t="str">
        <f t="shared" si="23"/>
        <v>70바3564</v>
      </c>
      <c r="H68" s="119">
        <f t="shared" si="24"/>
        <v>4</v>
      </c>
      <c r="I68" s="120">
        <f t="shared" si="25"/>
        <v>1493.498</v>
      </c>
      <c r="J68" s="121">
        <f t="shared" si="26"/>
        <v>3.1920423910195617E-2</v>
      </c>
      <c r="K68" s="121">
        <f t="shared" si="27"/>
        <v>0.31335728782609573</v>
      </c>
      <c r="L68" s="121">
        <f t="shared" si="28"/>
        <v>0.1459660474938701</v>
      </c>
      <c r="M68" s="122">
        <f t="shared" si="29"/>
        <v>12.678000000000001</v>
      </c>
      <c r="N68" s="123">
        <f t="shared" si="30"/>
        <v>0.1339138050402478</v>
      </c>
      <c r="O68" s="123">
        <f t="shared" si="31"/>
        <v>10.780061305739947</v>
      </c>
      <c r="P68" s="224">
        <f t="shared" si="32"/>
        <v>11</v>
      </c>
      <c r="Q68" s="225">
        <f t="shared" si="33"/>
        <v>2</v>
      </c>
      <c r="R68" s="225">
        <f t="shared" si="34"/>
        <v>161</v>
      </c>
      <c r="T68">
        <v>529</v>
      </c>
      <c r="U68">
        <v>4800</v>
      </c>
      <c r="V68" t="s">
        <v>379</v>
      </c>
      <c r="W68">
        <v>1493.498</v>
      </c>
      <c r="X68">
        <v>818.21500000000003</v>
      </c>
      <c r="Y68">
        <v>1.825</v>
      </c>
      <c r="Z68">
        <v>12.678000000000001</v>
      </c>
      <c r="AA68">
        <v>85.098023999999995</v>
      </c>
      <c r="AB68">
        <v>2.7163650000000001</v>
      </c>
      <c r="AC68">
        <v>26.666086</v>
      </c>
      <c r="AD68" s="1">
        <v>218</v>
      </c>
      <c r="AE68">
        <v>2</v>
      </c>
      <c r="AF68">
        <v>161</v>
      </c>
      <c r="AG68">
        <v>85</v>
      </c>
      <c r="AH68">
        <v>17.550325000000001</v>
      </c>
      <c r="AI68">
        <v>1190.4000000000001</v>
      </c>
      <c r="AJ68">
        <v>5</v>
      </c>
      <c r="AK68">
        <v>11</v>
      </c>
      <c r="AL68">
        <v>2178</v>
      </c>
      <c r="AM68" t="s">
        <v>380</v>
      </c>
      <c r="AN68" t="s">
        <v>714</v>
      </c>
      <c r="AO68">
        <v>1191.9659999999999</v>
      </c>
      <c r="AR68" t="s">
        <v>118</v>
      </c>
      <c r="AS68" t="s">
        <v>119</v>
      </c>
      <c r="AT68" t="s">
        <v>205</v>
      </c>
      <c r="AU68" t="s">
        <v>379</v>
      </c>
      <c r="AV68" t="s">
        <v>48</v>
      </c>
      <c r="AW68">
        <v>4</v>
      </c>
      <c r="BB68">
        <v>0.95702360539167985</v>
      </c>
      <c r="BC68" t="s">
        <v>66</v>
      </c>
      <c r="BF68" t="s">
        <v>118</v>
      </c>
      <c r="BG68" t="s">
        <v>119</v>
      </c>
      <c r="BH68" t="s">
        <v>379</v>
      </c>
      <c r="BI68">
        <v>4800</v>
      </c>
      <c r="BJ68">
        <v>4</v>
      </c>
      <c r="BK68" t="s">
        <v>205</v>
      </c>
      <c r="BL68" t="s">
        <v>274</v>
      </c>
      <c r="BM68">
        <v>0.95702360539167985</v>
      </c>
      <c r="BN68" t="s">
        <v>66</v>
      </c>
      <c r="BO68" t="s">
        <v>180</v>
      </c>
      <c r="BP68">
        <v>1493.498</v>
      </c>
    </row>
    <row r="69" spans="1:68" ht="16.5" x14ac:dyDescent="0.25">
      <c r="A69" s="129" t="str">
        <f t="shared" si="18"/>
        <v>인천스마트</v>
      </c>
      <c r="B69" s="130" t="str">
        <f t="shared" si="1"/>
        <v>서수찬</v>
      </c>
      <c r="C69" s="131" t="str">
        <f t="shared" si="19"/>
        <v>S</v>
      </c>
      <c r="D69" s="132">
        <f t="shared" si="20"/>
        <v>1.0178897427909428</v>
      </c>
      <c r="E69" s="133">
        <f t="shared" si="21"/>
        <v>1069</v>
      </c>
      <c r="F69" s="134" t="str">
        <f t="shared" si="22"/>
        <v>20</v>
      </c>
      <c r="G69" s="135" t="str">
        <f t="shared" si="23"/>
        <v>70바3556</v>
      </c>
      <c r="H69" s="136">
        <f t="shared" si="24"/>
        <v>2</v>
      </c>
      <c r="I69" s="137">
        <f t="shared" si="25"/>
        <v>563.09100000000001</v>
      </c>
      <c r="J69" s="138">
        <f t="shared" si="26"/>
        <v>8.5553592798022951E-2</v>
      </c>
      <c r="K69" s="138">
        <f t="shared" si="27"/>
        <v>0.29512128549410566</v>
      </c>
      <c r="L69" s="138">
        <f t="shared" si="28"/>
        <v>0.17048754109016126</v>
      </c>
      <c r="M69" s="139">
        <f t="shared" si="29"/>
        <v>16.777000000000001</v>
      </c>
      <c r="N69" s="140">
        <f t="shared" si="30"/>
        <v>0</v>
      </c>
      <c r="O69" s="140">
        <f t="shared" si="31"/>
        <v>6.0065671801169271</v>
      </c>
      <c r="P69" s="222">
        <f t="shared" si="32"/>
        <v>4</v>
      </c>
      <c r="Q69" s="223">
        <f t="shared" si="33"/>
        <v>0</v>
      </c>
      <c r="R69" s="223">
        <f t="shared" si="34"/>
        <v>36</v>
      </c>
      <c r="T69">
        <v>529</v>
      </c>
      <c r="U69">
        <v>1069</v>
      </c>
      <c r="V69" t="s">
        <v>560</v>
      </c>
      <c r="W69">
        <v>599.34400000000005</v>
      </c>
      <c r="X69">
        <v>307.88200000000001</v>
      </c>
      <c r="Y69">
        <v>1.9470000000000001</v>
      </c>
      <c r="Z69">
        <v>16.777000000000001</v>
      </c>
      <c r="AA69">
        <v>28.789428000000001</v>
      </c>
      <c r="AB69">
        <v>2.4630390000000002</v>
      </c>
      <c r="AC69">
        <v>8.4963730000000002</v>
      </c>
      <c r="AD69" s="1">
        <v>96</v>
      </c>
      <c r="AE69">
        <v>0</v>
      </c>
      <c r="AF69">
        <v>36</v>
      </c>
      <c r="AG69">
        <v>70</v>
      </c>
      <c r="AH69">
        <v>20.818197000000001</v>
      </c>
      <c r="AI69">
        <v>983.5</v>
      </c>
      <c r="AJ69">
        <v>0</v>
      </c>
      <c r="AK69">
        <v>4</v>
      </c>
      <c r="AL69">
        <v>1321</v>
      </c>
      <c r="AM69" t="s">
        <v>561</v>
      </c>
      <c r="AN69" t="s">
        <v>715</v>
      </c>
      <c r="AO69">
        <v>502.13400000000001</v>
      </c>
      <c r="AR69" t="s">
        <v>118</v>
      </c>
      <c r="AS69" t="s">
        <v>119</v>
      </c>
      <c r="AT69" t="s">
        <v>204</v>
      </c>
      <c r="AU69" t="s">
        <v>560</v>
      </c>
      <c r="AV69" t="s">
        <v>48</v>
      </c>
      <c r="AW69">
        <v>2</v>
      </c>
      <c r="BB69">
        <v>1.0178897427909428</v>
      </c>
      <c r="BC69" t="s">
        <v>71</v>
      </c>
      <c r="BF69" t="s">
        <v>118</v>
      </c>
      <c r="BG69" t="s">
        <v>119</v>
      </c>
      <c r="BH69" t="s">
        <v>560</v>
      </c>
      <c r="BI69">
        <v>1069</v>
      </c>
      <c r="BJ69">
        <v>2</v>
      </c>
      <c r="BK69" t="s">
        <v>204</v>
      </c>
      <c r="BL69" t="s">
        <v>576</v>
      </c>
      <c r="BM69">
        <v>1.0178897427909428</v>
      </c>
      <c r="BN69" t="s">
        <v>71</v>
      </c>
      <c r="BO69" t="s">
        <v>178</v>
      </c>
      <c r="BP69">
        <v>563.09100000000001</v>
      </c>
    </row>
    <row r="70" spans="1:68" ht="16.5" x14ac:dyDescent="0.25">
      <c r="A70" s="112" t="str">
        <f t="shared" si="18"/>
        <v>인천스마트</v>
      </c>
      <c r="B70" s="113" t="str">
        <f t="shared" ref="B70:B133" si="35">IF(BH70="null", E70, BH70)</f>
        <v>서창용</v>
      </c>
      <c r="C70" s="114" t="str">
        <f t="shared" si="19"/>
        <v>B</v>
      </c>
      <c r="D70" s="115">
        <f t="shared" si="20"/>
        <v>0.93575709347715263</v>
      </c>
      <c r="E70" s="116">
        <f t="shared" si="21"/>
        <v>135</v>
      </c>
      <c r="F70" s="117" t="str">
        <f t="shared" si="22"/>
        <v>5-1</v>
      </c>
      <c r="G70" s="118" t="str">
        <f t="shared" si="23"/>
        <v>70바3646</v>
      </c>
      <c r="H70" s="119">
        <f t="shared" si="24"/>
        <v>3</v>
      </c>
      <c r="I70" s="120">
        <f t="shared" si="25"/>
        <v>341.601</v>
      </c>
      <c r="J70" s="121">
        <f t="shared" si="26"/>
        <v>0.10178638747716216</v>
      </c>
      <c r="K70" s="121">
        <f t="shared" si="27"/>
        <v>0.33586649053096268</v>
      </c>
      <c r="L70" s="121">
        <f t="shared" si="28"/>
        <v>5.8547837974713191E-2</v>
      </c>
      <c r="M70" s="122">
        <f t="shared" si="29"/>
        <v>12.733000000000001</v>
      </c>
      <c r="N70" s="123">
        <f t="shared" si="30"/>
        <v>0.23392688381319535</v>
      </c>
      <c r="O70" s="123">
        <f t="shared" si="31"/>
        <v>13.801686144978525</v>
      </c>
      <c r="P70" s="224">
        <f t="shared" si="32"/>
        <v>6</v>
      </c>
      <c r="Q70" s="225">
        <f t="shared" si="33"/>
        <v>1</v>
      </c>
      <c r="R70" s="225">
        <f t="shared" si="34"/>
        <v>59</v>
      </c>
      <c r="T70">
        <v>529</v>
      </c>
      <c r="U70">
        <v>135</v>
      </c>
      <c r="V70" t="s">
        <v>716</v>
      </c>
      <c r="W70">
        <v>427.48399999999998</v>
      </c>
      <c r="X70">
        <v>252.024</v>
      </c>
      <c r="Y70">
        <v>1.696</v>
      </c>
      <c r="Z70">
        <v>12.733000000000001</v>
      </c>
      <c r="AA70">
        <v>31.359154</v>
      </c>
      <c r="AB70">
        <v>3.191935</v>
      </c>
      <c r="AC70">
        <v>10.532489</v>
      </c>
      <c r="AD70" s="1">
        <v>20</v>
      </c>
      <c r="AE70">
        <v>1</v>
      </c>
      <c r="AF70">
        <v>59</v>
      </c>
      <c r="AG70">
        <v>65</v>
      </c>
      <c r="AH70">
        <v>13.631872</v>
      </c>
      <c r="AI70">
        <v>13.8</v>
      </c>
      <c r="AJ70">
        <v>0</v>
      </c>
      <c r="AK70">
        <v>6</v>
      </c>
      <c r="AL70">
        <v>1102</v>
      </c>
      <c r="AM70" t="s">
        <v>717</v>
      </c>
      <c r="AN70" t="s">
        <v>718</v>
      </c>
      <c r="AO70">
        <v>153.31299999999999</v>
      </c>
      <c r="AR70" t="s">
        <v>118</v>
      </c>
      <c r="AS70" t="s">
        <v>124</v>
      </c>
      <c r="AT70" t="s">
        <v>267</v>
      </c>
      <c r="AU70" t="s">
        <v>716</v>
      </c>
      <c r="AV70" t="s">
        <v>48</v>
      </c>
      <c r="AW70">
        <v>3</v>
      </c>
      <c r="BB70">
        <v>0.93575709347715263</v>
      </c>
      <c r="BC70" t="s">
        <v>68</v>
      </c>
      <c r="BF70" t="s">
        <v>118</v>
      </c>
      <c r="BG70" t="s">
        <v>124</v>
      </c>
      <c r="BH70" t="s">
        <v>716</v>
      </c>
      <c r="BI70">
        <v>135</v>
      </c>
      <c r="BJ70">
        <v>3</v>
      </c>
      <c r="BK70" t="s">
        <v>267</v>
      </c>
      <c r="BL70" t="s">
        <v>265</v>
      </c>
      <c r="BM70">
        <v>0.93575709347715263</v>
      </c>
      <c r="BN70" t="s">
        <v>68</v>
      </c>
      <c r="BO70" t="s">
        <v>177</v>
      </c>
      <c r="BP70">
        <v>341.601</v>
      </c>
    </row>
    <row r="71" spans="1:68" ht="16.5" x14ac:dyDescent="0.25">
      <c r="A71" s="129" t="str">
        <f t="shared" si="18"/>
        <v>인천스마트</v>
      </c>
      <c r="B71" s="130" t="str">
        <f t="shared" si="35"/>
        <v>서형민</v>
      </c>
      <c r="C71" s="131" t="str">
        <f t="shared" si="19"/>
        <v>B</v>
      </c>
      <c r="D71" s="132">
        <f t="shared" si="20"/>
        <v>0.91645105079164912</v>
      </c>
      <c r="E71" s="133">
        <f t="shared" si="21"/>
        <v>2190</v>
      </c>
      <c r="F71" s="134" t="str">
        <f t="shared" si="22"/>
        <v>27</v>
      </c>
      <c r="G71" s="135" t="str">
        <f t="shared" si="23"/>
        <v>70바3633</v>
      </c>
      <c r="H71" s="136">
        <f t="shared" si="24"/>
        <v>2</v>
      </c>
      <c r="I71" s="137">
        <f t="shared" si="25"/>
        <v>1939.1469999999999</v>
      </c>
      <c r="J71" s="138">
        <f t="shared" si="26"/>
        <v>9.9364135673103548E-3</v>
      </c>
      <c r="K71" s="138">
        <f t="shared" si="27"/>
        <v>0.37714252618999433</v>
      </c>
      <c r="L71" s="138">
        <f t="shared" si="28"/>
        <v>0.1294383561431908</v>
      </c>
      <c r="M71" s="139">
        <f t="shared" si="29"/>
        <v>16.881</v>
      </c>
      <c r="N71" s="140">
        <f t="shared" si="30"/>
        <v>0.15405851758732036</v>
      </c>
      <c r="O71" s="140">
        <f t="shared" si="31"/>
        <v>11.14356610548284</v>
      </c>
      <c r="P71" s="222">
        <f t="shared" si="32"/>
        <v>4</v>
      </c>
      <c r="Q71" s="223">
        <f t="shared" si="33"/>
        <v>3</v>
      </c>
      <c r="R71" s="223">
        <f t="shared" si="34"/>
        <v>217</v>
      </c>
      <c r="T71">
        <v>529</v>
      </c>
      <c r="U71">
        <v>2190</v>
      </c>
      <c r="V71" t="s">
        <v>381</v>
      </c>
      <c r="W71">
        <v>1947.3119999999999</v>
      </c>
      <c r="X71">
        <v>1118.82</v>
      </c>
      <c r="Y71">
        <v>1.7410000000000001</v>
      </c>
      <c r="Z71">
        <v>16.881</v>
      </c>
      <c r="AA71">
        <v>116.23580200000001</v>
      </c>
      <c r="AB71">
        <v>1.1549670000000001</v>
      </c>
      <c r="AC71">
        <v>43.837463999999997</v>
      </c>
      <c r="AD71" s="1">
        <v>251</v>
      </c>
      <c r="AE71">
        <v>3</v>
      </c>
      <c r="AF71">
        <v>217</v>
      </c>
      <c r="AG71">
        <v>92</v>
      </c>
      <c r="AH71">
        <v>16.753117</v>
      </c>
      <c r="AI71">
        <v>1232.8</v>
      </c>
      <c r="AJ71">
        <v>22.4</v>
      </c>
      <c r="AK71">
        <v>4</v>
      </c>
      <c r="AL71">
        <v>1316</v>
      </c>
      <c r="AM71" t="s">
        <v>382</v>
      </c>
      <c r="AN71" t="s">
        <v>719</v>
      </c>
      <c r="AO71">
        <v>1885.606</v>
      </c>
      <c r="AR71" t="s">
        <v>118</v>
      </c>
      <c r="AS71" t="s">
        <v>121</v>
      </c>
      <c r="AT71" t="s">
        <v>225</v>
      </c>
      <c r="AU71" t="s">
        <v>381</v>
      </c>
      <c r="AV71" t="s">
        <v>48</v>
      </c>
      <c r="AW71">
        <v>2</v>
      </c>
      <c r="BB71">
        <v>0.91645105079164912</v>
      </c>
      <c r="BC71" t="s">
        <v>68</v>
      </c>
      <c r="BF71" t="s">
        <v>118</v>
      </c>
      <c r="BG71" t="s">
        <v>121</v>
      </c>
      <c r="BH71" t="s">
        <v>381</v>
      </c>
      <c r="BI71">
        <v>2190</v>
      </c>
      <c r="BJ71">
        <v>2</v>
      </c>
      <c r="BK71" t="s">
        <v>225</v>
      </c>
      <c r="BL71" t="s">
        <v>227</v>
      </c>
      <c r="BM71">
        <v>0.91645105079164912</v>
      </c>
      <c r="BN71" t="s">
        <v>68</v>
      </c>
      <c r="BO71" t="s">
        <v>177</v>
      </c>
      <c r="BP71">
        <v>1939.1469999999999</v>
      </c>
    </row>
    <row r="72" spans="1:68" ht="16.5" x14ac:dyDescent="0.25">
      <c r="A72" s="112" t="str">
        <f t="shared" ref="A72:A87" si="36">BF72</f>
        <v>인천스마트</v>
      </c>
      <c r="B72" s="113" t="str">
        <f t="shared" si="35"/>
        <v>손신영</v>
      </c>
      <c r="C72" s="114" t="str">
        <f t="shared" ref="C72:C87" si="37">BN72</f>
        <v>B</v>
      </c>
      <c r="D72" s="115">
        <f t="shared" ref="D72:D87" si="38">BM72</f>
        <v>0.92315789473684218</v>
      </c>
      <c r="E72" s="116">
        <f t="shared" ref="E72:E87" si="39">U72</f>
        <v>2677</v>
      </c>
      <c r="F72" s="117" t="str">
        <f t="shared" ref="F72:F87" si="40">BG72</f>
        <v>20</v>
      </c>
      <c r="G72" s="118" t="str">
        <f t="shared" ref="G72:G87" si="41">BK72</f>
        <v>70바3565</v>
      </c>
      <c r="H72" s="119">
        <f t="shared" ref="H72:H87" si="42">BJ72</f>
        <v>1</v>
      </c>
      <c r="I72" s="120">
        <f t="shared" ref="I72:I87" si="43">BP72</f>
        <v>813.83399999999995</v>
      </c>
      <c r="J72" s="121">
        <f t="shared" ref="J72:J87" si="44">AB72/AA72</f>
        <v>2.7230303622997765E-2</v>
      </c>
      <c r="K72" s="121">
        <f t="shared" ref="K72:K87" si="45">AC72/AA72</f>
        <v>0.37959875364736162</v>
      </c>
      <c r="L72" s="121">
        <f t="shared" ref="L72:L87" si="46">AD72/I72</f>
        <v>0.10075764836563722</v>
      </c>
      <c r="M72" s="122">
        <f t="shared" ref="M72:M87" si="47">Z72</f>
        <v>17.876000000000001</v>
      </c>
      <c r="N72" s="123">
        <f t="shared" ref="N72:N87" si="48">AE72*100/W72</f>
        <v>0.98300144746963147</v>
      </c>
      <c r="O72" s="123">
        <f t="shared" ref="O72:O87" si="49">AF72*100/W72</f>
        <v>30.227294509691166</v>
      </c>
      <c r="P72" s="224">
        <f t="shared" ref="P72:P87" si="50">AK72</f>
        <v>12</v>
      </c>
      <c r="Q72" s="225">
        <f t="shared" ref="Q72:Q87" si="51">AE72</f>
        <v>8</v>
      </c>
      <c r="R72" s="225">
        <f t="shared" ref="R72:R87" si="52">AF72</f>
        <v>246</v>
      </c>
      <c r="T72">
        <v>529</v>
      </c>
      <c r="U72">
        <v>2677</v>
      </c>
      <c r="V72" t="s">
        <v>383</v>
      </c>
      <c r="W72">
        <v>813.83399999999995</v>
      </c>
      <c r="X72">
        <v>463.95400000000001</v>
      </c>
      <c r="Y72">
        <v>1.754</v>
      </c>
      <c r="Z72">
        <v>17.876000000000001</v>
      </c>
      <c r="AA72">
        <v>42.446092999999998</v>
      </c>
      <c r="AB72">
        <v>1.1558200000000001</v>
      </c>
      <c r="AC72">
        <v>16.112483999999998</v>
      </c>
      <c r="AD72" s="1">
        <v>82</v>
      </c>
      <c r="AE72">
        <v>8</v>
      </c>
      <c r="AF72">
        <v>246</v>
      </c>
      <c r="AG72">
        <v>85</v>
      </c>
      <c r="AH72">
        <v>19.173354</v>
      </c>
      <c r="AI72">
        <v>4025.1</v>
      </c>
      <c r="AJ72">
        <v>6.3</v>
      </c>
      <c r="AK72">
        <v>12</v>
      </c>
      <c r="AL72">
        <v>6682</v>
      </c>
      <c r="AM72" t="s">
        <v>384</v>
      </c>
      <c r="AN72" t="s">
        <v>720</v>
      </c>
      <c r="AO72">
        <v>813.83399999999995</v>
      </c>
      <c r="AR72" t="s">
        <v>118</v>
      </c>
      <c r="AS72" t="s">
        <v>119</v>
      </c>
      <c r="AT72" t="s">
        <v>206</v>
      </c>
      <c r="AU72" t="s">
        <v>383</v>
      </c>
      <c r="AV72" t="s">
        <v>48</v>
      </c>
      <c r="AW72">
        <v>1</v>
      </c>
      <c r="BB72">
        <v>0.92315789473684218</v>
      </c>
      <c r="BC72" t="s">
        <v>68</v>
      </c>
      <c r="BF72" t="s">
        <v>118</v>
      </c>
      <c r="BG72" t="s">
        <v>119</v>
      </c>
      <c r="BH72" t="s">
        <v>383</v>
      </c>
      <c r="BI72">
        <v>2677</v>
      </c>
      <c r="BJ72">
        <v>1</v>
      </c>
      <c r="BK72" t="s">
        <v>206</v>
      </c>
      <c r="BL72" t="s">
        <v>176</v>
      </c>
      <c r="BM72">
        <v>0.92315789473684218</v>
      </c>
      <c r="BN72" t="s">
        <v>68</v>
      </c>
      <c r="BO72" t="s">
        <v>177</v>
      </c>
      <c r="BP72">
        <v>813.83399999999995</v>
      </c>
    </row>
    <row r="73" spans="1:68" ht="16.5" x14ac:dyDescent="0.25">
      <c r="A73" s="129" t="str">
        <f t="shared" si="36"/>
        <v>인천스마트</v>
      </c>
      <c r="B73" s="130" t="str">
        <f t="shared" si="35"/>
        <v>손영주</v>
      </c>
      <c r="C73" s="131" t="str">
        <f t="shared" si="37"/>
        <v>A</v>
      </c>
      <c r="D73" s="132">
        <f t="shared" si="38"/>
        <v>0.96578947368421053</v>
      </c>
      <c r="E73" s="133">
        <f t="shared" si="39"/>
        <v>7516</v>
      </c>
      <c r="F73" s="134" t="str">
        <f t="shared" si="40"/>
        <v>20</v>
      </c>
      <c r="G73" s="135" t="str">
        <f t="shared" si="41"/>
        <v>70바3567</v>
      </c>
      <c r="H73" s="136">
        <f t="shared" si="42"/>
        <v>1</v>
      </c>
      <c r="I73" s="137">
        <f t="shared" si="43"/>
        <v>1289.2070000000001</v>
      </c>
      <c r="J73" s="138">
        <f t="shared" si="44"/>
        <v>3.0996366774376238E-2</v>
      </c>
      <c r="K73" s="138">
        <f t="shared" si="45"/>
        <v>0.34992742789494252</v>
      </c>
      <c r="L73" s="138">
        <f t="shared" si="46"/>
        <v>0.1931419857323145</v>
      </c>
      <c r="M73" s="139">
        <f t="shared" si="47"/>
        <v>14.071</v>
      </c>
      <c r="N73" s="140">
        <f t="shared" si="48"/>
        <v>0.54296943780168738</v>
      </c>
      <c r="O73" s="140">
        <v>79.599999999999994</v>
      </c>
      <c r="P73" s="222">
        <f t="shared" si="50"/>
        <v>15</v>
      </c>
      <c r="Q73" s="223">
        <f t="shared" si="51"/>
        <v>7</v>
      </c>
      <c r="R73" s="223">
        <f t="shared" si="52"/>
        <v>224</v>
      </c>
      <c r="T73">
        <v>529</v>
      </c>
      <c r="U73">
        <v>7516</v>
      </c>
      <c r="V73" t="s">
        <v>385</v>
      </c>
      <c r="W73">
        <v>1289.2070000000001</v>
      </c>
      <c r="X73">
        <v>702.69600000000003</v>
      </c>
      <c r="Y73">
        <v>1.835</v>
      </c>
      <c r="Z73">
        <v>14.071</v>
      </c>
      <c r="AA73">
        <v>74.344680999999994</v>
      </c>
      <c r="AB73">
        <v>2.3044150000000001</v>
      </c>
      <c r="AC73">
        <v>26.015243000000002</v>
      </c>
      <c r="AD73" s="1">
        <v>249</v>
      </c>
      <c r="AE73">
        <v>7</v>
      </c>
      <c r="AF73">
        <v>224</v>
      </c>
      <c r="AG73">
        <v>89</v>
      </c>
      <c r="AH73">
        <v>17.340944</v>
      </c>
      <c r="AI73">
        <v>933.5</v>
      </c>
      <c r="AJ73">
        <v>0</v>
      </c>
      <c r="AK73">
        <v>15</v>
      </c>
      <c r="AL73">
        <v>2248</v>
      </c>
      <c r="AM73" t="s">
        <v>386</v>
      </c>
      <c r="AN73" t="s">
        <v>721</v>
      </c>
      <c r="AO73">
        <v>1289.2070000000001</v>
      </c>
      <c r="AR73" t="s">
        <v>118</v>
      </c>
      <c r="AS73" t="s">
        <v>119</v>
      </c>
      <c r="AT73" t="s">
        <v>207</v>
      </c>
      <c r="AU73" t="s">
        <v>385</v>
      </c>
      <c r="AV73" t="s">
        <v>48</v>
      </c>
      <c r="AW73">
        <v>1</v>
      </c>
      <c r="BB73">
        <v>0.96578947368421053</v>
      </c>
      <c r="BC73" t="s">
        <v>66</v>
      </c>
      <c r="BF73" t="s">
        <v>118</v>
      </c>
      <c r="BG73" t="s">
        <v>119</v>
      </c>
      <c r="BH73" t="s">
        <v>385</v>
      </c>
      <c r="BI73">
        <v>7516</v>
      </c>
      <c r="BJ73">
        <v>1</v>
      </c>
      <c r="BK73" t="s">
        <v>207</v>
      </c>
      <c r="BL73" t="s">
        <v>176</v>
      </c>
      <c r="BM73">
        <v>0.96578947368421053</v>
      </c>
      <c r="BN73" t="s">
        <v>66</v>
      </c>
      <c r="BO73" t="s">
        <v>180</v>
      </c>
      <c r="BP73">
        <v>1289.2070000000001</v>
      </c>
    </row>
    <row r="74" spans="1:68" ht="16.5" x14ac:dyDescent="0.25">
      <c r="A74" s="112" t="str">
        <f t="shared" si="36"/>
        <v>인천스마트</v>
      </c>
      <c r="B74" s="113" t="str">
        <f t="shared" si="35"/>
        <v>손영호</v>
      </c>
      <c r="C74" s="114" t="str">
        <f t="shared" si="37"/>
        <v>D</v>
      </c>
      <c r="D74" s="115">
        <f t="shared" si="38"/>
        <v>0.81636363636363629</v>
      </c>
      <c r="E74" s="116">
        <f t="shared" si="39"/>
        <v>884</v>
      </c>
      <c r="F74" s="117" t="str">
        <f t="shared" si="40"/>
        <v>38</v>
      </c>
      <c r="G74" s="118" t="str">
        <f t="shared" si="41"/>
        <v>70바3551</v>
      </c>
      <c r="H74" s="119">
        <f t="shared" si="42"/>
        <v>1</v>
      </c>
      <c r="I74" s="120">
        <f t="shared" si="43"/>
        <v>1920.8869999999999</v>
      </c>
      <c r="J74" s="121">
        <f t="shared" si="44"/>
        <v>9.4125211887826857E-3</v>
      </c>
      <c r="K74" s="121">
        <f t="shared" si="45"/>
        <v>0.36015149559300363</v>
      </c>
      <c r="L74" s="121">
        <f t="shared" si="46"/>
        <v>0.21188128192860903</v>
      </c>
      <c r="M74" s="122">
        <f t="shared" si="47"/>
        <v>10.651</v>
      </c>
      <c r="N74" s="123">
        <f t="shared" si="48"/>
        <v>0</v>
      </c>
      <c r="O74" s="123">
        <f t="shared" si="49"/>
        <v>4.3729797744479502</v>
      </c>
      <c r="P74" s="224">
        <f t="shared" si="50"/>
        <v>1</v>
      </c>
      <c r="Q74" s="225">
        <f t="shared" si="51"/>
        <v>0</v>
      </c>
      <c r="R74" s="225">
        <f t="shared" si="52"/>
        <v>84</v>
      </c>
      <c r="T74">
        <v>529</v>
      </c>
      <c r="U74">
        <v>884</v>
      </c>
      <c r="V74" t="s">
        <v>387</v>
      </c>
      <c r="W74">
        <v>1920.8869999999999</v>
      </c>
      <c r="X74">
        <v>1069.2850000000001</v>
      </c>
      <c r="Y74">
        <v>1.796</v>
      </c>
      <c r="Z74">
        <v>10.651</v>
      </c>
      <c r="AA74">
        <v>126.837749</v>
      </c>
      <c r="AB74">
        <v>1.1938629999999999</v>
      </c>
      <c r="AC74">
        <v>45.680804999999999</v>
      </c>
      <c r="AD74" s="1">
        <v>407</v>
      </c>
      <c r="AE74">
        <v>0</v>
      </c>
      <c r="AF74">
        <v>84</v>
      </c>
      <c r="AG74">
        <v>65</v>
      </c>
      <c r="AH74">
        <v>15.144442</v>
      </c>
      <c r="AI74">
        <v>130.30000000000001</v>
      </c>
      <c r="AJ74">
        <v>0</v>
      </c>
      <c r="AK74">
        <v>1</v>
      </c>
      <c r="AL74">
        <v>252</v>
      </c>
      <c r="AM74" t="s">
        <v>388</v>
      </c>
      <c r="AN74" t="s">
        <v>722</v>
      </c>
      <c r="AO74">
        <v>1920.8869999999999</v>
      </c>
      <c r="AR74" t="s">
        <v>118</v>
      </c>
      <c r="AS74" t="s">
        <v>122</v>
      </c>
      <c r="AT74" t="s">
        <v>247</v>
      </c>
      <c r="AU74" t="s">
        <v>387</v>
      </c>
      <c r="AV74" t="s">
        <v>48</v>
      </c>
      <c r="AW74">
        <v>1</v>
      </c>
      <c r="BB74">
        <v>0.81636363636363629</v>
      </c>
      <c r="BC74" t="s">
        <v>67</v>
      </c>
      <c r="BF74" t="s">
        <v>118</v>
      </c>
      <c r="BG74" t="s">
        <v>122</v>
      </c>
      <c r="BH74" t="s">
        <v>387</v>
      </c>
      <c r="BI74">
        <v>884</v>
      </c>
      <c r="BJ74">
        <v>1</v>
      </c>
      <c r="BK74" t="s">
        <v>247</v>
      </c>
      <c r="BL74" t="s">
        <v>176</v>
      </c>
      <c r="BM74">
        <v>0.81636363636363629</v>
      </c>
      <c r="BN74" t="s">
        <v>67</v>
      </c>
      <c r="BO74" t="s">
        <v>181</v>
      </c>
      <c r="BP74">
        <v>1920.8869999999999</v>
      </c>
    </row>
    <row r="75" spans="1:68" ht="16.5" x14ac:dyDescent="0.25">
      <c r="A75" s="129" t="str">
        <f t="shared" si="36"/>
        <v>인천스마트</v>
      </c>
      <c r="B75" s="130" t="str">
        <f t="shared" si="35"/>
        <v>손진규</v>
      </c>
      <c r="C75" s="131" t="str">
        <f t="shared" si="37"/>
        <v>A</v>
      </c>
      <c r="D75" s="132">
        <f t="shared" si="38"/>
        <v>0.96606423327845814</v>
      </c>
      <c r="E75" s="133">
        <f t="shared" si="39"/>
        <v>7286</v>
      </c>
      <c r="F75" s="134" t="str">
        <f t="shared" si="40"/>
        <v>27</v>
      </c>
      <c r="G75" s="135" t="str">
        <f t="shared" si="41"/>
        <v>70바3639</v>
      </c>
      <c r="H75" s="136">
        <f t="shared" si="42"/>
        <v>3</v>
      </c>
      <c r="I75" s="137">
        <f t="shared" si="43"/>
        <v>1448.8449999999998</v>
      </c>
      <c r="J75" s="138">
        <f t="shared" si="44"/>
        <v>1.7350651056760771E-2</v>
      </c>
      <c r="K75" s="138">
        <f t="shared" si="45"/>
        <v>0.34508180640433656</v>
      </c>
      <c r="L75" s="138">
        <f t="shared" si="46"/>
        <v>0.14770386066142344</v>
      </c>
      <c r="M75" s="139">
        <f t="shared" si="47"/>
        <v>12.317</v>
      </c>
      <c r="N75" s="140">
        <f t="shared" si="48"/>
        <v>6.6899387335410787E-2</v>
      </c>
      <c r="O75" s="140">
        <f t="shared" si="49"/>
        <v>13.647475016423801</v>
      </c>
      <c r="P75" s="222">
        <f t="shared" si="50"/>
        <v>9</v>
      </c>
      <c r="Q75" s="223">
        <f t="shared" si="51"/>
        <v>1</v>
      </c>
      <c r="R75" s="223">
        <f t="shared" si="52"/>
        <v>204</v>
      </c>
      <c r="T75">
        <v>529</v>
      </c>
      <c r="U75">
        <v>7286</v>
      </c>
      <c r="V75" t="s">
        <v>389</v>
      </c>
      <c r="W75">
        <v>1494.7819999999999</v>
      </c>
      <c r="X75">
        <v>816.12199999999996</v>
      </c>
      <c r="Y75">
        <v>1.8320000000000001</v>
      </c>
      <c r="Z75">
        <v>12.317</v>
      </c>
      <c r="AA75">
        <v>86.290249000000003</v>
      </c>
      <c r="AB75">
        <v>1.4971920000000001</v>
      </c>
      <c r="AC75">
        <v>29.777194999999999</v>
      </c>
      <c r="AD75" s="1">
        <v>214</v>
      </c>
      <c r="AE75">
        <v>1</v>
      </c>
      <c r="AF75">
        <v>204</v>
      </c>
      <c r="AG75">
        <v>66</v>
      </c>
      <c r="AH75">
        <v>17.322721999999999</v>
      </c>
      <c r="AI75">
        <v>688.2</v>
      </c>
      <c r="AJ75">
        <v>0</v>
      </c>
      <c r="AK75">
        <v>9</v>
      </c>
      <c r="AL75">
        <v>1155</v>
      </c>
      <c r="AM75" t="s">
        <v>390</v>
      </c>
      <c r="AN75" t="s">
        <v>723</v>
      </c>
      <c r="AO75">
        <v>1213.4549999999999</v>
      </c>
      <c r="AR75" t="s">
        <v>118</v>
      </c>
      <c r="AS75" t="s">
        <v>121</v>
      </c>
      <c r="AT75" t="s">
        <v>233</v>
      </c>
      <c r="AU75" t="s">
        <v>389</v>
      </c>
      <c r="AV75" t="s">
        <v>48</v>
      </c>
      <c r="AW75">
        <v>3</v>
      </c>
      <c r="BB75">
        <v>0.96606423327845814</v>
      </c>
      <c r="BC75" t="s">
        <v>66</v>
      </c>
      <c r="BF75" t="s">
        <v>118</v>
      </c>
      <c r="BG75" t="s">
        <v>121</v>
      </c>
      <c r="BH75" t="s">
        <v>389</v>
      </c>
      <c r="BI75">
        <v>7286</v>
      </c>
      <c r="BJ75">
        <v>3</v>
      </c>
      <c r="BK75" t="s">
        <v>233</v>
      </c>
      <c r="BL75" t="s">
        <v>237</v>
      </c>
      <c r="BM75">
        <v>0.96606423327845814</v>
      </c>
      <c r="BN75" t="s">
        <v>66</v>
      </c>
      <c r="BO75" t="s">
        <v>180</v>
      </c>
      <c r="BP75">
        <v>1448.8449999999998</v>
      </c>
    </row>
    <row r="76" spans="1:68" ht="16.5" x14ac:dyDescent="0.25">
      <c r="A76" s="112" t="str">
        <f t="shared" si="36"/>
        <v>인천스마트</v>
      </c>
      <c r="B76" s="113" t="str">
        <f t="shared" si="35"/>
        <v>손진종</v>
      </c>
      <c r="C76" s="114" t="str">
        <f t="shared" si="37"/>
        <v>A</v>
      </c>
      <c r="D76" s="115">
        <f t="shared" si="38"/>
        <v>0.95777777777777773</v>
      </c>
      <c r="E76" s="116">
        <f t="shared" si="39"/>
        <v>1616</v>
      </c>
      <c r="F76" s="117" t="str">
        <f t="shared" si="40"/>
        <v>27</v>
      </c>
      <c r="G76" s="118" t="str">
        <f t="shared" si="41"/>
        <v>70바3659</v>
      </c>
      <c r="H76" s="119">
        <f t="shared" si="42"/>
        <v>1</v>
      </c>
      <c r="I76" s="120">
        <f t="shared" si="43"/>
        <v>564.46799999999996</v>
      </c>
      <c r="J76" s="121">
        <f t="shared" si="44"/>
        <v>6.7929081819975479E-2</v>
      </c>
      <c r="K76" s="121">
        <f t="shared" si="45"/>
        <v>0.34936602782536463</v>
      </c>
      <c r="L76" s="121">
        <f t="shared" si="46"/>
        <v>0.26042220285295181</v>
      </c>
      <c r="M76" s="122">
        <f t="shared" si="47"/>
        <v>15.406000000000001</v>
      </c>
      <c r="N76" s="123">
        <f t="shared" si="48"/>
        <v>0.15425124133686466</v>
      </c>
      <c r="O76" s="123">
        <f t="shared" si="49"/>
        <v>6.1700496534745861</v>
      </c>
      <c r="P76" s="224">
        <f t="shared" si="50"/>
        <v>14</v>
      </c>
      <c r="Q76" s="225">
        <f t="shared" si="51"/>
        <v>1</v>
      </c>
      <c r="R76" s="225">
        <f t="shared" si="52"/>
        <v>40</v>
      </c>
      <c r="T76">
        <v>529</v>
      </c>
      <c r="U76">
        <v>1616</v>
      </c>
      <c r="V76" t="s">
        <v>391</v>
      </c>
      <c r="W76">
        <v>648.29300000000001</v>
      </c>
      <c r="X76">
        <v>370.089</v>
      </c>
      <c r="Y76">
        <v>1.752</v>
      </c>
      <c r="Z76">
        <v>15.406000000000001</v>
      </c>
      <c r="AA76">
        <v>39.011096999999999</v>
      </c>
      <c r="AB76">
        <v>2.649988</v>
      </c>
      <c r="AC76">
        <v>13.629151999999999</v>
      </c>
      <c r="AD76" s="1">
        <v>147</v>
      </c>
      <c r="AE76">
        <v>1</v>
      </c>
      <c r="AF76">
        <v>40</v>
      </c>
      <c r="AG76">
        <v>70</v>
      </c>
      <c r="AH76">
        <v>16.618168000000001</v>
      </c>
      <c r="AI76">
        <v>1546.6</v>
      </c>
      <c r="AJ76">
        <v>0</v>
      </c>
      <c r="AK76">
        <v>14</v>
      </c>
      <c r="AL76">
        <v>5710</v>
      </c>
      <c r="AM76" t="s">
        <v>392</v>
      </c>
      <c r="AN76" t="s">
        <v>724</v>
      </c>
      <c r="AO76">
        <v>564.46799999999996</v>
      </c>
      <c r="AR76" t="s">
        <v>118</v>
      </c>
      <c r="AS76" t="s">
        <v>121</v>
      </c>
      <c r="AT76" t="s">
        <v>237</v>
      </c>
      <c r="AU76" t="s">
        <v>391</v>
      </c>
      <c r="AV76" t="s">
        <v>48</v>
      </c>
      <c r="AW76">
        <v>1</v>
      </c>
      <c r="BB76">
        <v>0.95777777777777773</v>
      </c>
      <c r="BC76" t="s">
        <v>66</v>
      </c>
      <c r="BF76" t="s">
        <v>118</v>
      </c>
      <c r="BG76" t="s">
        <v>121</v>
      </c>
      <c r="BH76" t="s">
        <v>391</v>
      </c>
      <c r="BI76">
        <v>1616</v>
      </c>
      <c r="BJ76">
        <v>1</v>
      </c>
      <c r="BK76" t="s">
        <v>237</v>
      </c>
      <c r="BL76" t="s">
        <v>176</v>
      </c>
      <c r="BM76">
        <v>0.95777777777777773</v>
      </c>
      <c r="BN76" t="s">
        <v>66</v>
      </c>
      <c r="BO76" t="s">
        <v>180</v>
      </c>
      <c r="BP76">
        <v>564.46799999999996</v>
      </c>
    </row>
    <row r="77" spans="1:68" ht="16.5" x14ac:dyDescent="0.25">
      <c r="A77" s="129" t="str">
        <f t="shared" si="36"/>
        <v>인천스마트</v>
      </c>
      <c r="B77" s="130" t="str">
        <f t="shared" si="35"/>
        <v>송용재</v>
      </c>
      <c r="C77" s="131" t="str">
        <f t="shared" si="37"/>
        <v>D</v>
      </c>
      <c r="D77" s="132">
        <f t="shared" si="38"/>
        <v>0.81542816568239662</v>
      </c>
      <c r="E77" s="133">
        <f t="shared" si="39"/>
        <v>2404</v>
      </c>
      <c r="F77" s="134" t="str">
        <f t="shared" si="40"/>
        <v>38</v>
      </c>
      <c r="G77" s="135" t="str">
        <f t="shared" si="41"/>
        <v>70바3549</v>
      </c>
      <c r="H77" s="136">
        <f t="shared" si="42"/>
        <v>6</v>
      </c>
      <c r="I77" s="137">
        <f t="shared" si="43"/>
        <v>973.38699999999994</v>
      </c>
      <c r="J77" s="138">
        <f t="shared" si="44"/>
        <v>3.7759109152295425E-2</v>
      </c>
      <c r="K77" s="138">
        <f t="shared" si="45"/>
        <v>0.36618466827549018</v>
      </c>
      <c r="L77" s="138">
        <f t="shared" si="46"/>
        <v>0.13560896128672359</v>
      </c>
      <c r="M77" s="139">
        <f t="shared" si="47"/>
        <v>15.519</v>
      </c>
      <c r="N77" s="140">
        <f t="shared" si="48"/>
        <v>9.097119942797309E-2</v>
      </c>
      <c r="O77" s="140">
        <f t="shared" si="49"/>
        <v>26.381647834112197</v>
      </c>
      <c r="P77" s="222">
        <f t="shared" si="50"/>
        <v>8</v>
      </c>
      <c r="Q77" s="223">
        <f t="shared" si="51"/>
        <v>1</v>
      </c>
      <c r="R77" s="223">
        <f t="shared" si="52"/>
        <v>290</v>
      </c>
      <c r="T77">
        <v>529</v>
      </c>
      <c r="U77">
        <v>2404</v>
      </c>
      <c r="V77" t="s">
        <v>393</v>
      </c>
      <c r="W77">
        <v>1099.249</v>
      </c>
      <c r="X77">
        <v>612.61199999999997</v>
      </c>
      <c r="Y77">
        <v>1.794</v>
      </c>
      <c r="Z77">
        <v>15.519</v>
      </c>
      <c r="AA77">
        <v>70.144424999999998</v>
      </c>
      <c r="AB77">
        <v>2.6485910000000001</v>
      </c>
      <c r="AC77">
        <v>25.685813</v>
      </c>
      <c r="AD77" s="1">
        <v>132</v>
      </c>
      <c r="AE77">
        <v>1</v>
      </c>
      <c r="AF77">
        <v>290</v>
      </c>
      <c r="AG77">
        <v>96</v>
      </c>
      <c r="AH77">
        <v>15.671224</v>
      </c>
      <c r="AI77">
        <v>791.2</v>
      </c>
      <c r="AJ77">
        <v>29.5</v>
      </c>
      <c r="AK77">
        <v>8</v>
      </c>
      <c r="AL77">
        <v>1901</v>
      </c>
      <c r="AM77" t="s">
        <v>394</v>
      </c>
      <c r="AN77" t="s">
        <v>725</v>
      </c>
      <c r="AO77">
        <v>303.35300000000001</v>
      </c>
      <c r="AR77" t="s">
        <v>118</v>
      </c>
      <c r="AS77" t="s">
        <v>122</v>
      </c>
      <c r="AT77" t="s">
        <v>245</v>
      </c>
      <c r="AU77" t="s">
        <v>393</v>
      </c>
      <c r="AV77" t="s">
        <v>48</v>
      </c>
      <c r="AW77">
        <v>6</v>
      </c>
      <c r="BB77">
        <v>0.81542816568239662</v>
      </c>
      <c r="BC77" t="s">
        <v>67</v>
      </c>
      <c r="BF77" t="s">
        <v>118</v>
      </c>
      <c r="BG77" t="s">
        <v>122</v>
      </c>
      <c r="BH77" t="s">
        <v>393</v>
      </c>
      <c r="BI77">
        <v>2404</v>
      </c>
      <c r="BJ77">
        <v>6</v>
      </c>
      <c r="BK77" t="s">
        <v>245</v>
      </c>
      <c r="BL77" t="s">
        <v>247</v>
      </c>
      <c r="BM77">
        <v>0.81542816568239662</v>
      </c>
      <c r="BN77" t="s">
        <v>67</v>
      </c>
      <c r="BO77" t="s">
        <v>181</v>
      </c>
      <c r="BP77">
        <v>973.38699999999994</v>
      </c>
    </row>
    <row r="78" spans="1:68" ht="16.5" x14ac:dyDescent="0.25">
      <c r="A78" s="112" t="str">
        <f t="shared" si="36"/>
        <v>인천스마트</v>
      </c>
      <c r="B78" s="113" t="str">
        <f t="shared" si="35"/>
        <v>신유식</v>
      </c>
      <c r="C78" s="114" t="str">
        <f t="shared" si="37"/>
        <v>S</v>
      </c>
      <c r="D78" s="115">
        <f t="shared" si="38"/>
        <v>1.0125230782623724</v>
      </c>
      <c r="E78" s="116">
        <f t="shared" si="39"/>
        <v>7376</v>
      </c>
      <c r="F78" s="117" t="str">
        <f t="shared" si="40"/>
        <v>27</v>
      </c>
      <c r="G78" s="118" t="str">
        <f t="shared" si="41"/>
        <v>70바3637</v>
      </c>
      <c r="H78" s="119">
        <f t="shared" si="42"/>
        <v>4</v>
      </c>
      <c r="I78" s="120">
        <f t="shared" si="43"/>
        <v>414.14</v>
      </c>
      <c r="J78" s="121">
        <f t="shared" si="44"/>
        <v>2.421670761128716E-2</v>
      </c>
      <c r="K78" s="121">
        <f t="shared" si="45"/>
        <v>0.31778648496604928</v>
      </c>
      <c r="L78" s="121">
        <f t="shared" si="46"/>
        <v>8.6927126092625678E-2</v>
      </c>
      <c r="M78" s="122">
        <f t="shared" si="47"/>
        <v>16.555</v>
      </c>
      <c r="N78" s="123">
        <f t="shared" si="48"/>
        <v>0</v>
      </c>
      <c r="O78" s="123">
        <f t="shared" si="49"/>
        <v>38.849018076992373</v>
      </c>
      <c r="P78" s="224">
        <f t="shared" si="50"/>
        <v>1</v>
      </c>
      <c r="Q78" s="225">
        <f t="shared" si="51"/>
        <v>0</v>
      </c>
      <c r="R78" s="225">
        <f t="shared" si="52"/>
        <v>207</v>
      </c>
      <c r="T78">
        <v>529</v>
      </c>
      <c r="U78">
        <v>7376</v>
      </c>
      <c r="V78" t="s">
        <v>395</v>
      </c>
      <c r="W78">
        <v>532.83199999999999</v>
      </c>
      <c r="X78">
        <v>281.07400000000001</v>
      </c>
      <c r="Y78">
        <v>1.8959999999999999</v>
      </c>
      <c r="Z78">
        <v>16.555</v>
      </c>
      <c r="AA78">
        <v>25.383880000000001</v>
      </c>
      <c r="AB78">
        <v>0.61471399999999998</v>
      </c>
      <c r="AC78">
        <v>8.0666539999999998</v>
      </c>
      <c r="AD78" s="1">
        <v>36</v>
      </c>
      <c r="AE78">
        <v>0</v>
      </c>
      <c r="AF78">
        <v>207</v>
      </c>
      <c r="AG78">
        <v>90</v>
      </c>
      <c r="AH78">
        <v>20.990959</v>
      </c>
      <c r="AI78">
        <v>1574</v>
      </c>
      <c r="AJ78">
        <v>48.8</v>
      </c>
      <c r="AK78">
        <v>1</v>
      </c>
      <c r="AL78">
        <v>75</v>
      </c>
      <c r="AM78" t="s">
        <v>396</v>
      </c>
      <c r="AN78" t="s">
        <v>726</v>
      </c>
      <c r="AO78">
        <v>205.07</v>
      </c>
      <c r="AR78" t="s">
        <v>118</v>
      </c>
      <c r="AS78" t="s">
        <v>121</v>
      </c>
      <c r="AT78" t="s">
        <v>230</v>
      </c>
      <c r="AU78" t="s">
        <v>395</v>
      </c>
      <c r="AV78" t="s">
        <v>48</v>
      </c>
      <c r="AW78">
        <v>4</v>
      </c>
      <c r="BB78">
        <v>1.0125230782623724</v>
      </c>
      <c r="BC78" t="s">
        <v>71</v>
      </c>
      <c r="BF78" t="s">
        <v>118</v>
      </c>
      <c r="BG78" t="s">
        <v>121</v>
      </c>
      <c r="BH78" t="s">
        <v>395</v>
      </c>
      <c r="BI78">
        <v>7376</v>
      </c>
      <c r="BJ78">
        <v>4</v>
      </c>
      <c r="BK78" t="s">
        <v>230</v>
      </c>
      <c r="BL78" t="s">
        <v>235</v>
      </c>
      <c r="BM78">
        <v>1.0125230782623724</v>
      </c>
      <c r="BN78" t="s">
        <v>71</v>
      </c>
      <c r="BO78" t="s">
        <v>178</v>
      </c>
      <c r="BP78">
        <v>414.14</v>
      </c>
    </row>
    <row r="79" spans="1:68" ht="16.5" x14ac:dyDescent="0.25">
      <c r="A79" s="129" t="str">
        <f t="shared" si="36"/>
        <v>인천스마트</v>
      </c>
      <c r="B79" s="130" t="str">
        <f t="shared" si="35"/>
        <v>신창휴</v>
      </c>
      <c r="C79" s="131" t="str">
        <f t="shared" si="37"/>
        <v>D</v>
      </c>
      <c r="D79" s="132">
        <f t="shared" si="38"/>
        <v>0.81919428970835695</v>
      </c>
      <c r="E79" s="133">
        <f t="shared" si="39"/>
        <v>8916</v>
      </c>
      <c r="F79" s="134" t="str">
        <f t="shared" si="40"/>
        <v>38</v>
      </c>
      <c r="G79" s="135" t="str">
        <f t="shared" si="41"/>
        <v>70바3549</v>
      </c>
      <c r="H79" s="136">
        <f t="shared" si="42"/>
        <v>6</v>
      </c>
      <c r="I79" s="137">
        <f t="shared" si="43"/>
        <v>694.66599999999994</v>
      </c>
      <c r="J79" s="138">
        <f t="shared" si="44"/>
        <v>1.4452330040993559E-2</v>
      </c>
      <c r="K79" s="138">
        <f t="shared" si="45"/>
        <v>0.32911033663394368</v>
      </c>
      <c r="L79" s="138">
        <f t="shared" si="46"/>
        <v>0.15690993945291695</v>
      </c>
      <c r="M79" s="139">
        <f t="shared" si="47"/>
        <v>13.859</v>
      </c>
      <c r="N79" s="140">
        <f t="shared" si="48"/>
        <v>0</v>
      </c>
      <c r="O79" s="140">
        <f t="shared" si="49"/>
        <v>6.8907539863011804</v>
      </c>
      <c r="P79" s="222">
        <f t="shared" si="50"/>
        <v>16</v>
      </c>
      <c r="Q79" s="223">
        <f t="shared" si="51"/>
        <v>0</v>
      </c>
      <c r="R79" s="223">
        <f t="shared" si="52"/>
        <v>55</v>
      </c>
      <c r="T79">
        <v>529</v>
      </c>
      <c r="U79">
        <v>8916</v>
      </c>
      <c r="V79" t="s">
        <v>397</v>
      </c>
      <c r="W79">
        <v>798.17100000000005</v>
      </c>
      <c r="X79">
        <v>450.55200000000002</v>
      </c>
      <c r="Y79">
        <v>1.772</v>
      </c>
      <c r="Z79">
        <v>13.859</v>
      </c>
      <c r="AA79">
        <v>50.298878999999999</v>
      </c>
      <c r="AB79">
        <v>0.72693600000000003</v>
      </c>
      <c r="AC79">
        <v>16.553881000000001</v>
      </c>
      <c r="AD79" s="1">
        <v>109</v>
      </c>
      <c r="AE79">
        <v>0</v>
      </c>
      <c r="AF79">
        <v>55</v>
      </c>
      <c r="AG79">
        <v>70</v>
      </c>
      <c r="AH79">
        <v>15.868563999999999</v>
      </c>
      <c r="AI79">
        <v>236.9</v>
      </c>
      <c r="AJ79">
        <v>0</v>
      </c>
      <c r="AK79">
        <v>16</v>
      </c>
      <c r="AL79">
        <v>5290</v>
      </c>
      <c r="AM79" t="s">
        <v>398</v>
      </c>
      <c r="AN79" t="s">
        <v>727</v>
      </c>
      <c r="AO79">
        <v>233.572</v>
      </c>
      <c r="AR79" t="s">
        <v>118</v>
      </c>
      <c r="AS79" t="s">
        <v>122</v>
      </c>
      <c r="AT79" t="s">
        <v>245</v>
      </c>
      <c r="AU79" t="s">
        <v>397</v>
      </c>
      <c r="AV79" t="s">
        <v>48</v>
      </c>
      <c r="AW79">
        <v>6</v>
      </c>
      <c r="BB79">
        <v>0.81919428970835695</v>
      </c>
      <c r="BC79" t="s">
        <v>67</v>
      </c>
      <c r="BF79" t="s">
        <v>118</v>
      </c>
      <c r="BG79" t="s">
        <v>122</v>
      </c>
      <c r="BH79" t="s">
        <v>397</v>
      </c>
      <c r="BI79">
        <v>8916</v>
      </c>
      <c r="BJ79">
        <v>6</v>
      </c>
      <c r="BK79" t="s">
        <v>245</v>
      </c>
      <c r="BL79" t="s">
        <v>248</v>
      </c>
      <c r="BM79">
        <v>0.81919428970835695</v>
      </c>
      <c r="BN79" t="s">
        <v>67</v>
      </c>
      <c r="BO79" t="s">
        <v>181</v>
      </c>
      <c r="BP79">
        <v>694.66599999999994</v>
      </c>
    </row>
    <row r="80" spans="1:68" ht="16.5" x14ac:dyDescent="0.25">
      <c r="A80" s="112" t="str">
        <f t="shared" si="36"/>
        <v>인천스마트</v>
      </c>
      <c r="B80" s="113" t="str">
        <f t="shared" si="35"/>
        <v>심기섭</v>
      </c>
      <c r="C80" s="114" t="str">
        <f t="shared" si="37"/>
        <v>C</v>
      </c>
      <c r="D80" s="115">
        <f t="shared" si="38"/>
        <v>0.89369845644983459</v>
      </c>
      <c r="E80" s="116">
        <f t="shared" si="39"/>
        <v>2172</v>
      </c>
      <c r="F80" s="117" t="str">
        <f t="shared" si="40"/>
        <v>5</v>
      </c>
      <c r="G80" s="118" t="str">
        <f t="shared" si="41"/>
        <v>70바3661</v>
      </c>
      <c r="H80" s="119">
        <f t="shared" si="42"/>
        <v>2</v>
      </c>
      <c r="I80" s="120">
        <f t="shared" si="43"/>
        <v>1618.088</v>
      </c>
      <c r="J80" s="121">
        <f t="shared" si="44"/>
        <v>1.9626292942289854E-2</v>
      </c>
      <c r="K80" s="121">
        <f t="shared" si="45"/>
        <v>0.43855338746966055</v>
      </c>
      <c r="L80" s="121">
        <f t="shared" si="46"/>
        <v>0.19034811456484443</v>
      </c>
      <c r="M80" s="122">
        <f t="shared" si="47"/>
        <v>15.481999999999999</v>
      </c>
      <c r="N80" s="123">
        <f t="shared" si="48"/>
        <v>6.0809717879394876E-2</v>
      </c>
      <c r="O80" s="123">
        <f t="shared" si="49"/>
        <v>16.540243263195407</v>
      </c>
      <c r="P80" s="224">
        <f t="shared" si="50"/>
        <v>70</v>
      </c>
      <c r="Q80" s="225">
        <f t="shared" si="51"/>
        <v>1</v>
      </c>
      <c r="R80" s="225">
        <f t="shared" si="52"/>
        <v>272</v>
      </c>
      <c r="T80">
        <v>529</v>
      </c>
      <c r="U80">
        <v>2172</v>
      </c>
      <c r="V80" t="s">
        <v>399</v>
      </c>
      <c r="W80">
        <v>1644.4739999999999</v>
      </c>
      <c r="X80">
        <v>919.68200000000002</v>
      </c>
      <c r="Y80">
        <v>1.788</v>
      </c>
      <c r="Z80">
        <v>15.481999999999999</v>
      </c>
      <c r="AA80">
        <v>117.019144</v>
      </c>
      <c r="AB80">
        <v>2.2966519999999999</v>
      </c>
      <c r="AC80">
        <v>51.319141999999999</v>
      </c>
      <c r="AD80" s="1">
        <v>308</v>
      </c>
      <c r="AE80">
        <v>1</v>
      </c>
      <c r="AF80">
        <v>272</v>
      </c>
      <c r="AG80">
        <v>87</v>
      </c>
      <c r="AH80">
        <v>14.053032999999999</v>
      </c>
      <c r="AI80">
        <v>1209.7</v>
      </c>
      <c r="AJ80">
        <v>13.1</v>
      </c>
      <c r="AK80">
        <v>70</v>
      </c>
      <c r="AL80">
        <v>49127</v>
      </c>
      <c r="AM80" t="s">
        <v>400</v>
      </c>
      <c r="AN80" t="s">
        <v>728</v>
      </c>
      <c r="AO80">
        <v>1537.808</v>
      </c>
      <c r="AR80" t="s">
        <v>118</v>
      </c>
      <c r="AS80" t="s">
        <v>123</v>
      </c>
      <c r="AT80" t="s">
        <v>263</v>
      </c>
      <c r="AU80" t="s">
        <v>399</v>
      </c>
      <c r="AV80" t="s">
        <v>48</v>
      </c>
      <c r="AW80">
        <v>2</v>
      </c>
      <c r="BB80">
        <v>0.89369845644983459</v>
      </c>
      <c r="BC80" t="s">
        <v>69</v>
      </c>
      <c r="BF80" t="s">
        <v>118</v>
      </c>
      <c r="BG80" t="s">
        <v>123</v>
      </c>
      <c r="BH80" t="s">
        <v>399</v>
      </c>
      <c r="BI80">
        <v>2172</v>
      </c>
      <c r="BJ80">
        <v>2</v>
      </c>
      <c r="BK80" t="s">
        <v>263</v>
      </c>
      <c r="BL80" t="s">
        <v>256</v>
      </c>
      <c r="BM80">
        <v>0.89369845644983459</v>
      </c>
      <c r="BN80" t="s">
        <v>69</v>
      </c>
      <c r="BO80" t="s">
        <v>179</v>
      </c>
      <c r="BP80">
        <v>1618.088</v>
      </c>
    </row>
    <row r="81" spans="1:68" ht="16.5" x14ac:dyDescent="0.25">
      <c r="A81" s="129" t="str">
        <f t="shared" si="36"/>
        <v>인천스마트</v>
      </c>
      <c r="B81" s="130" t="str">
        <f t="shared" si="35"/>
        <v>안성진</v>
      </c>
      <c r="C81" s="131" t="str">
        <f t="shared" si="37"/>
        <v>B</v>
      </c>
      <c r="D81" s="132">
        <f t="shared" si="38"/>
        <v>0.94485390293953675</v>
      </c>
      <c r="E81" s="133">
        <f t="shared" si="39"/>
        <v>9480</v>
      </c>
      <c r="F81" s="134" t="str">
        <f t="shared" si="40"/>
        <v>20</v>
      </c>
      <c r="G81" s="135" t="str">
        <f t="shared" si="41"/>
        <v>70바3506</v>
      </c>
      <c r="H81" s="136">
        <f t="shared" si="42"/>
        <v>3</v>
      </c>
      <c r="I81" s="137">
        <f t="shared" si="43"/>
        <v>1217.0840000000001</v>
      </c>
      <c r="J81" s="138">
        <f t="shared" si="44"/>
        <v>6.2908124306093161E-2</v>
      </c>
      <c r="K81" s="138">
        <f t="shared" si="45"/>
        <v>0.34474931693963884</v>
      </c>
      <c r="L81" s="138">
        <f t="shared" si="46"/>
        <v>0.18815463846373792</v>
      </c>
      <c r="M81" s="139">
        <f t="shared" si="47"/>
        <v>13.734999999999999</v>
      </c>
      <c r="N81" s="140">
        <f t="shared" si="48"/>
        <v>7.7524007246944193E-2</v>
      </c>
      <c r="O81" s="140">
        <f t="shared" si="49"/>
        <v>15.737373471129672</v>
      </c>
      <c r="P81" s="222">
        <f t="shared" si="50"/>
        <v>28</v>
      </c>
      <c r="Q81" s="223">
        <f t="shared" si="51"/>
        <v>1</v>
      </c>
      <c r="R81" s="223">
        <f t="shared" si="52"/>
        <v>203</v>
      </c>
      <c r="T81">
        <v>529</v>
      </c>
      <c r="U81">
        <v>9480</v>
      </c>
      <c r="V81" t="s">
        <v>401</v>
      </c>
      <c r="W81">
        <v>1289.923</v>
      </c>
      <c r="X81">
        <v>710.08</v>
      </c>
      <c r="Y81">
        <v>1.8169999999999999</v>
      </c>
      <c r="Z81">
        <v>13.734999999999999</v>
      </c>
      <c r="AA81">
        <v>73.214979</v>
      </c>
      <c r="AB81">
        <v>4.605817</v>
      </c>
      <c r="AC81">
        <v>25.240814</v>
      </c>
      <c r="AD81" s="1">
        <v>229</v>
      </c>
      <c r="AE81">
        <v>1</v>
      </c>
      <c r="AF81">
        <v>203</v>
      </c>
      <c r="AG81">
        <v>76</v>
      </c>
      <c r="AH81">
        <v>17.618293000000001</v>
      </c>
      <c r="AI81">
        <v>2724.9</v>
      </c>
      <c r="AJ81">
        <v>0</v>
      </c>
      <c r="AK81">
        <v>28</v>
      </c>
      <c r="AL81">
        <v>6781</v>
      </c>
      <c r="AM81" t="s">
        <v>402</v>
      </c>
      <c r="AN81" t="s">
        <v>729</v>
      </c>
      <c r="AO81">
        <v>851.57299999999998</v>
      </c>
      <c r="AR81" t="s">
        <v>118</v>
      </c>
      <c r="AS81" t="s">
        <v>119</v>
      </c>
      <c r="AT81" t="s">
        <v>202</v>
      </c>
      <c r="AU81" t="s">
        <v>401</v>
      </c>
      <c r="AV81" t="s">
        <v>48</v>
      </c>
      <c r="AW81">
        <v>3</v>
      </c>
      <c r="BB81">
        <v>0.94485390293953675</v>
      </c>
      <c r="BC81" t="s">
        <v>68</v>
      </c>
      <c r="BF81" t="s">
        <v>118</v>
      </c>
      <c r="BG81" t="s">
        <v>119</v>
      </c>
      <c r="BH81" t="s">
        <v>401</v>
      </c>
      <c r="BI81">
        <v>9480</v>
      </c>
      <c r="BJ81">
        <v>3</v>
      </c>
      <c r="BK81" t="s">
        <v>202</v>
      </c>
      <c r="BL81" t="s">
        <v>272</v>
      </c>
      <c r="BM81">
        <v>0.94485390293953675</v>
      </c>
      <c r="BN81" t="s">
        <v>68</v>
      </c>
      <c r="BO81" t="s">
        <v>177</v>
      </c>
      <c r="BP81">
        <v>1217.0840000000001</v>
      </c>
    </row>
    <row r="82" spans="1:68" ht="16.5" x14ac:dyDescent="0.25">
      <c r="A82" s="112" t="str">
        <f t="shared" si="36"/>
        <v>인천스마트</v>
      </c>
      <c r="B82" s="113" t="str">
        <f t="shared" si="35"/>
        <v>안진형</v>
      </c>
      <c r="C82" s="114" t="str">
        <f t="shared" si="37"/>
        <v>A</v>
      </c>
      <c r="D82" s="115">
        <f t="shared" si="38"/>
        <v>0.9880232180297559</v>
      </c>
      <c r="E82" s="116">
        <f t="shared" si="39"/>
        <v>9068</v>
      </c>
      <c r="F82" s="117" t="str">
        <f t="shared" si="40"/>
        <v>20</v>
      </c>
      <c r="G82" s="118" t="str">
        <f t="shared" si="41"/>
        <v>70바3501</v>
      </c>
      <c r="H82" s="119">
        <f t="shared" si="42"/>
        <v>3</v>
      </c>
      <c r="I82" s="120">
        <f t="shared" si="43"/>
        <v>517.01199999999994</v>
      </c>
      <c r="J82" s="121">
        <f t="shared" si="44"/>
        <v>1.13499223696762E-2</v>
      </c>
      <c r="K82" s="121">
        <f t="shared" si="45"/>
        <v>0.33642172346122184</v>
      </c>
      <c r="L82" s="121">
        <f t="shared" si="46"/>
        <v>0.25918160506912802</v>
      </c>
      <c r="M82" s="122">
        <f t="shared" si="47"/>
        <v>18.251999999999999</v>
      </c>
      <c r="N82" s="123">
        <f t="shared" si="48"/>
        <v>0.35099049517739056</v>
      </c>
      <c r="O82" s="123">
        <f t="shared" si="49"/>
        <v>12.63565782638606</v>
      </c>
      <c r="P82" s="224">
        <f t="shared" si="50"/>
        <v>11</v>
      </c>
      <c r="Q82" s="225">
        <f t="shared" si="51"/>
        <v>2</v>
      </c>
      <c r="R82" s="225">
        <f t="shared" si="52"/>
        <v>72</v>
      </c>
      <c r="T82">
        <v>529</v>
      </c>
      <c r="U82">
        <v>9068</v>
      </c>
      <c r="V82" t="s">
        <v>595</v>
      </c>
      <c r="W82">
        <v>569.81600000000003</v>
      </c>
      <c r="X82">
        <v>301.59300000000002</v>
      </c>
      <c r="Y82">
        <v>1.889</v>
      </c>
      <c r="Z82">
        <v>18.251999999999999</v>
      </c>
      <c r="AA82">
        <v>24.252765</v>
      </c>
      <c r="AB82">
        <v>0.27526699999999998</v>
      </c>
      <c r="AC82">
        <v>8.1591570000000004</v>
      </c>
      <c r="AD82" s="1">
        <v>134</v>
      </c>
      <c r="AE82">
        <v>2</v>
      </c>
      <c r="AF82">
        <v>72</v>
      </c>
      <c r="AG82">
        <v>91</v>
      </c>
      <c r="AH82">
        <v>23.494888</v>
      </c>
      <c r="AI82">
        <v>2525.6999999999998</v>
      </c>
      <c r="AJ82">
        <v>6</v>
      </c>
      <c r="AK82">
        <v>11</v>
      </c>
      <c r="AL82">
        <v>2925</v>
      </c>
      <c r="AM82" t="s">
        <v>596</v>
      </c>
      <c r="AN82" t="s">
        <v>730</v>
      </c>
      <c r="AO82">
        <v>409.06299999999999</v>
      </c>
      <c r="AR82" t="s">
        <v>118</v>
      </c>
      <c r="AS82" t="s">
        <v>119</v>
      </c>
      <c r="AT82" t="s">
        <v>198</v>
      </c>
      <c r="AU82" t="s">
        <v>595</v>
      </c>
      <c r="AV82" t="s">
        <v>48</v>
      </c>
      <c r="AW82">
        <v>3</v>
      </c>
      <c r="BB82">
        <v>0.9880232180297559</v>
      </c>
      <c r="BC82" t="s">
        <v>66</v>
      </c>
      <c r="BF82" t="s">
        <v>118</v>
      </c>
      <c r="BG82" t="s">
        <v>119</v>
      </c>
      <c r="BH82" t="s">
        <v>595</v>
      </c>
      <c r="BI82">
        <v>9068</v>
      </c>
      <c r="BJ82">
        <v>3</v>
      </c>
      <c r="BK82" t="s">
        <v>198</v>
      </c>
      <c r="BL82" t="s">
        <v>208</v>
      </c>
      <c r="BM82">
        <v>0.9880232180297559</v>
      </c>
      <c r="BN82" t="s">
        <v>66</v>
      </c>
      <c r="BO82" t="s">
        <v>180</v>
      </c>
      <c r="BP82">
        <v>517.01199999999994</v>
      </c>
    </row>
    <row r="83" spans="1:68" ht="16.5" x14ac:dyDescent="0.25">
      <c r="A83" s="129" t="str">
        <f t="shared" si="36"/>
        <v>인천스마트</v>
      </c>
      <c r="B83" s="130" t="str">
        <f t="shared" si="35"/>
        <v>안현진</v>
      </c>
      <c r="C83" s="131" t="str">
        <f t="shared" si="37"/>
        <v>F</v>
      </c>
      <c r="D83" s="132">
        <f t="shared" si="38"/>
        <v>0.7774435471778478</v>
      </c>
      <c r="E83" s="133">
        <f t="shared" si="39"/>
        <v>6339</v>
      </c>
      <c r="F83" s="134" t="str">
        <f t="shared" si="40"/>
        <v>38</v>
      </c>
      <c r="G83" s="135" t="str">
        <f t="shared" si="41"/>
        <v>70바3575</v>
      </c>
      <c r="H83" s="136">
        <f t="shared" si="42"/>
        <v>2</v>
      </c>
      <c r="I83" s="137">
        <f t="shared" si="43"/>
        <v>501.99600000000004</v>
      </c>
      <c r="J83" s="138">
        <f t="shared" si="44"/>
        <v>9.8630915407125312E-3</v>
      </c>
      <c r="K83" s="138">
        <f t="shared" si="45"/>
        <v>0.39635945789702137</v>
      </c>
      <c r="L83" s="138">
        <f t="shared" si="46"/>
        <v>0.17530020159523182</v>
      </c>
      <c r="M83" s="139">
        <f t="shared" si="47"/>
        <v>21.384</v>
      </c>
      <c r="N83" s="140">
        <f t="shared" si="48"/>
        <v>0</v>
      </c>
      <c r="O83" s="140">
        <f t="shared" si="49"/>
        <v>22.527882796872987</v>
      </c>
      <c r="P83" s="222">
        <f t="shared" si="50"/>
        <v>5</v>
      </c>
      <c r="Q83" s="223">
        <f t="shared" si="51"/>
        <v>0</v>
      </c>
      <c r="R83" s="223">
        <f t="shared" si="52"/>
        <v>124</v>
      </c>
      <c r="T83">
        <v>529</v>
      </c>
      <c r="U83">
        <v>6339</v>
      </c>
      <c r="V83" t="s">
        <v>403</v>
      </c>
      <c r="W83">
        <v>550.42899999999997</v>
      </c>
      <c r="X83">
        <v>322.27800000000002</v>
      </c>
      <c r="Y83">
        <v>1.708</v>
      </c>
      <c r="Z83">
        <v>21.384</v>
      </c>
      <c r="AA83">
        <v>32.978605000000002</v>
      </c>
      <c r="AB83">
        <v>0.32527099999999998</v>
      </c>
      <c r="AC83">
        <v>13.071382</v>
      </c>
      <c r="AD83" s="1">
        <v>88</v>
      </c>
      <c r="AE83">
        <v>0</v>
      </c>
      <c r="AF83">
        <v>124</v>
      </c>
      <c r="AG83">
        <v>77</v>
      </c>
      <c r="AH83">
        <v>16.690487000000001</v>
      </c>
      <c r="AI83">
        <v>492.5</v>
      </c>
      <c r="AJ83">
        <v>0</v>
      </c>
      <c r="AK83">
        <v>5</v>
      </c>
      <c r="AL83">
        <v>2062</v>
      </c>
      <c r="AM83" t="s">
        <v>404</v>
      </c>
      <c r="AN83" t="s">
        <v>731</v>
      </c>
      <c r="AO83">
        <v>446.49200000000002</v>
      </c>
      <c r="AR83" t="s">
        <v>118</v>
      </c>
      <c r="AS83" t="s">
        <v>122</v>
      </c>
      <c r="AT83" t="s">
        <v>251</v>
      </c>
      <c r="AU83" t="s">
        <v>403</v>
      </c>
      <c r="AV83" t="s">
        <v>48</v>
      </c>
      <c r="AW83">
        <v>2</v>
      </c>
      <c r="BB83">
        <v>0.7774435471778478</v>
      </c>
      <c r="BC83" t="s">
        <v>70</v>
      </c>
      <c r="BF83" t="s">
        <v>118</v>
      </c>
      <c r="BG83" t="s">
        <v>122</v>
      </c>
      <c r="BH83" t="s">
        <v>403</v>
      </c>
      <c r="BI83">
        <v>6339</v>
      </c>
      <c r="BJ83">
        <v>2</v>
      </c>
      <c r="BK83" t="s">
        <v>251</v>
      </c>
      <c r="BL83" t="s">
        <v>244</v>
      </c>
      <c r="BM83">
        <v>0.7774435471778478</v>
      </c>
      <c r="BN83" t="s">
        <v>70</v>
      </c>
      <c r="BO83" t="s">
        <v>553</v>
      </c>
      <c r="BP83">
        <v>501.99600000000004</v>
      </c>
    </row>
    <row r="84" spans="1:68" ht="16.5" x14ac:dyDescent="0.25">
      <c r="A84" s="112" t="str">
        <f t="shared" si="36"/>
        <v>인천스마트</v>
      </c>
      <c r="B84" s="113" t="str">
        <f t="shared" si="35"/>
        <v>양광일</v>
      </c>
      <c r="C84" s="114" t="str">
        <f t="shared" si="37"/>
        <v>C</v>
      </c>
      <c r="D84" s="115">
        <f t="shared" si="38"/>
        <v>0.85899999999999999</v>
      </c>
      <c r="E84" s="116">
        <f t="shared" si="39"/>
        <v>9259</v>
      </c>
      <c r="F84" s="117" t="str">
        <f t="shared" si="40"/>
        <v>5</v>
      </c>
      <c r="G84" s="118" t="str">
        <f t="shared" si="41"/>
        <v>70바3622</v>
      </c>
      <c r="H84" s="119">
        <f t="shared" si="42"/>
        <v>1</v>
      </c>
      <c r="I84" s="120">
        <f t="shared" si="43"/>
        <v>590.40899999999999</v>
      </c>
      <c r="J84" s="121">
        <f t="shared" si="44"/>
        <v>1.3710022491330694E-2</v>
      </c>
      <c r="K84" s="121">
        <f t="shared" si="45"/>
        <v>0.41530207664720359</v>
      </c>
      <c r="L84" s="121">
        <f t="shared" si="46"/>
        <v>6.4362162500910383E-2</v>
      </c>
      <c r="M84" s="122">
        <f t="shared" si="47"/>
        <v>13.388999999999999</v>
      </c>
      <c r="N84" s="123">
        <f t="shared" si="48"/>
        <v>0.14897756695796749</v>
      </c>
      <c r="O84" s="123">
        <f t="shared" si="49"/>
        <v>13.854913727090976</v>
      </c>
      <c r="P84" s="224">
        <f t="shared" si="50"/>
        <v>55</v>
      </c>
      <c r="Q84" s="225">
        <f t="shared" si="51"/>
        <v>1</v>
      </c>
      <c r="R84" s="225">
        <f t="shared" si="52"/>
        <v>93</v>
      </c>
      <c r="T84">
        <v>529</v>
      </c>
      <c r="U84">
        <v>9259</v>
      </c>
      <c r="V84" t="s">
        <v>405</v>
      </c>
      <c r="W84">
        <v>671.24199999999996</v>
      </c>
      <c r="X84">
        <v>394.61900000000003</v>
      </c>
      <c r="Y84">
        <v>1.7010000000000001</v>
      </c>
      <c r="Z84">
        <v>13.388999999999999</v>
      </c>
      <c r="AA84">
        <v>43.378047000000002</v>
      </c>
      <c r="AB84">
        <v>0.59471399999999996</v>
      </c>
      <c r="AC84">
        <v>18.014993</v>
      </c>
      <c r="AD84" s="1">
        <v>38</v>
      </c>
      <c r="AE84">
        <v>1</v>
      </c>
      <c r="AF84">
        <v>93</v>
      </c>
      <c r="AG84">
        <v>88</v>
      </c>
      <c r="AH84">
        <v>15.474232000000001</v>
      </c>
      <c r="AI84">
        <v>3591.5</v>
      </c>
      <c r="AJ84">
        <v>31.4</v>
      </c>
      <c r="AK84">
        <v>55</v>
      </c>
      <c r="AL84">
        <v>15552</v>
      </c>
      <c r="AM84" t="s">
        <v>406</v>
      </c>
      <c r="AN84" t="s">
        <v>732</v>
      </c>
      <c r="AO84">
        <v>590.40899999999999</v>
      </c>
      <c r="AR84" t="s">
        <v>118</v>
      </c>
      <c r="AS84" t="s">
        <v>123</v>
      </c>
      <c r="AT84" t="s">
        <v>258</v>
      </c>
      <c r="AU84" t="s">
        <v>405</v>
      </c>
      <c r="AV84" t="s">
        <v>48</v>
      </c>
      <c r="AW84">
        <v>1</v>
      </c>
      <c r="BB84">
        <v>0.85899999999999999</v>
      </c>
      <c r="BC84" t="s">
        <v>69</v>
      </c>
      <c r="BF84" t="s">
        <v>118</v>
      </c>
      <c r="BG84" t="s">
        <v>123</v>
      </c>
      <c r="BH84" t="s">
        <v>405</v>
      </c>
      <c r="BI84">
        <v>9259</v>
      </c>
      <c r="BJ84">
        <v>1</v>
      </c>
      <c r="BK84" t="s">
        <v>258</v>
      </c>
      <c r="BL84" t="s">
        <v>176</v>
      </c>
      <c r="BM84">
        <v>0.85899999999999999</v>
      </c>
      <c r="BN84" t="s">
        <v>69</v>
      </c>
      <c r="BO84" t="s">
        <v>179</v>
      </c>
      <c r="BP84">
        <v>590.40899999999999</v>
      </c>
    </row>
    <row r="85" spans="1:68" ht="16.5" x14ac:dyDescent="0.25">
      <c r="A85" s="129" t="str">
        <f t="shared" si="36"/>
        <v>인천스마트</v>
      </c>
      <c r="B85" s="130" t="str">
        <f t="shared" si="35"/>
        <v>연성석</v>
      </c>
      <c r="C85" s="131" t="str">
        <f t="shared" si="37"/>
        <v>D</v>
      </c>
      <c r="D85" s="132">
        <f t="shared" si="38"/>
        <v>0.83323416612734658</v>
      </c>
      <c r="E85" s="133">
        <f t="shared" si="39"/>
        <v>2320</v>
      </c>
      <c r="F85" s="134" t="str">
        <f t="shared" si="40"/>
        <v>38</v>
      </c>
      <c r="G85" s="135" t="str">
        <f t="shared" si="41"/>
        <v>70바3552</v>
      </c>
      <c r="H85" s="136">
        <f t="shared" si="42"/>
        <v>4</v>
      </c>
      <c r="I85" s="137">
        <f t="shared" si="43"/>
        <v>1829.4639999999999</v>
      </c>
      <c r="J85" s="138">
        <f t="shared" si="44"/>
        <v>1.2006401065909101E-2</v>
      </c>
      <c r="K85" s="138">
        <f t="shared" si="45"/>
        <v>0.38304314324297956</v>
      </c>
      <c r="L85" s="138">
        <f t="shared" si="46"/>
        <v>0.12408005842148302</v>
      </c>
      <c r="M85" s="139">
        <f t="shared" si="47"/>
        <v>11.741</v>
      </c>
      <c r="N85" s="140">
        <f t="shared" si="48"/>
        <v>0.1067166385112602</v>
      </c>
      <c r="O85" s="140">
        <f t="shared" si="49"/>
        <v>10.56494721261476</v>
      </c>
      <c r="P85" s="222">
        <f t="shared" si="50"/>
        <v>16</v>
      </c>
      <c r="Q85" s="223">
        <f t="shared" si="51"/>
        <v>2</v>
      </c>
      <c r="R85" s="223">
        <f t="shared" si="52"/>
        <v>198</v>
      </c>
      <c r="T85">
        <v>529</v>
      </c>
      <c r="U85">
        <v>2320</v>
      </c>
      <c r="V85" t="s">
        <v>407</v>
      </c>
      <c r="W85">
        <v>1874.1220000000001</v>
      </c>
      <c r="X85">
        <v>1042.32</v>
      </c>
      <c r="Y85">
        <v>1.798</v>
      </c>
      <c r="Z85">
        <v>11.741</v>
      </c>
      <c r="AA85">
        <v>127.314421</v>
      </c>
      <c r="AB85">
        <v>1.5285880000000001</v>
      </c>
      <c r="AC85">
        <v>48.766916000000002</v>
      </c>
      <c r="AD85" s="1">
        <v>227</v>
      </c>
      <c r="AE85">
        <v>2</v>
      </c>
      <c r="AF85">
        <v>198</v>
      </c>
      <c r="AG85">
        <v>97</v>
      </c>
      <c r="AH85">
        <v>14.720421</v>
      </c>
      <c r="AI85">
        <v>727.8</v>
      </c>
      <c r="AJ85">
        <v>58</v>
      </c>
      <c r="AK85">
        <v>16</v>
      </c>
      <c r="AL85">
        <v>11205</v>
      </c>
      <c r="AM85" t="s">
        <v>408</v>
      </c>
      <c r="AN85" t="s">
        <v>733</v>
      </c>
      <c r="AO85">
        <v>1344.481</v>
      </c>
      <c r="AR85" t="s">
        <v>118</v>
      </c>
      <c r="AS85" t="s">
        <v>122</v>
      </c>
      <c r="AT85" t="s">
        <v>248</v>
      </c>
      <c r="AU85" t="s">
        <v>407</v>
      </c>
      <c r="AV85" t="s">
        <v>48</v>
      </c>
      <c r="AW85">
        <v>4</v>
      </c>
      <c r="BB85">
        <v>0.83323416612734658</v>
      </c>
      <c r="BC85" t="s">
        <v>67</v>
      </c>
      <c r="BF85" t="s">
        <v>118</v>
      </c>
      <c r="BG85" t="s">
        <v>122</v>
      </c>
      <c r="BH85" t="s">
        <v>407</v>
      </c>
      <c r="BI85">
        <v>2320</v>
      </c>
      <c r="BJ85">
        <v>4</v>
      </c>
      <c r="BK85" t="s">
        <v>248</v>
      </c>
      <c r="BL85" t="s">
        <v>272</v>
      </c>
      <c r="BM85">
        <v>0.83323416612734658</v>
      </c>
      <c r="BN85" t="s">
        <v>67</v>
      </c>
      <c r="BO85" t="s">
        <v>181</v>
      </c>
      <c r="BP85">
        <v>1829.4639999999999</v>
      </c>
    </row>
    <row r="86" spans="1:68" ht="16.5" x14ac:dyDescent="0.25">
      <c r="A86" s="112" t="str">
        <f t="shared" si="36"/>
        <v>인천스마트</v>
      </c>
      <c r="B86" s="113" t="str">
        <f t="shared" si="35"/>
        <v>오세환</v>
      </c>
      <c r="C86" s="114" t="str">
        <f t="shared" si="37"/>
        <v>C</v>
      </c>
      <c r="D86" s="115">
        <f t="shared" si="38"/>
        <v>0.89293091946033443</v>
      </c>
      <c r="E86" s="116">
        <f t="shared" si="39"/>
        <v>230</v>
      </c>
      <c r="F86" s="117" t="str">
        <f t="shared" si="40"/>
        <v>27</v>
      </c>
      <c r="G86" s="118" t="str">
        <f t="shared" si="41"/>
        <v>70바3637</v>
      </c>
      <c r="H86" s="119">
        <f t="shared" si="42"/>
        <v>4</v>
      </c>
      <c r="I86" s="120">
        <f t="shared" si="43"/>
        <v>2055.5369999999998</v>
      </c>
      <c r="J86" s="121">
        <f t="shared" si="44"/>
        <v>2.4662890361459362E-2</v>
      </c>
      <c r="K86" s="121">
        <f t="shared" si="45"/>
        <v>0.34353829435942912</v>
      </c>
      <c r="L86" s="121">
        <f t="shared" si="46"/>
        <v>0.1634609350257378</v>
      </c>
      <c r="M86" s="122">
        <f t="shared" si="47"/>
        <v>13.128</v>
      </c>
      <c r="N86" s="123">
        <f t="shared" si="48"/>
        <v>4.8649087805279115E-2</v>
      </c>
      <c r="O86" s="123">
        <f t="shared" si="49"/>
        <v>5.302750570775423</v>
      </c>
      <c r="P86" s="224">
        <f t="shared" si="50"/>
        <v>18</v>
      </c>
      <c r="Q86" s="225">
        <f t="shared" si="51"/>
        <v>1</v>
      </c>
      <c r="R86" s="225">
        <f t="shared" si="52"/>
        <v>109</v>
      </c>
      <c r="T86">
        <v>529</v>
      </c>
      <c r="U86">
        <v>230</v>
      </c>
      <c r="V86" t="s">
        <v>409</v>
      </c>
      <c r="W86">
        <v>2055.5369999999998</v>
      </c>
      <c r="X86">
        <v>1207.7829999999999</v>
      </c>
      <c r="Y86">
        <v>1.702</v>
      </c>
      <c r="Z86">
        <v>13.128</v>
      </c>
      <c r="AA86">
        <v>133.89330899999999</v>
      </c>
      <c r="AB86">
        <v>3.3021959999999999</v>
      </c>
      <c r="AC86">
        <v>45.997478999999998</v>
      </c>
      <c r="AD86" s="1">
        <v>336</v>
      </c>
      <c r="AE86">
        <v>1</v>
      </c>
      <c r="AF86">
        <v>109</v>
      </c>
      <c r="AG86">
        <v>68</v>
      </c>
      <c r="AH86">
        <v>15.352050999999999</v>
      </c>
      <c r="AI86">
        <v>1297.5</v>
      </c>
      <c r="AJ86">
        <v>0</v>
      </c>
      <c r="AK86">
        <v>18</v>
      </c>
      <c r="AL86">
        <v>3837</v>
      </c>
      <c r="AM86" t="s">
        <v>410</v>
      </c>
      <c r="AN86" t="s">
        <v>734</v>
      </c>
      <c r="AO86">
        <v>1716.865</v>
      </c>
      <c r="AR86" t="s">
        <v>118</v>
      </c>
      <c r="AS86" t="s">
        <v>121</v>
      </c>
      <c r="AT86" t="s">
        <v>230</v>
      </c>
      <c r="AU86" t="s">
        <v>409</v>
      </c>
      <c r="AV86" t="s">
        <v>48</v>
      </c>
      <c r="AW86">
        <v>4</v>
      </c>
      <c r="BB86">
        <v>0.89293091946033443</v>
      </c>
      <c r="BC86" t="s">
        <v>69</v>
      </c>
      <c r="BF86" t="s">
        <v>118</v>
      </c>
      <c r="BG86" t="s">
        <v>121</v>
      </c>
      <c r="BH86" t="s">
        <v>409</v>
      </c>
      <c r="BI86">
        <v>230</v>
      </c>
      <c r="BJ86">
        <v>4</v>
      </c>
      <c r="BK86" t="s">
        <v>230</v>
      </c>
      <c r="BL86" t="s">
        <v>238</v>
      </c>
      <c r="BM86">
        <v>0.89293091946033443</v>
      </c>
      <c r="BN86" t="s">
        <v>69</v>
      </c>
      <c r="BO86" t="s">
        <v>179</v>
      </c>
      <c r="BP86">
        <v>2055.5369999999998</v>
      </c>
    </row>
    <row r="87" spans="1:68" ht="16.5" x14ac:dyDescent="0.25">
      <c r="A87" s="129" t="str">
        <f t="shared" si="36"/>
        <v>인천스마트</v>
      </c>
      <c r="B87" s="130" t="str">
        <f t="shared" si="35"/>
        <v>오정택</v>
      </c>
      <c r="C87" s="131" t="str">
        <f t="shared" si="37"/>
        <v>B</v>
      </c>
      <c r="D87" s="132">
        <f t="shared" si="38"/>
        <v>0.92555555555555546</v>
      </c>
      <c r="E87" s="133">
        <f t="shared" si="39"/>
        <v>8830</v>
      </c>
      <c r="F87" s="134" t="str">
        <f t="shared" si="40"/>
        <v>5-1</v>
      </c>
      <c r="G87" s="135" t="str">
        <f t="shared" si="41"/>
        <v>70바3645</v>
      </c>
      <c r="H87" s="136">
        <f t="shared" si="42"/>
        <v>1</v>
      </c>
      <c r="I87" s="137">
        <f t="shared" si="43"/>
        <v>616.94799999999998</v>
      </c>
      <c r="J87" s="138">
        <f t="shared" si="44"/>
        <v>2.3031778815660466E-2</v>
      </c>
      <c r="K87" s="138">
        <f t="shared" si="45"/>
        <v>0.32215177229525033</v>
      </c>
      <c r="L87" s="138">
        <f t="shared" si="46"/>
        <v>0.15074203984776674</v>
      </c>
      <c r="M87" s="139">
        <f t="shared" si="47"/>
        <v>14.064</v>
      </c>
      <c r="N87" s="140">
        <f t="shared" si="48"/>
        <v>0.60096244134982169</v>
      </c>
      <c r="O87" s="140">
        <f t="shared" si="49"/>
        <v>12.620211268346255</v>
      </c>
      <c r="P87" s="222">
        <f t="shared" si="50"/>
        <v>1</v>
      </c>
      <c r="Q87" s="223">
        <f t="shared" si="51"/>
        <v>4</v>
      </c>
      <c r="R87" s="223">
        <f t="shared" si="52"/>
        <v>84</v>
      </c>
      <c r="T87">
        <v>529</v>
      </c>
      <c r="U87">
        <v>8830</v>
      </c>
      <c r="V87" t="s">
        <v>411</v>
      </c>
      <c r="W87">
        <v>665.59900000000005</v>
      </c>
      <c r="X87">
        <v>398.14699999999999</v>
      </c>
      <c r="Y87">
        <v>1.6719999999999999</v>
      </c>
      <c r="Z87">
        <v>14.064</v>
      </c>
      <c r="AA87">
        <v>38.979143000000001</v>
      </c>
      <c r="AB87">
        <v>0.89775899999999997</v>
      </c>
      <c r="AC87">
        <v>12.5572</v>
      </c>
      <c r="AD87" s="1">
        <v>93</v>
      </c>
      <c r="AE87">
        <v>4</v>
      </c>
      <c r="AF87">
        <v>84</v>
      </c>
      <c r="AG87">
        <v>65</v>
      </c>
      <c r="AH87">
        <v>17.075773000000002</v>
      </c>
      <c r="AI87">
        <v>27.6</v>
      </c>
      <c r="AJ87">
        <v>0</v>
      </c>
      <c r="AK87">
        <v>1</v>
      </c>
      <c r="AL87">
        <v>89</v>
      </c>
      <c r="AM87" t="s">
        <v>412</v>
      </c>
      <c r="AN87" t="s">
        <v>735</v>
      </c>
      <c r="AO87">
        <v>616.94799999999998</v>
      </c>
      <c r="AR87" t="s">
        <v>118</v>
      </c>
      <c r="AS87" t="s">
        <v>124</v>
      </c>
      <c r="AT87" t="s">
        <v>266</v>
      </c>
      <c r="AU87" t="s">
        <v>411</v>
      </c>
      <c r="AV87" t="s">
        <v>48</v>
      </c>
      <c r="AW87">
        <v>1</v>
      </c>
      <c r="BB87">
        <v>0.92555555555555546</v>
      </c>
      <c r="BC87" t="s">
        <v>68</v>
      </c>
      <c r="BF87" t="s">
        <v>118</v>
      </c>
      <c r="BG87" t="s">
        <v>124</v>
      </c>
      <c r="BH87" t="s">
        <v>411</v>
      </c>
      <c r="BI87">
        <v>8830</v>
      </c>
      <c r="BJ87">
        <v>1</v>
      </c>
      <c r="BK87" t="s">
        <v>266</v>
      </c>
      <c r="BL87" t="s">
        <v>176</v>
      </c>
      <c r="BM87">
        <v>0.92555555555555546</v>
      </c>
      <c r="BN87" t="s">
        <v>68</v>
      </c>
      <c r="BO87" t="s">
        <v>177</v>
      </c>
      <c r="BP87">
        <v>616.94799999999998</v>
      </c>
    </row>
    <row r="88" spans="1:68" ht="16.5" x14ac:dyDescent="0.25">
      <c r="A88" s="112" t="str">
        <f t="shared" ref="A88:A109" si="53">BF88</f>
        <v>인천스마트</v>
      </c>
      <c r="B88" s="113" t="str">
        <f t="shared" si="35"/>
        <v>우제욱</v>
      </c>
      <c r="C88" s="114" t="str">
        <f t="shared" ref="C88:C109" si="54">BN88</f>
        <v>A</v>
      </c>
      <c r="D88" s="115">
        <f t="shared" ref="D88:D109" si="55">BM88</f>
        <v>0.97150000000000003</v>
      </c>
      <c r="E88" s="116">
        <f t="shared" ref="E88:E109" si="56">U88</f>
        <v>9389</v>
      </c>
      <c r="F88" s="117" t="str">
        <f t="shared" ref="F88:F109" si="57">BG88</f>
        <v>5</v>
      </c>
      <c r="G88" s="118" t="str">
        <f t="shared" ref="G88:G109" si="58">BK88</f>
        <v>70바3630</v>
      </c>
      <c r="H88" s="119">
        <f t="shared" ref="H88:H109" si="59">BJ88</f>
        <v>1</v>
      </c>
      <c r="I88" s="120">
        <f t="shared" ref="I88:I109" si="60">BP88</f>
        <v>2542.9690000000001</v>
      </c>
      <c r="J88" s="121">
        <f t="shared" ref="J88:J109" si="61">AB88/AA88</f>
        <v>4.2986279223377277E-2</v>
      </c>
      <c r="K88" s="121">
        <f t="shared" ref="K88:K109" si="62">AC88/AA88</f>
        <v>0.35782554149635049</v>
      </c>
      <c r="L88" s="121">
        <f t="shared" ref="L88:L109" si="63">AD88/I88</f>
        <v>0.17381257891857901</v>
      </c>
      <c r="M88" s="122">
        <f t="shared" ref="M88:M109" si="64">Z88</f>
        <v>12.769</v>
      </c>
      <c r="N88" s="123">
        <f t="shared" ref="N88:N109" si="65">AE88*100/W88</f>
        <v>0</v>
      </c>
      <c r="O88" s="123">
        <f t="shared" ref="O88:O109" si="66">AF88*100/W88</f>
        <v>5.505375802850919</v>
      </c>
      <c r="P88" s="224">
        <f t="shared" ref="P88:P109" si="67">AK88</f>
        <v>46</v>
      </c>
      <c r="Q88" s="225">
        <f t="shared" ref="Q88:Q109" si="68">AE88</f>
        <v>0</v>
      </c>
      <c r="R88" s="225">
        <f t="shared" ref="R88:R109" si="69">AF88</f>
        <v>140</v>
      </c>
      <c r="T88">
        <v>529</v>
      </c>
      <c r="U88">
        <v>9389</v>
      </c>
      <c r="V88" t="s">
        <v>413</v>
      </c>
      <c r="W88">
        <v>2542.9690000000001</v>
      </c>
      <c r="X88">
        <v>1308.8599999999999</v>
      </c>
      <c r="Y88">
        <v>1.9430000000000001</v>
      </c>
      <c r="Z88">
        <v>12.769</v>
      </c>
      <c r="AA88">
        <v>172.36662799999999</v>
      </c>
      <c r="AB88">
        <v>7.4093999999999998</v>
      </c>
      <c r="AC88">
        <v>61.677182000000002</v>
      </c>
      <c r="AD88" s="1">
        <v>442</v>
      </c>
      <c r="AE88">
        <v>0</v>
      </c>
      <c r="AF88">
        <v>140</v>
      </c>
      <c r="AG88">
        <v>67</v>
      </c>
      <c r="AH88">
        <v>14.753256</v>
      </c>
      <c r="AI88">
        <v>1183.0999999999999</v>
      </c>
      <c r="AJ88">
        <v>0</v>
      </c>
      <c r="AK88">
        <v>46</v>
      </c>
      <c r="AL88">
        <v>17315</v>
      </c>
      <c r="AM88" t="s">
        <v>414</v>
      </c>
      <c r="AN88" t="s">
        <v>736</v>
      </c>
      <c r="AO88">
        <v>2542.9690000000001</v>
      </c>
      <c r="AR88" t="s">
        <v>118</v>
      </c>
      <c r="AS88" t="s">
        <v>123</v>
      </c>
      <c r="AT88" t="s">
        <v>260</v>
      </c>
      <c r="AU88" t="s">
        <v>413</v>
      </c>
      <c r="AV88" t="s">
        <v>48</v>
      </c>
      <c r="AW88">
        <v>1</v>
      </c>
      <c r="BB88">
        <v>0.97150000000000003</v>
      </c>
      <c r="BC88" t="s">
        <v>66</v>
      </c>
      <c r="BF88" t="s">
        <v>118</v>
      </c>
      <c r="BG88" t="s">
        <v>123</v>
      </c>
      <c r="BH88" t="s">
        <v>413</v>
      </c>
      <c r="BI88">
        <v>9389</v>
      </c>
      <c r="BJ88">
        <v>1</v>
      </c>
      <c r="BK88" t="s">
        <v>260</v>
      </c>
      <c r="BL88" t="s">
        <v>176</v>
      </c>
      <c r="BM88">
        <v>0.97150000000000003</v>
      </c>
      <c r="BN88" t="s">
        <v>66</v>
      </c>
      <c r="BO88" t="s">
        <v>180</v>
      </c>
      <c r="BP88">
        <v>2542.9690000000001</v>
      </c>
    </row>
    <row r="89" spans="1:68" ht="16.5" x14ac:dyDescent="0.25">
      <c r="A89" s="129" t="str">
        <f t="shared" si="53"/>
        <v>인천스마트</v>
      </c>
      <c r="B89" s="130" t="str">
        <f t="shared" si="35"/>
        <v>유병수</v>
      </c>
      <c r="C89" s="131" t="str">
        <f t="shared" si="54"/>
        <v>C</v>
      </c>
      <c r="D89" s="132">
        <f t="shared" si="55"/>
        <v>0.88696222018679771</v>
      </c>
      <c r="E89" s="133">
        <f t="shared" si="56"/>
        <v>383</v>
      </c>
      <c r="F89" s="134" t="str">
        <f t="shared" si="57"/>
        <v>21</v>
      </c>
      <c r="G89" s="135" t="str">
        <f t="shared" si="58"/>
        <v>70바3628</v>
      </c>
      <c r="H89" s="136">
        <f t="shared" si="59"/>
        <v>5</v>
      </c>
      <c r="I89" s="137">
        <f t="shared" si="60"/>
        <v>1011.606</v>
      </c>
      <c r="J89" s="138">
        <f t="shared" si="61"/>
        <v>4.305880087465188E-2</v>
      </c>
      <c r="K89" s="138">
        <f t="shared" si="62"/>
        <v>0.37782133359814951</v>
      </c>
      <c r="L89" s="138">
        <f t="shared" si="63"/>
        <v>9.7864188231386526E-2</v>
      </c>
      <c r="M89" s="139">
        <f t="shared" si="64"/>
        <v>15.035</v>
      </c>
      <c r="N89" s="140">
        <f t="shared" si="65"/>
        <v>9.5351881817063597E-2</v>
      </c>
      <c r="O89" s="140">
        <f t="shared" si="66"/>
        <v>11.823633345315885</v>
      </c>
      <c r="P89" s="222">
        <f t="shared" si="67"/>
        <v>33</v>
      </c>
      <c r="Q89" s="223">
        <f t="shared" si="68"/>
        <v>1</v>
      </c>
      <c r="R89" s="223">
        <f t="shared" si="69"/>
        <v>124</v>
      </c>
      <c r="T89">
        <v>529</v>
      </c>
      <c r="U89">
        <v>383</v>
      </c>
      <c r="V89" t="s">
        <v>415</v>
      </c>
      <c r="W89">
        <v>1048.7470000000001</v>
      </c>
      <c r="X89">
        <v>573.94500000000005</v>
      </c>
      <c r="Y89">
        <v>1.827</v>
      </c>
      <c r="Z89">
        <v>15.035</v>
      </c>
      <c r="AA89">
        <v>75.413317000000006</v>
      </c>
      <c r="AB89">
        <v>3.247207</v>
      </c>
      <c r="AC89">
        <v>28.492760000000001</v>
      </c>
      <c r="AD89" s="1">
        <v>99</v>
      </c>
      <c r="AE89">
        <v>1</v>
      </c>
      <c r="AF89">
        <v>124</v>
      </c>
      <c r="AG89">
        <v>92</v>
      </c>
      <c r="AH89">
        <v>13.906655000000001</v>
      </c>
      <c r="AI89">
        <v>1179.3</v>
      </c>
      <c r="AJ89">
        <v>45.7</v>
      </c>
      <c r="AK89">
        <v>33</v>
      </c>
      <c r="AL89">
        <v>15836</v>
      </c>
      <c r="AM89" t="s">
        <v>416</v>
      </c>
      <c r="AN89" t="s">
        <v>737</v>
      </c>
      <c r="AO89">
        <v>357.16300000000001</v>
      </c>
      <c r="AR89" t="s">
        <v>118</v>
      </c>
      <c r="AS89" t="s">
        <v>120</v>
      </c>
      <c r="AT89" t="s">
        <v>222</v>
      </c>
      <c r="AU89" t="s">
        <v>415</v>
      </c>
      <c r="AV89" t="s">
        <v>48</v>
      </c>
      <c r="AW89">
        <v>5</v>
      </c>
      <c r="BB89">
        <v>0.88696222018679771</v>
      </c>
      <c r="BC89" t="s">
        <v>69</v>
      </c>
      <c r="BF89" t="s">
        <v>118</v>
      </c>
      <c r="BG89" t="s">
        <v>120</v>
      </c>
      <c r="BH89" t="s">
        <v>415</v>
      </c>
      <c r="BI89">
        <v>383</v>
      </c>
      <c r="BJ89">
        <v>5</v>
      </c>
      <c r="BK89" t="s">
        <v>222</v>
      </c>
      <c r="BL89" t="s">
        <v>223</v>
      </c>
      <c r="BM89">
        <v>0.88696222018679771</v>
      </c>
      <c r="BN89" t="s">
        <v>69</v>
      </c>
      <c r="BO89" t="s">
        <v>179</v>
      </c>
      <c r="BP89">
        <v>1011.606</v>
      </c>
    </row>
    <row r="90" spans="1:68" ht="16.5" x14ac:dyDescent="0.25">
      <c r="A90" s="112" t="str">
        <f t="shared" si="53"/>
        <v>인천스마트</v>
      </c>
      <c r="B90" s="113" t="str">
        <f t="shared" si="35"/>
        <v>유재학</v>
      </c>
      <c r="C90" s="114" t="str">
        <f t="shared" si="54"/>
        <v>A</v>
      </c>
      <c r="D90" s="115">
        <f t="shared" si="55"/>
        <v>0.95540569492585681</v>
      </c>
      <c r="E90" s="116">
        <f t="shared" si="56"/>
        <v>4600</v>
      </c>
      <c r="F90" s="117" t="str">
        <f t="shared" si="57"/>
        <v>27</v>
      </c>
      <c r="G90" s="118" t="str">
        <f t="shared" si="58"/>
        <v>70바3638</v>
      </c>
      <c r="H90" s="119">
        <f t="shared" si="59"/>
        <v>3</v>
      </c>
      <c r="I90" s="120">
        <f t="shared" si="60"/>
        <v>1609.4969999999998</v>
      </c>
      <c r="J90" s="121">
        <f t="shared" si="61"/>
        <v>9.257095635434873E-3</v>
      </c>
      <c r="K90" s="121">
        <f t="shared" si="62"/>
        <v>0.33544625959476687</v>
      </c>
      <c r="L90" s="121">
        <f t="shared" si="63"/>
        <v>0.13730997945320805</v>
      </c>
      <c r="M90" s="122">
        <f t="shared" si="64"/>
        <v>9.9610000000000003</v>
      </c>
      <c r="N90" s="123">
        <f t="shared" si="65"/>
        <v>0</v>
      </c>
      <c r="O90" s="123">
        <f t="shared" si="66"/>
        <v>6.3995148794934069</v>
      </c>
      <c r="P90" s="224">
        <f t="shared" si="67"/>
        <v>13</v>
      </c>
      <c r="Q90" s="225">
        <f t="shared" si="68"/>
        <v>0</v>
      </c>
      <c r="R90" s="225">
        <f t="shared" si="69"/>
        <v>103</v>
      </c>
      <c r="T90">
        <v>529</v>
      </c>
      <c r="U90">
        <v>4600</v>
      </c>
      <c r="V90" t="s">
        <v>417</v>
      </c>
      <c r="W90">
        <v>1609.4970000000001</v>
      </c>
      <c r="X90">
        <v>892.399</v>
      </c>
      <c r="Y90">
        <v>1.804</v>
      </c>
      <c r="Z90">
        <v>9.9610000000000003</v>
      </c>
      <c r="AA90">
        <v>98.240532000000002</v>
      </c>
      <c r="AB90">
        <v>0.90942199999999995</v>
      </c>
      <c r="AC90">
        <v>32.954419000000001</v>
      </c>
      <c r="AD90" s="1">
        <v>221</v>
      </c>
      <c r="AE90">
        <v>0</v>
      </c>
      <c r="AF90">
        <v>103</v>
      </c>
      <c r="AG90">
        <v>70</v>
      </c>
      <c r="AH90">
        <v>16.383227000000002</v>
      </c>
      <c r="AI90">
        <v>592</v>
      </c>
      <c r="AJ90">
        <v>0</v>
      </c>
      <c r="AK90">
        <v>13</v>
      </c>
      <c r="AL90">
        <v>945</v>
      </c>
      <c r="AM90" t="s">
        <v>418</v>
      </c>
      <c r="AN90" t="s">
        <v>738</v>
      </c>
      <c r="AO90">
        <v>1316.646</v>
      </c>
      <c r="AR90" t="s">
        <v>118</v>
      </c>
      <c r="AS90" t="s">
        <v>121</v>
      </c>
      <c r="AT90" t="s">
        <v>232</v>
      </c>
      <c r="AU90" t="s">
        <v>417</v>
      </c>
      <c r="AV90" t="s">
        <v>48</v>
      </c>
      <c r="AW90">
        <v>3</v>
      </c>
      <c r="BB90">
        <v>0.95540569492585681</v>
      </c>
      <c r="BC90" t="s">
        <v>66</v>
      </c>
      <c r="BF90" t="s">
        <v>118</v>
      </c>
      <c r="BG90" t="s">
        <v>121</v>
      </c>
      <c r="BH90" t="s">
        <v>417</v>
      </c>
      <c r="BI90">
        <v>4600</v>
      </c>
      <c r="BJ90">
        <v>3</v>
      </c>
      <c r="BK90" t="s">
        <v>232</v>
      </c>
      <c r="BL90" t="s">
        <v>237</v>
      </c>
      <c r="BM90">
        <v>0.95540569492585681</v>
      </c>
      <c r="BN90" t="s">
        <v>66</v>
      </c>
      <c r="BO90" t="s">
        <v>180</v>
      </c>
      <c r="BP90">
        <v>1609.4969999999998</v>
      </c>
    </row>
    <row r="91" spans="1:68" ht="16.5" x14ac:dyDescent="0.25">
      <c r="A91" s="129" t="str">
        <f t="shared" si="53"/>
        <v>인천스마트</v>
      </c>
      <c r="B91" s="130" t="str">
        <f t="shared" si="35"/>
        <v>유종각</v>
      </c>
      <c r="C91" s="131" t="str">
        <f t="shared" si="54"/>
        <v>F</v>
      </c>
      <c r="D91" s="132">
        <f t="shared" si="55"/>
        <v>0.79090909090909089</v>
      </c>
      <c r="E91" s="133">
        <f t="shared" si="56"/>
        <v>3128</v>
      </c>
      <c r="F91" s="134" t="str">
        <f t="shared" si="57"/>
        <v>38</v>
      </c>
      <c r="G91" s="135" t="str">
        <f t="shared" si="58"/>
        <v>70바3548</v>
      </c>
      <c r="H91" s="136">
        <f t="shared" si="59"/>
        <v>1</v>
      </c>
      <c r="I91" s="137">
        <f t="shared" si="60"/>
        <v>568.09299999999996</v>
      </c>
      <c r="J91" s="138">
        <f t="shared" si="61"/>
        <v>2.6281374525531923E-2</v>
      </c>
      <c r="K91" s="138">
        <f t="shared" si="62"/>
        <v>0.40698771969525338</v>
      </c>
      <c r="L91" s="138">
        <f t="shared" si="63"/>
        <v>0.22355494610917581</v>
      </c>
      <c r="M91" s="139">
        <f t="shared" si="64"/>
        <v>17.914999999999999</v>
      </c>
      <c r="N91" s="140">
        <f t="shared" si="65"/>
        <v>0</v>
      </c>
      <c r="O91" s="140">
        <f t="shared" si="66"/>
        <v>25.908002150853008</v>
      </c>
      <c r="P91" s="222">
        <f t="shared" si="67"/>
        <v>22</v>
      </c>
      <c r="Q91" s="223">
        <f t="shared" si="68"/>
        <v>0</v>
      </c>
      <c r="R91" s="223">
        <f t="shared" si="69"/>
        <v>159</v>
      </c>
      <c r="T91">
        <v>529</v>
      </c>
      <c r="U91">
        <v>3128</v>
      </c>
      <c r="V91" t="s">
        <v>419</v>
      </c>
      <c r="W91">
        <v>613.71</v>
      </c>
      <c r="X91">
        <v>348.63499999999999</v>
      </c>
      <c r="Y91">
        <v>1.76</v>
      </c>
      <c r="Z91">
        <v>17.914999999999999</v>
      </c>
      <c r="AA91">
        <v>38.821105000000003</v>
      </c>
      <c r="AB91">
        <v>1.0202720000000001</v>
      </c>
      <c r="AC91">
        <v>15.799713000000001</v>
      </c>
      <c r="AD91" s="1">
        <v>127</v>
      </c>
      <c r="AE91">
        <v>0</v>
      </c>
      <c r="AF91">
        <v>159</v>
      </c>
      <c r="AG91">
        <v>67</v>
      </c>
      <c r="AH91">
        <v>15.808669</v>
      </c>
      <c r="AI91">
        <v>1053.8</v>
      </c>
      <c r="AJ91">
        <v>0</v>
      </c>
      <c r="AK91">
        <v>22</v>
      </c>
      <c r="AL91">
        <v>11675</v>
      </c>
      <c r="AM91" t="s">
        <v>420</v>
      </c>
      <c r="AN91" t="s">
        <v>739</v>
      </c>
      <c r="AO91">
        <v>568.09299999999996</v>
      </c>
      <c r="AR91" t="s">
        <v>118</v>
      </c>
      <c r="AS91" t="s">
        <v>122</v>
      </c>
      <c r="AT91" t="s">
        <v>244</v>
      </c>
      <c r="AU91" t="s">
        <v>419</v>
      </c>
      <c r="AV91" t="s">
        <v>48</v>
      </c>
      <c r="AW91">
        <v>1</v>
      </c>
      <c r="BB91">
        <v>0.79090909090909089</v>
      </c>
      <c r="BC91" t="s">
        <v>70</v>
      </c>
      <c r="BF91" t="s">
        <v>118</v>
      </c>
      <c r="BG91" t="s">
        <v>122</v>
      </c>
      <c r="BH91" t="s">
        <v>419</v>
      </c>
      <c r="BI91">
        <v>3128</v>
      </c>
      <c r="BJ91">
        <v>1</v>
      </c>
      <c r="BK91" t="s">
        <v>244</v>
      </c>
      <c r="BL91" t="s">
        <v>176</v>
      </c>
      <c r="BM91">
        <v>0.79090909090909089</v>
      </c>
      <c r="BN91" t="s">
        <v>70</v>
      </c>
      <c r="BO91" t="s">
        <v>553</v>
      </c>
      <c r="BP91">
        <v>568.09299999999996</v>
      </c>
    </row>
    <row r="92" spans="1:68" ht="16.5" x14ac:dyDescent="0.25">
      <c r="A92" s="112" t="str">
        <f t="shared" si="53"/>
        <v>인천스마트</v>
      </c>
      <c r="B92" s="113" t="str">
        <f t="shared" si="35"/>
        <v>유종선</v>
      </c>
      <c r="C92" s="114" t="str">
        <f t="shared" si="54"/>
        <v>D</v>
      </c>
      <c r="D92" s="115">
        <f t="shared" si="55"/>
        <v>0.82727272727272727</v>
      </c>
      <c r="E92" s="116">
        <f t="shared" si="56"/>
        <v>223</v>
      </c>
      <c r="F92" s="117" t="str">
        <f t="shared" si="57"/>
        <v>21</v>
      </c>
      <c r="G92" s="118" t="str">
        <f t="shared" si="58"/>
        <v>70바3626</v>
      </c>
      <c r="H92" s="119">
        <f t="shared" si="59"/>
        <v>1</v>
      </c>
      <c r="I92" s="120">
        <f t="shared" si="60"/>
        <v>769.90899999999999</v>
      </c>
      <c r="J92" s="121">
        <f t="shared" si="61"/>
        <v>7.3937260089417325E-2</v>
      </c>
      <c r="K92" s="121">
        <f t="shared" si="62"/>
        <v>0.36986047708286912</v>
      </c>
      <c r="L92" s="121">
        <f t="shared" si="63"/>
        <v>0.14547173756898543</v>
      </c>
      <c r="M92" s="122">
        <f t="shared" si="64"/>
        <v>18.059999999999999</v>
      </c>
      <c r="N92" s="123">
        <f t="shared" si="65"/>
        <v>0.23669899580451029</v>
      </c>
      <c r="O92" s="123">
        <f t="shared" si="66"/>
        <v>9.4679598321804121</v>
      </c>
      <c r="P92" s="224">
        <f t="shared" si="67"/>
        <v>13</v>
      </c>
      <c r="Q92" s="225">
        <f t="shared" si="68"/>
        <v>2</v>
      </c>
      <c r="R92" s="225">
        <f t="shared" si="69"/>
        <v>80</v>
      </c>
      <c r="T92">
        <v>529</v>
      </c>
      <c r="U92">
        <v>223</v>
      </c>
      <c r="V92" t="s">
        <v>421</v>
      </c>
      <c r="W92">
        <v>844.95500000000004</v>
      </c>
      <c r="X92">
        <v>469.99799999999999</v>
      </c>
      <c r="Y92">
        <v>1.798</v>
      </c>
      <c r="Z92">
        <v>18.059999999999999</v>
      </c>
      <c r="AA92">
        <v>56.109707</v>
      </c>
      <c r="AB92">
        <v>4.1485979999999998</v>
      </c>
      <c r="AC92">
        <v>20.752763000000002</v>
      </c>
      <c r="AD92" s="1">
        <v>112</v>
      </c>
      <c r="AE92">
        <v>2</v>
      </c>
      <c r="AF92">
        <v>80</v>
      </c>
      <c r="AG92">
        <v>70</v>
      </c>
      <c r="AH92">
        <v>15.05898</v>
      </c>
      <c r="AI92">
        <v>634.9</v>
      </c>
      <c r="AJ92">
        <v>0</v>
      </c>
      <c r="AK92">
        <v>13</v>
      </c>
      <c r="AL92">
        <v>4167</v>
      </c>
      <c r="AM92" t="s">
        <v>422</v>
      </c>
      <c r="AN92" t="s">
        <v>740</v>
      </c>
      <c r="AO92">
        <v>769.90899999999999</v>
      </c>
      <c r="AR92" t="s">
        <v>118</v>
      </c>
      <c r="AS92" t="s">
        <v>120</v>
      </c>
      <c r="AT92" t="s">
        <v>219</v>
      </c>
      <c r="AU92" t="s">
        <v>421</v>
      </c>
      <c r="AV92" t="s">
        <v>48</v>
      </c>
      <c r="AW92">
        <v>1</v>
      </c>
      <c r="BB92">
        <v>0.82727272727272727</v>
      </c>
      <c r="BC92" t="s">
        <v>67</v>
      </c>
      <c r="BF92" t="s">
        <v>118</v>
      </c>
      <c r="BG92" t="s">
        <v>120</v>
      </c>
      <c r="BH92" t="s">
        <v>421</v>
      </c>
      <c r="BI92">
        <v>223</v>
      </c>
      <c r="BJ92">
        <v>1</v>
      </c>
      <c r="BK92" t="s">
        <v>219</v>
      </c>
      <c r="BL92" t="s">
        <v>176</v>
      </c>
      <c r="BM92">
        <v>0.82727272727272727</v>
      </c>
      <c r="BN92" t="s">
        <v>67</v>
      </c>
      <c r="BO92" t="s">
        <v>181</v>
      </c>
      <c r="BP92">
        <v>769.90899999999999</v>
      </c>
    </row>
    <row r="93" spans="1:68" ht="16.5" x14ac:dyDescent="0.25">
      <c r="A93" s="129" t="str">
        <f t="shared" si="53"/>
        <v>인천스마트</v>
      </c>
      <c r="B93" s="130" t="str">
        <f t="shared" si="35"/>
        <v>윤세호</v>
      </c>
      <c r="C93" s="131" t="str">
        <f t="shared" si="54"/>
        <v>C</v>
      </c>
      <c r="D93" s="132">
        <f t="shared" si="55"/>
        <v>0.87932704744402068</v>
      </c>
      <c r="E93" s="133">
        <f t="shared" si="56"/>
        <v>4052</v>
      </c>
      <c r="F93" s="134" t="str">
        <f t="shared" si="57"/>
        <v>21</v>
      </c>
      <c r="G93" s="135" t="str">
        <f t="shared" si="58"/>
        <v>71바7126</v>
      </c>
      <c r="H93" s="136">
        <f t="shared" si="59"/>
        <v>4</v>
      </c>
      <c r="I93" s="137">
        <f t="shared" si="60"/>
        <v>1780.6039999999998</v>
      </c>
      <c r="J93" s="138">
        <f t="shared" si="61"/>
        <v>3.2187952931876651E-2</v>
      </c>
      <c r="K93" s="138">
        <f t="shared" si="62"/>
        <v>0.38516121304375017</v>
      </c>
      <c r="L93" s="138">
        <f t="shared" si="63"/>
        <v>0.10502054359082649</v>
      </c>
      <c r="M93" s="139">
        <f t="shared" si="64"/>
        <v>14.448</v>
      </c>
      <c r="N93" s="140">
        <f t="shared" si="65"/>
        <v>5.6160718497768172E-2</v>
      </c>
      <c r="O93" s="140">
        <f t="shared" si="66"/>
        <v>4.661339635314758</v>
      </c>
      <c r="P93" s="222">
        <f t="shared" si="67"/>
        <v>13</v>
      </c>
      <c r="Q93" s="223">
        <f t="shared" si="68"/>
        <v>1</v>
      </c>
      <c r="R93" s="223">
        <f t="shared" si="69"/>
        <v>83</v>
      </c>
      <c r="T93">
        <v>529</v>
      </c>
      <c r="U93">
        <v>4052</v>
      </c>
      <c r="V93" t="s">
        <v>423</v>
      </c>
      <c r="W93">
        <v>1780.604</v>
      </c>
      <c r="X93">
        <v>965.77</v>
      </c>
      <c r="Y93">
        <v>1.8440000000000001</v>
      </c>
      <c r="Z93">
        <v>14.448</v>
      </c>
      <c r="AA93">
        <v>131.12968100000001</v>
      </c>
      <c r="AB93">
        <v>4.220796</v>
      </c>
      <c r="AC93">
        <v>50.506067000000002</v>
      </c>
      <c r="AD93" s="1">
        <v>187</v>
      </c>
      <c r="AE93">
        <v>1</v>
      </c>
      <c r="AF93">
        <v>83</v>
      </c>
      <c r="AG93">
        <v>67</v>
      </c>
      <c r="AH93">
        <v>13.578954</v>
      </c>
      <c r="AI93">
        <v>195.6</v>
      </c>
      <c r="AJ93">
        <v>0</v>
      </c>
      <c r="AK93">
        <v>13</v>
      </c>
      <c r="AL93">
        <v>7494</v>
      </c>
      <c r="AM93" t="s">
        <v>424</v>
      </c>
      <c r="AN93" t="s">
        <v>741</v>
      </c>
      <c r="AO93">
        <v>1445.2619999999999</v>
      </c>
      <c r="AR93" t="s">
        <v>118</v>
      </c>
      <c r="AS93" t="s">
        <v>120</v>
      </c>
      <c r="AT93" t="s">
        <v>224</v>
      </c>
      <c r="AU93" t="s">
        <v>423</v>
      </c>
      <c r="AV93" t="s">
        <v>48</v>
      </c>
      <c r="AW93">
        <v>4</v>
      </c>
      <c r="BB93">
        <v>0.87932704744402068</v>
      </c>
      <c r="BC93" t="s">
        <v>69</v>
      </c>
      <c r="BF93" t="s">
        <v>118</v>
      </c>
      <c r="BG93" t="s">
        <v>120</v>
      </c>
      <c r="BH93" t="s">
        <v>423</v>
      </c>
      <c r="BI93">
        <v>4052</v>
      </c>
      <c r="BJ93">
        <v>4</v>
      </c>
      <c r="BK93" t="s">
        <v>224</v>
      </c>
      <c r="BL93" t="s">
        <v>214</v>
      </c>
      <c r="BM93">
        <v>0.87932704744402068</v>
      </c>
      <c r="BN93" t="s">
        <v>69</v>
      </c>
      <c r="BO93" t="s">
        <v>179</v>
      </c>
      <c r="BP93">
        <v>1780.6039999999998</v>
      </c>
    </row>
    <row r="94" spans="1:68" ht="16.5" x14ac:dyDescent="0.25">
      <c r="A94" s="112" t="str">
        <f t="shared" si="53"/>
        <v>인천스마트</v>
      </c>
      <c r="B94" s="113" t="str">
        <f t="shared" si="35"/>
        <v>윤주현</v>
      </c>
      <c r="C94" s="114" t="str">
        <f t="shared" si="54"/>
        <v>B</v>
      </c>
      <c r="D94" s="115">
        <f t="shared" si="55"/>
        <v>0.92986693957218647</v>
      </c>
      <c r="E94" s="116">
        <f t="shared" si="56"/>
        <v>7000</v>
      </c>
      <c r="F94" s="117" t="str">
        <f t="shared" si="57"/>
        <v>5</v>
      </c>
      <c r="G94" s="118" t="str">
        <f t="shared" si="58"/>
        <v>70바3509</v>
      </c>
      <c r="H94" s="119">
        <f t="shared" si="59"/>
        <v>6</v>
      </c>
      <c r="I94" s="120">
        <f t="shared" si="60"/>
        <v>526.678</v>
      </c>
      <c r="J94" s="121">
        <f t="shared" si="61"/>
        <v>1.1764560597655684E-2</v>
      </c>
      <c r="K94" s="121">
        <f t="shared" si="62"/>
        <v>0.36239927197273991</v>
      </c>
      <c r="L94" s="121">
        <f t="shared" si="63"/>
        <v>8.1643812728080536E-2</v>
      </c>
      <c r="M94" s="122">
        <f t="shared" si="64"/>
        <v>14.851000000000001</v>
      </c>
      <c r="N94" s="123">
        <f t="shared" si="65"/>
        <v>0</v>
      </c>
      <c r="O94" s="123">
        <f t="shared" si="66"/>
        <v>14.64248993127684</v>
      </c>
      <c r="P94" s="224">
        <f t="shared" si="67"/>
        <v>27</v>
      </c>
      <c r="Q94" s="225">
        <f t="shared" si="68"/>
        <v>0</v>
      </c>
      <c r="R94" s="225">
        <f t="shared" si="69"/>
        <v>91</v>
      </c>
      <c r="T94">
        <v>529</v>
      </c>
      <c r="U94">
        <v>7000</v>
      </c>
      <c r="V94" t="s">
        <v>562</v>
      </c>
      <c r="W94">
        <v>621.47900000000004</v>
      </c>
      <c r="X94">
        <v>335.03</v>
      </c>
      <c r="Y94">
        <v>1.855</v>
      </c>
      <c r="Z94">
        <v>14.851000000000001</v>
      </c>
      <c r="AA94">
        <v>33.362487000000002</v>
      </c>
      <c r="AB94">
        <v>0.39249499999999998</v>
      </c>
      <c r="AC94">
        <v>12.090541</v>
      </c>
      <c r="AD94" s="1">
        <v>43</v>
      </c>
      <c r="AE94">
        <v>0</v>
      </c>
      <c r="AF94">
        <v>91</v>
      </c>
      <c r="AG94">
        <v>88</v>
      </c>
      <c r="AH94">
        <v>18.628077000000001</v>
      </c>
      <c r="AI94">
        <v>1145.9000000000001</v>
      </c>
      <c r="AJ94">
        <v>3</v>
      </c>
      <c r="AK94">
        <v>27</v>
      </c>
      <c r="AL94">
        <v>6404</v>
      </c>
      <c r="AM94" t="s">
        <v>563</v>
      </c>
      <c r="AN94" t="s">
        <v>742</v>
      </c>
      <c r="AO94">
        <v>121.056</v>
      </c>
      <c r="AR94" t="s">
        <v>118</v>
      </c>
      <c r="AS94" t="s">
        <v>123</v>
      </c>
      <c r="AT94" t="s">
        <v>254</v>
      </c>
      <c r="AU94" t="s">
        <v>562</v>
      </c>
      <c r="AV94" t="s">
        <v>48</v>
      </c>
      <c r="AW94">
        <v>6</v>
      </c>
      <c r="BB94">
        <v>0.92986693957218647</v>
      </c>
      <c r="BC94" t="s">
        <v>68</v>
      </c>
      <c r="BF94" t="s">
        <v>118</v>
      </c>
      <c r="BG94" t="s">
        <v>123</v>
      </c>
      <c r="BH94" t="s">
        <v>562</v>
      </c>
      <c r="BI94">
        <v>7000</v>
      </c>
      <c r="BJ94">
        <v>6</v>
      </c>
      <c r="BK94" t="s">
        <v>254</v>
      </c>
      <c r="BL94" t="s">
        <v>256</v>
      </c>
      <c r="BM94">
        <v>0.92986693957218647</v>
      </c>
      <c r="BN94" t="s">
        <v>68</v>
      </c>
      <c r="BO94" t="s">
        <v>177</v>
      </c>
      <c r="BP94">
        <v>526.678</v>
      </c>
    </row>
    <row r="95" spans="1:68" ht="16.5" x14ac:dyDescent="0.25">
      <c r="A95" s="129" t="str">
        <f t="shared" si="53"/>
        <v>인천스마트</v>
      </c>
      <c r="B95" s="130" t="str">
        <f t="shared" si="35"/>
        <v>윤태원</v>
      </c>
      <c r="C95" s="131" t="str">
        <f t="shared" si="54"/>
        <v>A</v>
      </c>
      <c r="D95" s="132">
        <f t="shared" si="55"/>
        <v>0.9571958643854791</v>
      </c>
      <c r="E95" s="133">
        <f t="shared" si="56"/>
        <v>7048</v>
      </c>
      <c r="F95" s="134" t="str">
        <f t="shared" si="57"/>
        <v>27</v>
      </c>
      <c r="G95" s="135" t="str">
        <f t="shared" si="58"/>
        <v>70바3635</v>
      </c>
      <c r="H95" s="136">
        <f t="shared" si="59"/>
        <v>3</v>
      </c>
      <c r="I95" s="137">
        <f t="shared" si="60"/>
        <v>1146.1619999999998</v>
      </c>
      <c r="J95" s="138">
        <f t="shared" si="61"/>
        <v>2.7405886817075641E-2</v>
      </c>
      <c r="K95" s="138">
        <f t="shared" si="62"/>
        <v>0.28138920320599392</v>
      </c>
      <c r="L95" s="138">
        <f t="shared" si="63"/>
        <v>5.2348620875583042E-2</v>
      </c>
      <c r="M95" s="139">
        <f t="shared" si="64"/>
        <v>13.802</v>
      </c>
      <c r="N95" s="140">
        <f t="shared" si="65"/>
        <v>0.43623850729652525</v>
      </c>
      <c r="O95" s="140">
        <f t="shared" si="66"/>
        <v>9.9462379663607763</v>
      </c>
      <c r="P95" s="222">
        <f t="shared" si="67"/>
        <v>12</v>
      </c>
      <c r="Q95" s="223">
        <f t="shared" si="68"/>
        <v>5</v>
      </c>
      <c r="R95" s="223">
        <f t="shared" si="69"/>
        <v>114</v>
      </c>
      <c r="T95">
        <v>529</v>
      </c>
      <c r="U95">
        <v>7048</v>
      </c>
      <c r="V95" t="s">
        <v>425</v>
      </c>
      <c r="W95">
        <v>1146.162</v>
      </c>
      <c r="X95">
        <v>662.64599999999996</v>
      </c>
      <c r="Y95">
        <v>1.73</v>
      </c>
      <c r="Z95">
        <v>13.802</v>
      </c>
      <c r="AA95">
        <v>63.337487000000003</v>
      </c>
      <c r="AB95">
        <v>1.7358199999999999</v>
      </c>
      <c r="AC95">
        <v>17.822485</v>
      </c>
      <c r="AD95" s="1">
        <v>60</v>
      </c>
      <c r="AE95">
        <v>5</v>
      </c>
      <c r="AF95">
        <v>114</v>
      </c>
      <c r="AG95">
        <v>83</v>
      </c>
      <c r="AH95">
        <v>18.096107</v>
      </c>
      <c r="AI95">
        <v>813</v>
      </c>
      <c r="AJ95">
        <v>0</v>
      </c>
      <c r="AK95">
        <v>12</v>
      </c>
      <c r="AL95">
        <v>5245</v>
      </c>
      <c r="AM95" t="s">
        <v>426</v>
      </c>
      <c r="AN95" t="s">
        <v>743</v>
      </c>
      <c r="AO95">
        <v>1030.0319999999999</v>
      </c>
      <c r="AR95" t="s">
        <v>118</v>
      </c>
      <c r="AS95" t="s">
        <v>121</v>
      </c>
      <c r="AT95" t="s">
        <v>228</v>
      </c>
      <c r="AU95" t="s">
        <v>425</v>
      </c>
      <c r="AV95" t="s">
        <v>48</v>
      </c>
      <c r="AW95">
        <v>3</v>
      </c>
      <c r="BB95">
        <v>0.9571958643854791</v>
      </c>
      <c r="BC95" t="s">
        <v>66</v>
      </c>
      <c r="BF95" t="s">
        <v>118</v>
      </c>
      <c r="BG95" t="s">
        <v>121</v>
      </c>
      <c r="BH95" t="s">
        <v>425</v>
      </c>
      <c r="BI95">
        <v>7048</v>
      </c>
      <c r="BJ95">
        <v>3</v>
      </c>
      <c r="BK95" t="s">
        <v>228</v>
      </c>
      <c r="BL95" t="s">
        <v>233</v>
      </c>
      <c r="BM95">
        <v>0.9571958643854791</v>
      </c>
      <c r="BN95" t="s">
        <v>66</v>
      </c>
      <c r="BO95" t="s">
        <v>180</v>
      </c>
      <c r="BP95">
        <v>1146.1619999999998</v>
      </c>
    </row>
    <row r="96" spans="1:68" ht="16.5" x14ac:dyDescent="0.25">
      <c r="A96" s="112" t="str">
        <f t="shared" si="53"/>
        <v>인천스마트</v>
      </c>
      <c r="B96" s="113" t="str">
        <f t="shared" si="35"/>
        <v>윤희석</v>
      </c>
      <c r="C96" s="114" t="str">
        <f t="shared" si="54"/>
        <v>A</v>
      </c>
      <c r="D96" s="115">
        <f t="shared" si="55"/>
        <v>0.97404699327293975</v>
      </c>
      <c r="E96" s="116">
        <f t="shared" si="56"/>
        <v>567</v>
      </c>
      <c r="F96" s="117" t="str">
        <f t="shared" si="57"/>
        <v>20</v>
      </c>
      <c r="G96" s="118" t="str">
        <f t="shared" si="58"/>
        <v>70바3501</v>
      </c>
      <c r="H96" s="119">
        <f t="shared" si="59"/>
        <v>3</v>
      </c>
      <c r="I96" s="120">
        <f t="shared" si="60"/>
        <v>2091.623</v>
      </c>
      <c r="J96" s="121">
        <f t="shared" si="61"/>
        <v>2.1780594835849746E-3</v>
      </c>
      <c r="K96" s="121">
        <f t="shared" si="62"/>
        <v>0.33334252295370065</v>
      </c>
      <c r="L96" s="121">
        <f t="shared" si="63"/>
        <v>3.6335419910758296E-2</v>
      </c>
      <c r="M96" s="122">
        <f t="shared" si="64"/>
        <v>11.781000000000001</v>
      </c>
      <c r="N96" s="123">
        <f t="shared" si="65"/>
        <v>0.14342928912141431</v>
      </c>
      <c r="O96" s="123">
        <f t="shared" si="66"/>
        <v>4.5897372518852579</v>
      </c>
      <c r="P96" s="224">
        <f t="shared" si="67"/>
        <v>7</v>
      </c>
      <c r="Q96" s="225">
        <f t="shared" si="68"/>
        <v>3</v>
      </c>
      <c r="R96" s="225">
        <f t="shared" si="69"/>
        <v>96</v>
      </c>
      <c r="T96">
        <v>529</v>
      </c>
      <c r="U96">
        <v>567</v>
      </c>
      <c r="V96" t="s">
        <v>427</v>
      </c>
      <c r="W96">
        <v>2091.623</v>
      </c>
      <c r="X96">
        <v>1130.5239999999999</v>
      </c>
      <c r="Y96">
        <v>1.85</v>
      </c>
      <c r="Z96">
        <v>11.781000000000001</v>
      </c>
      <c r="AA96">
        <v>117.197442</v>
      </c>
      <c r="AB96">
        <v>0.25526300000000002</v>
      </c>
      <c r="AC96">
        <v>39.066890999999998</v>
      </c>
      <c r="AD96" s="1">
        <v>76</v>
      </c>
      <c r="AE96">
        <v>3</v>
      </c>
      <c r="AF96">
        <v>96</v>
      </c>
      <c r="AG96">
        <v>94</v>
      </c>
      <c r="AH96">
        <v>17.847002</v>
      </c>
      <c r="AI96">
        <v>1361.6</v>
      </c>
      <c r="AJ96">
        <v>21.9</v>
      </c>
      <c r="AK96">
        <v>7</v>
      </c>
      <c r="AL96">
        <v>867</v>
      </c>
      <c r="AM96" t="s">
        <v>428</v>
      </c>
      <c r="AN96" t="s">
        <v>744</v>
      </c>
      <c r="AO96">
        <v>1835.2629999999999</v>
      </c>
      <c r="AR96" t="s">
        <v>118</v>
      </c>
      <c r="AS96" t="s">
        <v>119</v>
      </c>
      <c r="AT96" t="s">
        <v>198</v>
      </c>
      <c r="AU96" t="s">
        <v>427</v>
      </c>
      <c r="AV96" t="s">
        <v>48</v>
      </c>
      <c r="AW96">
        <v>3</v>
      </c>
      <c r="BB96">
        <v>0.97404699327293975</v>
      </c>
      <c r="BC96" t="s">
        <v>66</v>
      </c>
      <c r="BF96" t="s">
        <v>118</v>
      </c>
      <c r="BG96" t="s">
        <v>119</v>
      </c>
      <c r="BH96" t="s">
        <v>427</v>
      </c>
      <c r="BI96">
        <v>567</v>
      </c>
      <c r="BJ96">
        <v>3</v>
      </c>
      <c r="BK96" t="s">
        <v>198</v>
      </c>
      <c r="BL96" t="s">
        <v>210</v>
      </c>
      <c r="BM96">
        <v>0.97404699327293975</v>
      </c>
      <c r="BN96" t="s">
        <v>66</v>
      </c>
      <c r="BO96" t="s">
        <v>180</v>
      </c>
      <c r="BP96">
        <v>2091.623</v>
      </c>
    </row>
    <row r="97" spans="1:68" ht="16.5" x14ac:dyDescent="0.25">
      <c r="A97" s="129" t="str">
        <f t="shared" si="53"/>
        <v>인천스마트</v>
      </c>
      <c r="B97" s="130" t="str">
        <f t="shared" si="35"/>
        <v>이강일</v>
      </c>
      <c r="C97" s="131" t="str">
        <f t="shared" si="54"/>
        <v>B</v>
      </c>
      <c r="D97" s="132">
        <f t="shared" si="55"/>
        <v>0.9115414241377171</v>
      </c>
      <c r="E97" s="133">
        <f t="shared" si="56"/>
        <v>2158</v>
      </c>
      <c r="F97" s="134" t="str">
        <f t="shared" si="57"/>
        <v>27</v>
      </c>
      <c r="G97" s="135" t="str">
        <f t="shared" si="58"/>
        <v>71바7125</v>
      </c>
      <c r="H97" s="136">
        <f t="shared" si="59"/>
        <v>5</v>
      </c>
      <c r="I97" s="137">
        <f t="shared" si="60"/>
        <v>1215.569</v>
      </c>
      <c r="J97" s="138">
        <f t="shared" si="61"/>
        <v>5.2144979097164389E-2</v>
      </c>
      <c r="K97" s="138">
        <f t="shared" si="62"/>
        <v>0.35217321920410311</v>
      </c>
      <c r="L97" s="138">
        <f t="shared" si="63"/>
        <v>0.12586698081310069</v>
      </c>
      <c r="M97" s="139">
        <f t="shared" si="64"/>
        <v>14.679</v>
      </c>
      <c r="N97" s="140">
        <f t="shared" si="65"/>
        <v>0.16453200106287674</v>
      </c>
      <c r="O97" s="140">
        <f t="shared" si="66"/>
        <v>10.365516066961234</v>
      </c>
      <c r="P97" s="222">
        <f t="shared" si="67"/>
        <v>13</v>
      </c>
      <c r="Q97" s="223">
        <f t="shared" si="68"/>
        <v>2</v>
      </c>
      <c r="R97" s="223">
        <f t="shared" si="69"/>
        <v>126</v>
      </c>
      <c r="T97">
        <v>529</v>
      </c>
      <c r="U97">
        <v>2158</v>
      </c>
      <c r="V97" t="s">
        <v>429</v>
      </c>
      <c r="W97">
        <v>1215.569</v>
      </c>
      <c r="X97">
        <v>706.65499999999997</v>
      </c>
      <c r="Y97">
        <v>1.72</v>
      </c>
      <c r="Z97">
        <v>14.679</v>
      </c>
      <c r="AA97">
        <v>74.663314999999997</v>
      </c>
      <c r="AB97">
        <v>3.8933170000000001</v>
      </c>
      <c r="AC97">
        <v>26.294419999999999</v>
      </c>
      <c r="AD97" s="1">
        <v>153</v>
      </c>
      <c r="AE97">
        <v>2</v>
      </c>
      <c r="AF97">
        <v>126</v>
      </c>
      <c r="AG97">
        <v>92</v>
      </c>
      <c r="AH97">
        <v>16.280671999999999</v>
      </c>
      <c r="AI97">
        <v>1475.2</v>
      </c>
      <c r="AJ97">
        <v>15.8</v>
      </c>
      <c r="AK97">
        <v>13</v>
      </c>
      <c r="AL97">
        <v>4098</v>
      </c>
      <c r="AM97" t="s">
        <v>430</v>
      </c>
      <c r="AN97" t="s">
        <v>745</v>
      </c>
      <c r="AO97">
        <v>739.54499999999996</v>
      </c>
      <c r="AR97" t="s">
        <v>118</v>
      </c>
      <c r="AS97" t="s">
        <v>121</v>
      </c>
      <c r="AT97" t="s">
        <v>239</v>
      </c>
      <c r="AU97" t="s">
        <v>429</v>
      </c>
      <c r="AV97" t="s">
        <v>48</v>
      </c>
      <c r="AW97">
        <v>5</v>
      </c>
      <c r="BB97">
        <v>0.9115414241377171</v>
      </c>
      <c r="BC97" t="s">
        <v>68</v>
      </c>
      <c r="BF97" t="s">
        <v>118</v>
      </c>
      <c r="BG97" t="s">
        <v>121</v>
      </c>
      <c r="BH97" t="s">
        <v>429</v>
      </c>
      <c r="BI97">
        <v>2158</v>
      </c>
      <c r="BJ97">
        <v>5</v>
      </c>
      <c r="BK97" t="s">
        <v>239</v>
      </c>
      <c r="BL97" t="s">
        <v>228</v>
      </c>
      <c r="BM97">
        <v>0.9115414241377171</v>
      </c>
      <c r="BN97" t="s">
        <v>68</v>
      </c>
      <c r="BO97" t="s">
        <v>177</v>
      </c>
      <c r="BP97">
        <v>1215.569</v>
      </c>
    </row>
    <row r="98" spans="1:68" ht="16.5" x14ac:dyDescent="0.25">
      <c r="A98" s="112" t="str">
        <f t="shared" si="53"/>
        <v>인천스마트</v>
      </c>
      <c r="B98" s="113" t="str">
        <f t="shared" si="35"/>
        <v>이경환</v>
      </c>
      <c r="C98" s="114" t="str">
        <f t="shared" si="54"/>
        <v>F</v>
      </c>
      <c r="D98" s="115">
        <f t="shared" si="55"/>
        <v>0.76239118892145075</v>
      </c>
      <c r="E98" s="116">
        <f t="shared" si="56"/>
        <v>5546</v>
      </c>
      <c r="F98" s="117" t="str">
        <f t="shared" si="57"/>
        <v>38</v>
      </c>
      <c r="G98" s="118" t="str">
        <f t="shared" si="58"/>
        <v>70바3551</v>
      </c>
      <c r="H98" s="119">
        <f t="shared" si="59"/>
        <v>2</v>
      </c>
      <c r="I98" s="120">
        <f t="shared" si="60"/>
        <v>1149.202</v>
      </c>
      <c r="J98" s="121">
        <f t="shared" si="61"/>
        <v>8.4987812865027802E-3</v>
      </c>
      <c r="K98" s="121">
        <f t="shared" si="62"/>
        <v>0.42020123550783689</v>
      </c>
      <c r="L98" s="121">
        <f t="shared" si="63"/>
        <v>0.14009721528504127</v>
      </c>
      <c r="M98" s="122">
        <f t="shared" si="64"/>
        <v>14.565</v>
      </c>
      <c r="N98" s="123">
        <f t="shared" si="65"/>
        <v>8.7016903903752343E-2</v>
      </c>
      <c r="O98" s="123">
        <f t="shared" si="66"/>
        <v>24.625783804761912</v>
      </c>
      <c r="P98" s="224">
        <f t="shared" si="67"/>
        <v>24</v>
      </c>
      <c r="Q98" s="225">
        <f t="shared" si="68"/>
        <v>1</v>
      </c>
      <c r="R98" s="225">
        <f t="shared" si="69"/>
        <v>283</v>
      </c>
      <c r="T98">
        <v>529</v>
      </c>
      <c r="U98">
        <v>5546</v>
      </c>
      <c r="V98" t="s">
        <v>431</v>
      </c>
      <c r="W98">
        <v>1149.202</v>
      </c>
      <c r="X98">
        <v>685.37199999999996</v>
      </c>
      <c r="Y98">
        <v>1.677</v>
      </c>
      <c r="Z98">
        <v>14.565</v>
      </c>
      <c r="AA98">
        <v>74.519154999999998</v>
      </c>
      <c r="AB98">
        <v>0.63332200000000005</v>
      </c>
      <c r="AC98">
        <v>31.313040999999998</v>
      </c>
      <c r="AD98" s="1">
        <v>161</v>
      </c>
      <c r="AE98">
        <v>1</v>
      </c>
      <c r="AF98">
        <v>283</v>
      </c>
      <c r="AG98">
        <v>68</v>
      </c>
      <c r="AH98">
        <v>15.421564999999999</v>
      </c>
      <c r="AI98">
        <v>443</v>
      </c>
      <c r="AJ98">
        <v>0</v>
      </c>
      <c r="AK98">
        <v>24</v>
      </c>
      <c r="AL98">
        <v>9756</v>
      </c>
      <c r="AM98" t="s">
        <v>432</v>
      </c>
      <c r="AN98" t="s">
        <v>746</v>
      </c>
      <c r="AO98">
        <v>1031.386</v>
      </c>
      <c r="AR98" t="s">
        <v>118</v>
      </c>
      <c r="AS98" t="s">
        <v>122</v>
      </c>
      <c r="AT98" t="s">
        <v>247</v>
      </c>
      <c r="AU98" t="s">
        <v>431</v>
      </c>
      <c r="AV98" t="s">
        <v>48</v>
      </c>
      <c r="AW98">
        <v>2</v>
      </c>
      <c r="BB98">
        <v>0.76239118892145075</v>
      </c>
      <c r="BC98" t="s">
        <v>70</v>
      </c>
      <c r="BF98" t="s">
        <v>118</v>
      </c>
      <c r="BG98" t="s">
        <v>122</v>
      </c>
      <c r="BH98" t="s">
        <v>431</v>
      </c>
      <c r="BI98">
        <v>5546</v>
      </c>
      <c r="BJ98">
        <v>2</v>
      </c>
      <c r="BK98" t="s">
        <v>247</v>
      </c>
      <c r="BL98" t="s">
        <v>240</v>
      </c>
      <c r="BM98">
        <v>0.76239118892145075</v>
      </c>
      <c r="BN98" t="s">
        <v>70</v>
      </c>
      <c r="BO98" t="s">
        <v>553</v>
      </c>
      <c r="BP98">
        <v>1149.202</v>
      </c>
    </row>
    <row r="99" spans="1:68" ht="16.5" x14ac:dyDescent="0.25">
      <c r="A99" s="129" t="str">
        <f t="shared" si="53"/>
        <v>인천스마트</v>
      </c>
      <c r="B99" s="130" t="str">
        <f t="shared" si="35"/>
        <v>이규선</v>
      </c>
      <c r="C99" s="131" t="str">
        <f t="shared" si="54"/>
        <v>B</v>
      </c>
      <c r="D99" s="132">
        <f t="shared" si="55"/>
        <v>0.92111111111111099</v>
      </c>
      <c r="E99" s="133">
        <f t="shared" si="56"/>
        <v>3540</v>
      </c>
      <c r="F99" s="134" t="str">
        <f t="shared" si="57"/>
        <v>5-1</v>
      </c>
      <c r="G99" s="135" t="str">
        <f t="shared" si="58"/>
        <v>70바3648</v>
      </c>
      <c r="H99" s="136">
        <f t="shared" si="59"/>
        <v>1</v>
      </c>
      <c r="I99" s="137">
        <f t="shared" si="60"/>
        <v>551.65099999999995</v>
      </c>
      <c r="J99" s="138">
        <f t="shared" si="61"/>
        <v>4.9683026787073342E-2</v>
      </c>
      <c r="K99" s="138">
        <f t="shared" si="62"/>
        <v>0.30490728833649661</v>
      </c>
      <c r="L99" s="138">
        <f t="shared" si="63"/>
        <v>5.8007689644358484E-2</v>
      </c>
      <c r="M99" s="139">
        <f t="shared" si="64"/>
        <v>11.747999999999999</v>
      </c>
      <c r="N99" s="140">
        <f t="shared" si="65"/>
        <v>0</v>
      </c>
      <c r="O99" s="140">
        <f t="shared" si="66"/>
        <v>10.522179603741291</v>
      </c>
      <c r="P99" s="222">
        <f t="shared" si="67"/>
        <v>2</v>
      </c>
      <c r="Q99" s="223">
        <f t="shared" si="68"/>
        <v>0</v>
      </c>
      <c r="R99" s="223">
        <f t="shared" si="69"/>
        <v>64</v>
      </c>
      <c r="T99">
        <v>529</v>
      </c>
      <c r="U99">
        <v>3540</v>
      </c>
      <c r="V99" t="s">
        <v>433</v>
      </c>
      <c r="W99">
        <v>608.23900000000003</v>
      </c>
      <c r="X99">
        <v>367.57600000000002</v>
      </c>
      <c r="Y99">
        <v>1.655</v>
      </c>
      <c r="Z99">
        <v>11.747999999999999</v>
      </c>
      <c r="AA99">
        <v>44.397758000000003</v>
      </c>
      <c r="AB99">
        <v>2.2058149999999999</v>
      </c>
      <c r="AC99">
        <v>13.5372</v>
      </c>
      <c r="AD99" s="1">
        <v>32</v>
      </c>
      <c r="AE99">
        <v>0</v>
      </c>
      <c r="AF99">
        <v>64</v>
      </c>
      <c r="AG99">
        <v>65</v>
      </c>
      <c r="AH99">
        <v>13.699768000000001</v>
      </c>
      <c r="AI99">
        <v>31.4</v>
      </c>
      <c r="AJ99">
        <v>0</v>
      </c>
      <c r="AK99">
        <v>2</v>
      </c>
      <c r="AL99">
        <v>172</v>
      </c>
      <c r="AM99" t="s">
        <v>434</v>
      </c>
      <c r="AN99" t="s">
        <v>747</v>
      </c>
      <c r="AO99">
        <v>551.65099999999995</v>
      </c>
      <c r="AR99" t="s">
        <v>118</v>
      </c>
      <c r="AS99" t="s">
        <v>124</v>
      </c>
      <c r="AT99" t="s">
        <v>269</v>
      </c>
      <c r="AU99" t="s">
        <v>433</v>
      </c>
      <c r="AV99" t="s">
        <v>48</v>
      </c>
      <c r="AW99">
        <v>1</v>
      </c>
      <c r="BB99">
        <v>0.92111111111111099</v>
      </c>
      <c r="BC99" t="s">
        <v>68</v>
      </c>
      <c r="BF99" t="s">
        <v>118</v>
      </c>
      <c r="BG99" t="s">
        <v>124</v>
      </c>
      <c r="BH99" t="s">
        <v>433</v>
      </c>
      <c r="BI99">
        <v>3540</v>
      </c>
      <c r="BJ99">
        <v>1</v>
      </c>
      <c r="BK99" t="s">
        <v>269</v>
      </c>
      <c r="BL99" t="s">
        <v>176</v>
      </c>
      <c r="BM99">
        <v>0.92111111111111099</v>
      </c>
      <c r="BN99" t="s">
        <v>68</v>
      </c>
      <c r="BO99" t="s">
        <v>177</v>
      </c>
      <c r="BP99">
        <v>551.65099999999995</v>
      </c>
    </row>
    <row r="100" spans="1:68" ht="16.5" x14ac:dyDescent="0.25">
      <c r="A100" s="112" t="str">
        <f t="shared" si="53"/>
        <v>인천스마트</v>
      </c>
      <c r="B100" s="113" t="str">
        <f t="shared" si="35"/>
        <v>이기준</v>
      </c>
      <c r="C100" s="114" t="str">
        <f t="shared" si="54"/>
        <v>D</v>
      </c>
      <c r="D100" s="115">
        <f t="shared" si="55"/>
        <v>0.8244845653186319</v>
      </c>
      <c r="E100" s="116">
        <f t="shared" si="56"/>
        <v>8091</v>
      </c>
      <c r="F100" s="117" t="str">
        <f t="shared" si="57"/>
        <v>21</v>
      </c>
      <c r="G100" s="118" t="str">
        <f t="shared" si="58"/>
        <v>70바3625</v>
      </c>
      <c r="H100" s="119">
        <f t="shared" si="59"/>
        <v>7</v>
      </c>
      <c r="I100" s="120">
        <f t="shared" si="60"/>
        <v>1556.6629999999998</v>
      </c>
      <c r="J100" s="121">
        <f t="shared" si="61"/>
        <v>5.6124936368175928E-2</v>
      </c>
      <c r="K100" s="121">
        <f t="shared" si="62"/>
        <v>0.39414573406625603</v>
      </c>
      <c r="L100" s="121">
        <f t="shared" si="63"/>
        <v>0.16766634782223258</v>
      </c>
      <c r="M100" s="122">
        <f t="shared" si="64"/>
        <v>15.608000000000001</v>
      </c>
      <c r="N100" s="123">
        <f t="shared" si="65"/>
        <v>0.37617130339594912</v>
      </c>
      <c r="O100" s="123">
        <f t="shared" si="66"/>
        <v>20.75211690400986</v>
      </c>
      <c r="P100" s="224">
        <f t="shared" si="67"/>
        <v>43</v>
      </c>
      <c r="Q100" s="225">
        <f t="shared" si="68"/>
        <v>6</v>
      </c>
      <c r="R100" s="225">
        <f t="shared" si="69"/>
        <v>331</v>
      </c>
      <c r="T100">
        <v>529</v>
      </c>
      <c r="U100">
        <v>8091</v>
      </c>
      <c r="V100" t="s">
        <v>435</v>
      </c>
      <c r="W100">
        <v>1595.018</v>
      </c>
      <c r="X100">
        <v>901.21299999999997</v>
      </c>
      <c r="Y100">
        <v>1.77</v>
      </c>
      <c r="Z100">
        <v>15.608000000000001</v>
      </c>
      <c r="AA100">
        <v>118.737756</v>
      </c>
      <c r="AB100">
        <v>6.6641490000000001</v>
      </c>
      <c r="AC100">
        <v>46.799979999999998</v>
      </c>
      <c r="AD100" s="1">
        <v>261</v>
      </c>
      <c r="AE100">
        <v>6</v>
      </c>
      <c r="AF100">
        <v>331</v>
      </c>
      <c r="AG100">
        <v>94</v>
      </c>
      <c r="AH100">
        <v>13.433115000000001</v>
      </c>
      <c r="AI100">
        <v>992.9</v>
      </c>
      <c r="AJ100">
        <v>33.9</v>
      </c>
      <c r="AK100">
        <v>43</v>
      </c>
      <c r="AL100">
        <v>20461</v>
      </c>
      <c r="AM100" t="s">
        <v>436</v>
      </c>
      <c r="AN100" t="s">
        <v>748</v>
      </c>
      <c r="AO100">
        <v>451.37599999999998</v>
      </c>
      <c r="AR100" t="s">
        <v>118</v>
      </c>
      <c r="AS100" t="s">
        <v>120</v>
      </c>
      <c r="AT100" t="s">
        <v>218</v>
      </c>
      <c r="AU100" t="s">
        <v>435</v>
      </c>
      <c r="AV100" t="s">
        <v>48</v>
      </c>
      <c r="AW100">
        <v>7</v>
      </c>
      <c r="BB100">
        <v>0.8244845653186319</v>
      </c>
      <c r="BC100" t="s">
        <v>67</v>
      </c>
      <c r="BF100" t="s">
        <v>118</v>
      </c>
      <c r="BG100" t="s">
        <v>120</v>
      </c>
      <c r="BH100" t="s">
        <v>435</v>
      </c>
      <c r="BI100">
        <v>8091</v>
      </c>
      <c r="BJ100">
        <v>7</v>
      </c>
      <c r="BK100" t="s">
        <v>218</v>
      </c>
      <c r="BL100" t="s">
        <v>219</v>
      </c>
      <c r="BM100">
        <v>0.8244845653186319</v>
      </c>
      <c r="BN100" t="s">
        <v>67</v>
      </c>
      <c r="BO100" t="s">
        <v>181</v>
      </c>
      <c r="BP100">
        <v>1556.6629999999998</v>
      </c>
    </row>
    <row r="101" spans="1:68" ht="16.5" x14ac:dyDescent="0.25">
      <c r="A101" s="129" t="str">
        <f t="shared" si="53"/>
        <v>인천스마트</v>
      </c>
      <c r="B101" s="130" t="str">
        <f t="shared" si="35"/>
        <v>이기훈</v>
      </c>
      <c r="C101" s="131" t="str">
        <f t="shared" si="54"/>
        <v>A</v>
      </c>
      <c r="D101" s="132">
        <f t="shared" si="55"/>
        <v>0.99646426987044001</v>
      </c>
      <c r="E101" s="133">
        <f t="shared" si="56"/>
        <v>502</v>
      </c>
      <c r="F101" s="134" t="str">
        <f t="shared" si="57"/>
        <v>27</v>
      </c>
      <c r="G101" s="135" t="str">
        <f t="shared" si="58"/>
        <v>70바3636</v>
      </c>
      <c r="H101" s="136">
        <f t="shared" si="59"/>
        <v>12</v>
      </c>
      <c r="I101" s="137">
        <f t="shared" si="60"/>
        <v>2433.7619999999993</v>
      </c>
      <c r="J101" s="138">
        <f t="shared" si="61"/>
        <v>2.5547702697298866E-2</v>
      </c>
      <c r="K101" s="138">
        <f t="shared" si="62"/>
        <v>0.35208368764421538</v>
      </c>
      <c r="L101" s="138">
        <f t="shared" si="63"/>
        <v>1.8079006903715323E-2</v>
      </c>
      <c r="M101" s="139">
        <f t="shared" si="64"/>
        <v>10.115</v>
      </c>
      <c r="N101" s="140">
        <f t="shared" si="65"/>
        <v>8.2177304107796889E-2</v>
      </c>
      <c r="O101" s="140">
        <f t="shared" si="66"/>
        <v>4.6019290300366258</v>
      </c>
      <c r="P101" s="222">
        <f t="shared" si="67"/>
        <v>11</v>
      </c>
      <c r="Q101" s="223">
        <f t="shared" si="68"/>
        <v>2</v>
      </c>
      <c r="R101" s="223">
        <f t="shared" si="69"/>
        <v>112</v>
      </c>
      <c r="T101">
        <v>529</v>
      </c>
      <c r="U101">
        <v>502</v>
      </c>
      <c r="V101" t="s">
        <v>597</v>
      </c>
      <c r="W101">
        <v>2433.7620000000002</v>
      </c>
      <c r="X101">
        <v>1302.3900000000001</v>
      </c>
      <c r="Y101">
        <v>1.869</v>
      </c>
      <c r="Z101">
        <v>10.115</v>
      </c>
      <c r="AA101">
        <v>162.22217900000001</v>
      </c>
      <c r="AB101">
        <v>4.1444039999999998</v>
      </c>
      <c r="AC101">
        <v>57.115783</v>
      </c>
      <c r="AD101" s="1">
        <v>44</v>
      </c>
      <c r="AE101">
        <v>2</v>
      </c>
      <c r="AF101">
        <v>112</v>
      </c>
      <c r="AG101">
        <v>92</v>
      </c>
      <c r="AH101">
        <v>15.002646</v>
      </c>
      <c r="AI101">
        <v>761.7</v>
      </c>
      <c r="AJ101">
        <v>55.7</v>
      </c>
      <c r="AK101">
        <v>11</v>
      </c>
      <c r="AL101">
        <v>3185</v>
      </c>
      <c r="AM101" t="s">
        <v>598</v>
      </c>
      <c r="AN101" t="s">
        <v>749</v>
      </c>
      <c r="AO101">
        <v>450.75099999999998</v>
      </c>
      <c r="AR101" t="s">
        <v>118</v>
      </c>
      <c r="AS101" t="s">
        <v>121</v>
      </c>
      <c r="AT101" t="s">
        <v>229</v>
      </c>
      <c r="AU101" t="s">
        <v>597</v>
      </c>
      <c r="AV101" t="s">
        <v>48</v>
      </c>
      <c r="AW101">
        <v>12</v>
      </c>
      <c r="BB101">
        <v>0.99646426987044001</v>
      </c>
      <c r="BC101" t="s">
        <v>66</v>
      </c>
      <c r="BF101" t="s">
        <v>118</v>
      </c>
      <c r="BG101" t="s">
        <v>121</v>
      </c>
      <c r="BH101" t="s">
        <v>597</v>
      </c>
      <c r="BI101">
        <v>502</v>
      </c>
      <c r="BJ101">
        <v>12</v>
      </c>
      <c r="BK101" t="s">
        <v>229</v>
      </c>
      <c r="BL101" t="s">
        <v>228</v>
      </c>
      <c r="BM101">
        <v>0.99646426987044001</v>
      </c>
      <c r="BN101" t="s">
        <v>66</v>
      </c>
      <c r="BO101" t="s">
        <v>180</v>
      </c>
      <c r="BP101">
        <v>2433.7619999999993</v>
      </c>
    </row>
    <row r="102" spans="1:68" ht="16.5" x14ac:dyDescent="0.25">
      <c r="A102" s="112" t="str">
        <f t="shared" si="53"/>
        <v>인천스마트</v>
      </c>
      <c r="B102" s="113" t="str">
        <f t="shared" si="35"/>
        <v>이덕길</v>
      </c>
      <c r="C102" s="114" t="str">
        <f t="shared" si="54"/>
        <v>B</v>
      </c>
      <c r="D102" s="115">
        <f t="shared" si="55"/>
        <v>0.92547243480789332</v>
      </c>
      <c r="E102" s="116">
        <f t="shared" si="56"/>
        <v>1362</v>
      </c>
      <c r="F102" s="117" t="str">
        <f t="shared" si="57"/>
        <v>5-1</v>
      </c>
      <c r="G102" s="118" t="str">
        <f t="shared" si="58"/>
        <v>70바3644</v>
      </c>
      <c r="H102" s="119">
        <f t="shared" si="59"/>
        <v>4</v>
      </c>
      <c r="I102" s="120">
        <f t="shared" si="60"/>
        <v>444.78800000000001</v>
      </c>
      <c r="J102" s="121">
        <f t="shared" si="61"/>
        <v>6.596440717215718E-2</v>
      </c>
      <c r="K102" s="121">
        <f t="shared" si="62"/>
        <v>0.33553491826906845</v>
      </c>
      <c r="L102" s="121">
        <f t="shared" si="63"/>
        <v>0.25630187864780524</v>
      </c>
      <c r="M102" s="122">
        <f t="shared" si="64"/>
        <v>13.454000000000001</v>
      </c>
      <c r="N102" s="123">
        <f t="shared" si="65"/>
        <v>0.20269708744555051</v>
      </c>
      <c r="O102" s="123">
        <f t="shared" si="66"/>
        <v>9.932157284831975</v>
      </c>
      <c r="P102" s="224">
        <f t="shared" si="67"/>
        <v>12</v>
      </c>
      <c r="Q102" s="225">
        <f t="shared" si="68"/>
        <v>1</v>
      </c>
      <c r="R102" s="225">
        <f t="shared" si="69"/>
        <v>49</v>
      </c>
      <c r="T102">
        <v>529</v>
      </c>
      <c r="U102">
        <v>1362</v>
      </c>
      <c r="V102" t="s">
        <v>750</v>
      </c>
      <c r="W102">
        <v>493.34699999999998</v>
      </c>
      <c r="X102">
        <v>297.27</v>
      </c>
      <c r="Y102">
        <v>1.66</v>
      </c>
      <c r="Z102">
        <v>13.454000000000001</v>
      </c>
      <c r="AA102">
        <v>33.557490999999999</v>
      </c>
      <c r="AB102">
        <v>2.2136</v>
      </c>
      <c r="AC102">
        <v>11.25971</v>
      </c>
      <c r="AD102" s="1">
        <v>114</v>
      </c>
      <c r="AE102">
        <v>1</v>
      </c>
      <c r="AF102">
        <v>49</v>
      </c>
      <c r="AG102">
        <v>65</v>
      </c>
      <c r="AH102">
        <v>14.701546</v>
      </c>
      <c r="AI102">
        <v>10.6</v>
      </c>
      <c r="AJ102">
        <v>0</v>
      </c>
      <c r="AK102">
        <v>12</v>
      </c>
      <c r="AL102">
        <v>4877</v>
      </c>
      <c r="AM102" t="s">
        <v>751</v>
      </c>
      <c r="AN102" t="s">
        <v>752</v>
      </c>
      <c r="AO102">
        <v>164.60499999999999</v>
      </c>
      <c r="AR102" t="s">
        <v>118</v>
      </c>
      <c r="AS102" t="s">
        <v>124</v>
      </c>
      <c r="AT102" t="s">
        <v>265</v>
      </c>
      <c r="AU102" t="s">
        <v>750</v>
      </c>
      <c r="AV102" t="s">
        <v>48</v>
      </c>
      <c r="AW102">
        <v>4</v>
      </c>
      <c r="BB102">
        <v>0.92547243480789332</v>
      </c>
      <c r="BC102" t="s">
        <v>68</v>
      </c>
      <c r="BF102" t="s">
        <v>118</v>
      </c>
      <c r="BG102" t="s">
        <v>124</v>
      </c>
      <c r="BH102" t="s">
        <v>750</v>
      </c>
      <c r="BI102">
        <v>1362</v>
      </c>
      <c r="BJ102">
        <v>4</v>
      </c>
      <c r="BK102" t="s">
        <v>265</v>
      </c>
      <c r="BL102" t="s">
        <v>267</v>
      </c>
      <c r="BM102">
        <v>0.92547243480789332</v>
      </c>
      <c r="BN102" t="s">
        <v>68</v>
      </c>
      <c r="BO102" t="s">
        <v>177</v>
      </c>
      <c r="BP102">
        <v>444.78800000000001</v>
      </c>
    </row>
    <row r="103" spans="1:68" ht="16.5" x14ac:dyDescent="0.25">
      <c r="A103" s="129" t="str">
        <f t="shared" si="53"/>
        <v>인천스마트</v>
      </c>
      <c r="B103" s="130" t="str">
        <f t="shared" si="35"/>
        <v>이순길</v>
      </c>
      <c r="C103" s="131" t="str">
        <f t="shared" si="54"/>
        <v>D</v>
      </c>
      <c r="D103" s="132">
        <f t="shared" si="55"/>
        <v>0.83661739226637166</v>
      </c>
      <c r="E103" s="133">
        <f t="shared" si="56"/>
        <v>3869</v>
      </c>
      <c r="F103" s="134" t="str">
        <f t="shared" si="57"/>
        <v>38</v>
      </c>
      <c r="G103" s="135" t="str">
        <f t="shared" si="58"/>
        <v>70바3554</v>
      </c>
      <c r="H103" s="136">
        <f t="shared" si="59"/>
        <v>2</v>
      </c>
      <c r="I103" s="137">
        <f t="shared" si="60"/>
        <v>3180.0549999999998</v>
      </c>
      <c r="J103" s="138">
        <f t="shared" si="61"/>
        <v>2.6057545270555534E-2</v>
      </c>
      <c r="K103" s="138">
        <f t="shared" si="62"/>
        <v>0.37751131148169698</v>
      </c>
      <c r="L103" s="138">
        <f t="shared" si="63"/>
        <v>0.12232492834243433</v>
      </c>
      <c r="M103" s="139">
        <f t="shared" si="64"/>
        <v>13.676</v>
      </c>
      <c r="N103" s="140">
        <f t="shared" si="65"/>
        <v>0.2201219790223754</v>
      </c>
      <c r="O103" s="140">
        <f t="shared" si="66"/>
        <v>18.584584228889124</v>
      </c>
      <c r="P103" s="222">
        <f t="shared" si="67"/>
        <v>38</v>
      </c>
      <c r="Q103" s="223">
        <f t="shared" si="68"/>
        <v>7</v>
      </c>
      <c r="R103" s="223">
        <f t="shared" si="69"/>
        <v>591</v>
      </c>
      <c r="T103">
        <v>529</v>
      </c>
      <c r="U103">
        <v>3869</v>
      </c>
      <c r="V103" t="s">
        <v>437</v>
      </c>
      <c r="W103">
        <v>3180.0549999999998</v>
      </c>
      <c r="X103">
        <v>1727.9</v>
      </c>
      <c r="Y103">
        <v>1.84</v>
      </c>
      <c r="Z103">
        <v>13.676</v>
      </c>
      <c r="AA103">
        <v>210.526354</v>
      </c>
      <c r="AB103">
        <v>5.4858000000000002</v>
      </c>
      <c r="AC103">
        <v>79.476079999999996</v>
      </c>
      <c r="AD103" s="1">
        <v>389</v>
      </c>
      <c r="AE103">
        <v>7</v>
      </c>
      <c r="AF103">
        <v>591</v>
      </c>
      <c r="AG103">
        <v>94</v>
      </c>
      <c r="AH103">
        <v>15.105257999999999</v>
      </c>
      <c r="AI103">
        <v>1953</v>
      </c>
      <c r="AJ103">
        <v>33.799999999999997</v>
      </c>
      <c r="AK103">
        <v>38</v>
      </c>
      <c r="AL103">
        <v>14180</v>
      </c>
      <c r="AM103" t="s">
        <v>438</v>
      </c>
      <c r="AN103" t="s">
        <v>753</v>
      </c>
      <c r="AO103">
        <v>3124.587</v>
      </c>
      <c r="AR103" t="s">
        <v>118</v>
      </c>
      <c r="AS103" t="s">
        <v>122</v>
      </c>
      <c r="AT103" t="s">
        <v>250</v>
      </c>
      <c r="AU103" t="s">
        <v>437</v>
      </c>
      <c r="AV103" t="s">
        <v>48</v>
      </c>
      <c r="AW103">
        <v>2</v>
      </c>
      <c r="BB103">
        <v>0.83661739226637166</v>
      </c>
      <c r="BC103" t="s">
        <v>67</v>
      </c>
      <c r="BF103" t="s">
        <v>118</v>
      </c>
      <c r="BG103" t="s">
        <v>122</v>
      </c>
      <c r="BH103" t="s">
        <v>437</v>
      </c>
      <c r="BI103">
        <v>3869</v>
      </c>
      <c r="BJ103">
        <v>2</v>
      </c>
      <c r="BK103" t="s">
        <v>250</v>
      </c>
      <c r="BL103" t="s">
        <v>243</v>
      </c>
      <c r="BM103">
        <v>0.83661739226637166</v>
      </c>
      <c r="BN103" t="s">
        <v>67</v>
      </c>
      <c r="BO103" t="s">
        <v>181</v>
      </c>
      <c r="BP103">
        <v>3180.0549999999998</v>
      </c>
    </row>
    <row r="104" spans="1:68" ht="16.5" x14ac:dyDescent="0.25">
      <c r="A104" s="112" t="str">
        <f t="shared" si="53"/>
        <v>인천스마트</v>
      </c>
      <c r="B104" s="113" t="str">
        <f t="shared" si="35"/>
        <v>이승수</v>
      </c>
      <c r="C104" s="114" t="str">
        <f t="shared" si="54"/>
        <v>B</v>
      </c>
      <c r="D104" s="115">
        <f t="shared" si="55"/>
        <v>0.92282070516535564</v>
      </c>
      <c r="E104" s="116">
        <f t="shared" si="56"/>
        <v>3634</v>
      </c>
      <c r="F104" s="117" t="str">
        <f t="shared" si="57"/>
        <v>27</v>
      </c>
      <c r="G104" s="118" t="str">
        <f t="shared" si="58"/>
        <v>70바3641</v>
      </c>
      <c r="H104" s="119">
        <f t="shared" si="59"/>
        <v>3</v>
      </c>
      <c r="I104" s="120">
        <f t="shared" si="60"/>
        <v>758.029</v>
      </c>
      <c r="J104" s="121">
        <f t="shared" si="61"/>
        <v>4.5154717759755818E-2</v>
      </c>
      <c r="K104" s="121">
        <f t="shared" si="62"/>
        <v>0.30874743211914857</v>
      </c>
      <c r="L104" s="121">
        <f t="shared" si="63"/>
        <v>0.21766977252849165</v>
      </c>
      <c r="M104" s="122">
        <f t="shared" si="64"/>
        <v>13.631</v>
      </c>
      <c r="N104" s="123">
        <f t="shared" si="65"/>
        <v>0</v>
      </c>
      <c r="O104" s="123">
        <f t="shared" si="66"/>
        <v>16.094371059682413</v>
      </c>
      <c r="P104" s="224">
        <f t="shared" si="67"/>
        <v>4</v>
      </c>
      <c r="Q104" s="225">
        <f t="shared" si="68"/>
        <v>0</v>
      </c>
      <c r="R104" s="225">
        <f t="shared" si="69"/>
        <v>122</v>
      </c>
      <c r="T104">
        <v>529</v>
      </c>
      <c r="U104">
        <v>3634</v>
      </c>
      <c r="V104" t="s">
        <v>439</v>
      </c>
      <c r="W104">
        <v>758.029</v>
      </c>
      <c r="X104">
        <v>433.13400000000001</v>
      </c>
      <c r="Y104">
        <v>1.75</v>
      </c>
      <c r="Z104">
        <v>13.631</v>
      </c>
      <c r="AA104">
        <v>45.091656</v>
      </c>
      <c r="AB104">
        <v>2.0361009999999999</v>
      </c>
      <c r="AC104">
        <v>13.921932999999999</v>
      </c>
      <c r="AD104" s="1">
        <v>165</v>
      </c>
      <c r="AE104">
        <v>0</v>
      </c>
      <c r="AF104">
        <v>122</v>
      </c>
      <c r="AG104">
        <v>94</v>
      </c>
      <c r="AH104">
        <v>16.810848</v>
      </c>
      <c r="AI104">
        <v>894</v>
      </c>
      <c r="AJ104">
        <v>11.4</v>
      </c>
      <c r="AK104">
        <v>4</v>
      </c>
      <c r="AL104">
        <v>325</v>
      </c>
      <c r="AM104" t="s">
        <v>440</v>
      </c>
      <c r="AN104" t="s">
        <v>754</v>
      </c>
      <c r="AO104">
        <v>651.43299999999999</v>
      </c>
      <c r="AR104" t="s">
        <v>118</v>
      </c>
      <c r="AS104" t="s">
        <v>121</v>
      </c>
      <c r="AT104" t="s">
        <v>235</v>
      </c>
      <c r="AU104" t="s">
        <v>439</v>
      </c>
      <c r="AV104" t="s">
        <v>48</v>
      </c>
      <c r="AW104">
        <v>3</v>
      </c>
      <c r="BB104">
        <v>0.92282070516535564</v>
      </c>
      <c r="BC104" t="s">
        <v>68</v>
      </c>
      <c r="BF104" t="s">
        <v>118</v>
      </c>
      <c r="BG104" t="s">
        <v>121</v>
      </c>
      <c r="BH104" t="s">
        <v>439</v>
      </c>
      <c r="BI104">
        <v>3634</v>
      </c>
      <c r="BJ104">
        <v>3</v>
      </c>
      <c r="BK104" t="s">
        <v>235</v>
      </c>
      <c r="BL104" t="s">
        <v>225</v>
      </c>
      <c r="BM104">
        <v>0.92282070516535564</v>
      </c>
      <c r="BN104" t="s">
        <v>68</v>
      </c>
      <c r="BO104" t="s">
        <v>177</v>
      </c>
      <c r="BP104">
        <v>758.029</v>
      </c>
    </row>
    <row r="105" spans="1:68" ht="16.5" x14ac:dyDescent="0.25">
      <c r="A105" s="129" t="str">
        <f t="shared" si="53"/>
        <v>인천스마트</v>
      </c>
      <c r="B105" s="130" t="str">
        <f t="shared" si="35"/>
        <v>이영화</v>
      </c>
      <c r="C105" s="131" t="str">
        <f t="shared" si="54"/>
        <v>S</v>
      </c>
      <c r="D105" s="132">
        <f t="shared" si="55"/>
        <v>1.0193441070226872</v>
      </c>
      <c r="E105" s="133">
        <f t="shared" si="56"/>
        <v>66</v>
      </c>
      <c r="F105" s="134" t="str">
        <f t="shared" si="57"/>
        <v>5</v>
      </c>
      <c r="G105" s="135" t="str">
        <f t="shared" si="58"/>
        <v>70바3631</v>
      </c>
      <c r="H105" s="136">
        <f t="shared" si="59"/>
        <v>2</v>
      </c>
      <c r="I105" s="137">
        <f t="shared" si="60"/>
        <v>2068.4960000000001</v>
      </c>
      <c r="J105" s="138">
        <f t="shared" si="61"/>
        <v>1.9091312640074482E-3</v>
      </c>
      <c r="K105" s="138">
        <f t="shared" si="62"/>
        <v>0.32077174412825771</v>
      </c>
      <c r="L105" s="138">
        <f t="shared" si="63"/>
        <v>0.15566865974118393</v>
      </c>
      <c r="M105" s="139">
        <f t="shared" si="64"/>
        <v>8.8810000000000002</v>
      </c>
      <c r="N105" s="140">
        <f t="shared" si="65"/>
        <v>9.6688608534896844E-2</v>
      </c>
      <c r="O105" s="140">
        <f t="shared" si="66"/>
        <v>2.8039696475120084</v>
      </c>
      <c r="P105" s="222">
        <f t="shared" si="67"/>
        <v>0</v>
      </c>
      <c r="Q105" s="223">
        <f t="shared" si="68"/>
        <v>2</v>
      </c>
      <c r="R105" s="223">
        <f t="shared" si="69"/>
        <v>58</v>
      </c>
      <c r="T105">
        <v>529</v>
      </c>
      <c r="U105">
        <v>66</v>
      </c>
      <c r="V105" t="s">
        <v>441</v>
      </c>
      <c r="W105">
        <v>2068.4960000000001</v>
      </c>
      <c r="X105">
        <v>1014.9109999999999</v>
      </c>
      <c r="Y105">
        <v>2.0379999999999998</v>
      </c>
      <c r="Z105">
        <v>8.8810000000000002</v>
      </c>
      <c r="AA105">
        <v>120.158841</v>
      </c>
      <c r="AB105">
        <v>0.22939899999999999</v>
      </c>
      <c r="AC105">
        <v>38.543560999999997</v>
      </c>
      <c r="AD105" s="1">
        <v>322</v>
      </c>
      <c r="AE105">
        <v>2</v>
      </c>
      <c r="AF105">
        <v>58</v>
      </c>
      <c r="AG105">
        <v>87</v>
      </c>
      <c r="AH105">
        <v>17.214680000000001</v>
      </c>
      <c r="AI105">
        <v>129.69999999999999</v>
      </c>
      <c r="AJ105">
        <v>1.7</v>
      </c>
      <c r="AK105">
        <v>0</v>
      </c>
      <c r="AL105">
        <v>0</v>
      </c>
      <c r="AM105" t="s">
        <v>442</v>
      </c>
      <c r="AN105" t="s">
        <v>755</v>
      </c>
      <c r="AO105">
        <v>1942.5740000000001</v>
      </c>
      <c r="AR105" t="s">
        <v>118</v>
      </c>
      <c r="AS105" t="s">
        <v>123</v>
      </c>
      <c r="AT105" t="s">
        <v>261</v>
      </c>
      <c r="AU105" t="s">
        <v>441</v>
      </c>
      <c r="AV105" t="s">
        <v>48</v>
      </c>
      <c r="AW105">
        <v>2</v>
      </c>
      <c r="BB105">
        <v>1.0193441070226872</v>
      </c>
      <c r="BC105" t="s">
        <v>71</v>
      </c>
      <c r="BF105" t="s">
        <v>118</v>
      </c>
      <c r="BG105" t="s">
        <v>123</v>
      </c>
      <c r="BH105" t="s">
        <v>441</v>
      </c>
      <c r="BI105">
        <v>66</v>
      </c>
      <c r="BJ105">
        <v>2</v>
      </c>
      <c r="BK105" t="s">
        <v>261</v>
      </c>
      <c r="BL105" t="s">
        <v>255</v>
      </c>
      <c r="BM105">
        <v>1.0193441070226872</v>
      </c>
      <c r="BN105" t="s">
        <v>71</v>
      </c>
      <c r="BO105" t="s">
        <v>178</v>
      </c>
      <c r="BP105">
        <v>2068.4960000000001</v>
      </c>
    </row>
    <row r="106" spans="1:68" ht="16.5" x14ac:dyDescent="0.25">
      <c r="A106" s="112" t="str">
        <f t="shared" si="53"/>
        <v>인천스마트</v>
      </c>
      <c r="B106" s="113" t="str">
        <f t="shared" si="35"/>
        <v>이용대</v>
      </c>
      <c r="C106" s="114" t="str">
        <f t="shared" si="54"/>
        <v>F</v>
      </c>
      <c r="D106" s="115">
        <f t="shared" si="55"/>
        <v>0.77713190117017139</v>
      </c>
      <c r="E106" s="116">
        <f t="shared" si="56"/>
        <v>6524</v>
      </c>
      <c r="F106" s="117" t="str">
        <f t="shared" si="57"/>
        <v>38</v>
      </c>
      <c r="G106" s="118" t="str">
        <f t="shared" si="58"/>
        <v>70바3660</v>
      </c>
      <c r="H106" s="119">
        <f t="shared" si="59"/>
        <v>3</v>
      </c>
      <c r="I106" s="120">
        <f t="shared" si="60"/>
        <v>1431.088</v>
      </c>
      <c r="J106" s="121">
        <f t="shared" si="61"/>
        <v>2.119727705581886E-2</v>
      </c>
      <c r="K106" s="121">
        <f t="shared" si="62"/>
        <v>0.38795523458805808</v>
      </c>
      <c r="L106" s="121">
        <f t="shared" si="63"/>
        <v>0.1649094954328455</v>
      </c>
      <c r="M106" s="122">
        <f t="shared" si="64"/>
        <v>13.72</v>
      </c>
      <c r="N106" s="123">
        <f t="shared" si="65"/>
        <v>0</v>
      </c>
      <c r="O106" s="123">
        <f t="shared" si="66"/>
        <v>5.5901523875540846</v>
      </c>
      <c r="P106" s="224">
        <f t="shared" si="67"/>
        <v>21</v>
      </c>
      <c r="Q106" s="225">
        <f t="shared" si="68"/>
        <v>0</v>
      </c>
      <c r="R106" s="225">
        <f t="shared" si="69"/>
        <v>80</v>
      </c>
      <c r="T106">
        <v>529</v>
      </c>
      <c r="U106">
        <v>6524</v>
      </c>
      <c r="V106" t="s">
        <v>443</v>
      </c>
      <c r="W106">
        <v>1431.088</v>
      </c>
      <c r="X106">
        <v>837.01400000000001</v>
      </c>
      <c r="Y106">
        <v>1.71</v>
      </c>
      <c r="Z106">
        <v>13.72</v>
      </c>
      <c r="AA106">
        <v>100.837763</v>
      </c>
      <c r="AB106">
        <v>2.137486</v>
      </c>
      <c r="AC106">
        <v>39.120538000000003</v>
      </c>
      <c r="AD106" s="1">
        <v>236</v>
      </c>
      <c r="AE106">
        <v>0</v>
      </c>
      <c r="AF106">
        <v>80</v>
      </c>
      <c r="AG106">
        <v>65</v>
      </c>
      <c r="AH106">
        <v>14.191984</v>
      </c>
      <c r="AI106">
        <v>1327.7</v>
      </c>
      <c r="AJ106">
        <v>0</v>
      </c>
      <c r="AK106">
        <v>21</v>
      </c>
      <c r="AL106">
        <v>8850</v>
      </c>
      <c r="AM106" t="s">
        <v>444</v>
      </c>
      <c r="AN106" t="s">
        <v>756</v>
      </c>
      <c r="AO106">
        <v>1297.374</v>
      </c>
      <c r="AR106" t="s">
        <v>118</v>
      </c>
      <c r="AS106" t="s">
        <v>122</v>
      </c>
      <c r="AT106" t="s">
        <v>252</v>
      </c>
      <c r="AU106" t="s">
        <v>443</v>
      </c>
      <c r="AV106" t="s">
        <v>48</v>
      </c>
      <c r="AW106">
        <v>3</v>
      </c>
      <c r="BB106">
        <v>0.77713190117017139</v>
      </c>
      <c r="BC106" t="s">
        <v>70</v>
      </c>
      <c r="BF106" t="s">
        <v>118</v>
      </c>
      <c r="BG106" t="s">
        <v>122</v>
      </c>
      <c r="BH106" t="s">
        <v>443</v>
      </c>
      <c r="BI106">
        <v>6524</v>
      </c>
      <c r="BJ106">
        <v>3</v>
      </c>
      <c r="BK106" t="s">
        <v>252</v>
      </c>
      <c r="BL106" t="s">
        <v>246</v>
      </c>
      <c r="BM106">
        <v>0.77713190117017139</v>
      </c>
      <c r="BN106" t="s">
        <v>70</v>
      </c>
      <c r="BO106" t="s">
        <v>553</v>
      </c>
      <c r="BP106">
        <v>1431.088</v>
      </c>
    </row>
    <row r="107" spans="1:68" ht="16.5" x14ac:dyDescent="0.25">
      <c r="A107" s="129" t="str">
        <f t="shared" si="53"/>
        <v>인천스마트</v>
      </c>
      <c r="B107" s="130" t="str">
        <f t="shared" si="35"/>
        <v>이용재</v>
      </c>
      <c r="C107" s="131" t="str">
        <f t="shared" si="54"/>
        <v>B</v>
      </c>
      <c r="D107" s="132">
        <f t="shared" si="55"/>
        <v>0.9149776699723795</v>
      </c>
      <c r="E107" s="133">
        <f t="shared" si="56"/>
        <v>6626</v>
      </c>
      <c r="F107" s="134" t="str">
        <f t="shared" si="57"/>
        <v>27</v>
      </c>
      <c r="G107" s="135" t="str">
        <f t="shared" si="58"/>
        <v>70바3634</v>
      </c>
      <c r="H107" s="136">
        <f t="shared" si="59"/>
        <v>2</v>
      </c>
      <c r="I107" s="137">
        <f t="shared" si="60"/>
        <v>1110.73</v>
      </c>
      <c r="J107" s="138">
        <f t="shared" si="61"/>
        <v>2.9614438013303799E-2</v>
      </c>
      <c r="K107" s="138">
        <f t="shared" si="62"/>
        <v>0.35921823283148885</v>
      </c>
      <c r="L107" s="138">
        <f t="shared" si="63"/>
        <v>0.11613983596373556</v>
      </c>
      <c r="M107" s="139">
        <f t="shared" si="64"/>
        <v>13.218</v>
      </c>
      <c r="N107" s="140">
        <f t="shared" si="65"/>
        <v>0</v>
      </c>
      <c r="O107" s="140">
        <f t="shared" si="66"/>
        <v>10.083458626308824</v>
      </c>
      <c r="P107" s="222">
        <f t="shared" si="67"/>
        <v>14</v>
      </c>
      <c r="Q107" s="223">
        <f t="shared" si="68"/>
        <v>0</v>
      </c>
      <c r="R107" s="223">
        <f t="shared" si="69"/>
        <v>112</v>
      </c>
      <c r="T107">
        <v>529</v>
      </c>
      <c r="U107">
        <v>6626</v>
      </c>
      <c r="V107" t="s">
        <v>445</v>
      </c>
      <c r="W107">
        <v>1110.73</v>
      </c>
      <c r="X107">
        <v>639.11400000000003</v>
      </c>
      <c r="Y107">
        <v>1.738</v>
      </c>
      <c r="Z107">
        <v>13.218</v>
      </c>
      <c r="AA107">
        <v>66.361650999999995</v>
      </c>
      <c r="AB107">
        <v>1.965263</v>
      </c>
      <c r="AC107">
        <v>23.838315000000001</v>
      </c>
      <c r="AD107" s="1">
        <v>129</v>
      </c>
      <c r="AE107">
        <v>0</v>
      </c>
      <c r="AF107">
        <v>112</v>
      </c>
      <c r="AG107">
        <v>73</v>
      </c>
      <c r="AH107">
        <v>16.737528000000001</v>
      </c>
      <c r="AI107">
        <v>3113.5</v>
      </c>
      <c r="AJ107">
        <v>0</v>
      </c>
      <c r="AK107">
        <v>14</v>
      </c>
      <c r="AL107">
        <v>2545</v>
      </c>
      <c r="AM107" t="s">
        <v>446</v>
      </c>
      <c r="AN107" t="s">
        <v>757</v>
      </c>
      <c r="AO107">
        <v>943.178</v>
      </c>
      <c r="AR107" t="s">
        <v>118</v>
      </c>
      <c r="AS107" t="s">
        <v>121</v>
      </c>
      <c r="AT107" t="s">
        <v>227</v>
      </c>
      <c r="AU107" t="s">
        <v>445</v>
      </c>
      <c r="AV107" t="s">
        <v>48</v>
      </c>
      <c r="AW107">
        <v>2</v>
      </c>
      <c r="BB107">
        <v>0.9149776699723795</v>
      </c>
      <c r="BC107" t="s">
        <v>68</v>
      </c>
      <c r="BF107" t="s">
        <v>118</v>
      </c>
      <c r="BG107" t="s">
        <v>121</v>
      </c>
      <c r="BH107" t="s">
        <v>445</v>
      </c>
      <c r="BI107">
        <v>6626</v>
      </c>
      <c r="BJ107">
        <v>2</v>
      </c>
      <c r="BK107" t="s">
        <v>227</v>
      </c>
      <c r="BL107" t="s">
        <v>230</v>
      </c>
      <c r="BM107">
        <v>0.9149776699723795</v>
      </c>
      <c r="BN107" t="s">
        <v>68</v>
      </c>
      <c r="BO107" t="s">
        <v>177</v>
      </c>
      <c r="BP107">
        <v>1110.73</v>
      </c>
    </row>
    <row r="108" spans="1:68" ht="16.5" x14ac:dyDescent="0.25">
      <c r="A108" s="112" t="str">
        <f t="shared" si="53"/>
        <v>인천스마트</v>
      </c>
      <c r="B108" s="113" t="str">
        <f t="shared" si="35"/>
        <v>이용진</v>
      </c>
      <c r="C108" s="114" t="str">
        <f t="shared" si="54"/>
        <v>D</v>
      </c>
      <c r="D108" s="115">
        <f t="shared" si="55"/>
        <v>0.83265654420129309</v>
      </c>
      <c r="E108" s="116">
        <f t="shared" si="56"/>
        <v>7097</v>
      </c>
      <c r="F108" s="117" t="str">
        <f t="shared" si="57"/>
        <v>21</v>
      </c>
      <c r="G108" s="118" t="str">
        <f t="shared" si="58"/>
        <v>70바3623</v>
      </c>
      <c r="H108" s="119">
        <f t="shared" si="59"/>
        <v>2</v>
      </c>
      <c r="I108" s="120">
        <f t="shared" si="60"/>
        <v>1208.057</v>
      </c>
      <c r="J108" s="121">
        <f t="shared" si="61"/>
        <v>2.1432405867526351E-2</v>
      </c>
      <c r="K108" s="121">
        <f t="shared" si="62"/>
        <v>0.41687705635676414</v>
      </c>
      <c r="L108" s="121">
        <f t="shared" si="63"/>
        <v>0.14734404088548803</v>
      </c>
      <c r="M108" s="122">
        <f t="shared" si="64"/>
        <v>12.984</v>
      </c>
      <c r="N108" s="123">
        <f t="shared" si="65"/>
        <v>0</v>
      </c>
      <c r="O108" s="123">
        <f t="shared" si="66"/>
        <v>16.555510211852585</v>
      </c>
      <c r="P108" s="224">
        <f t="shared" si="67"/>
        <v>35</v>
      </c>
      <c r="Q108" s="225">
        <f t="shared" si="68"/>
        <v>0</v>
      </c>
      <c r="R108" s="225">
        <f t="shared" si="69"/>
        <v>200</v>
      </c>
      <c r="T108">
        <v>529</v>
      </c>
      <c r="U108">
        <v>7097</v>
      </c>
      <c r="V108" t="s">
        <v>447</v>
      </c>
      <c r="W108">
        <v>1208.057</v>
      </c>
      <c r="X108">
        <v>659.58</v>
      </c>
      <c r="Y108">
        <v>1.8320000000000001</v>
      </c>
      <c r="Z108">
        <v>12.984</v>
      </c>
      <c r="AA108">
        <v>83.258595</v>
      </c>
      <c r="AB108">
        <v>1.784432</v>
      </c>
      <c r="AC108">
        <v>34.708598000000002</v>
      </c>
      <c r="AD108" s="1">
        <v>178</v>
      </c>
      <c r="AE108">
        <v>0</v>
      </c>
      <c r="AF108">
        <v>200</v>
      </c>
      <c r="AG108">
        <v>92</v>
      </c>
      <c r="AH108">
        <v>14.509696999999999</v>
      </c>
      <c r="AI108">
        <v>3639.3</v>
      </c>
      <c r="AJ108">
        <v>30.7</v>
      </c>
      <c r="AK108">
        <v>35</v>
      </c>
      <c r="AL108">
        <v>18986</v>
      </c>
      <c r="AM108" t="s">
        <v>448</v>
      </c>
      <c r="AN108" t="s">
        <v>758</v>
      </c>
      <c r="AO108">
        <v>1095.9349999999999</v>
      </c>
      <c r="AR108" t="s">
        <v>118</v>
      </c>
      <c r="AS108" t="s">
        <v>120</v>
      </c>
      <c r="AT108" t="s">
        <v>216</v>
      </c>
      <c r="AU108" t="s">
        <v>447</v>
      </c>
      <c r="AV108" t="s">
        <v>48</v>
      </c>
      <c r="AW108">
        <v>2</v>
      </c>
      <c r="BB108">
        <v>0.83265654420129309</v>
      </c>
      <c r="BC108" t="s">
        <v>67</v>
      </c>
      <c r="BF108" t="s">
        <v>118</v>
      </c>
      <c r="BG108" t="s">
        <v>120</v>
      </c>
      <c r="BH108" t="s">
        <v>447</v>
      </c>
      <c r="BI108">
        <v>7097</v>
      </c>
      <c r="BJ108">
        <v>2</v>
      </c>
      <c r="BK108" t="s">
        <v>216</v>
      </c>
      <c r="BL108" t="s">
        <v>218</v>
      </c>
      <c r="BM108">
        <v>0.83265654420129309</v>
      </c>
      <c r="BN108" t="s">
        <v>67</v>
      </c>
      <c r="BO108" t="s">
        <v>181</v>
      </c>
      <c r="BP108">
        <v>1208.057</v>
      </c>
    </row>
    <row r="109" spans="1:68" ht="16.5" x14ac:dyDescent="0.25">
      <c r="A109" s="129" t="str">
        <f t="shared" si="53"/>
        <v>인천스마트</v>
      </c>
      <c r="B109" s="130" t="str">
        <f t="shared" si="35"/>
        <v>이정성</v>
      </c>
      <c r="C109" s="131" t="str">
        <f t="shared" si="54"/>
        <v>F</v>
      </c>
      <c r="D109" s="132">
        <f t="shared" si="55"/>
        <v>0.79179545625801684</v>
      </c>
      <c r="E109" s="133">
        <f t="shared" si="56"/>
        <v>976</v>
      </c>
      <c r="F109" s="134" t="str">
        <f t="shared" si="57"/>
        <v>38</v>
      </c>
      <c r="G109" s="135" t="str">
        <f t="shared" si="58"/>
        <v>70바3546</v>
      </c>
      <c r="H109" s="136">
        <f t="shared" si="59"/>
        <v>2</v>
      </c>
      <c r="I109" s="137">
        <f t="shared" si="60"/>
        <v>1605.7809999999999</v>
      </c>
      <c r="J109" s="138">
        <f t="shared" si="61"/>
        <v>1.4474411566061903E-2</v>
      </c>
      <c r="K109" s="138">
        <f t="shared" si="62"/>
        <v>0.39754623144319884</v>
      </c>
      <c r="L109" s="138">
        <f t="shared" si="63"/>
        <v>2.2418997360163062E-2</v>
      </c>
      <c r="M109" s="139">
        <f t="shared" si="64"/>
        <v>15.13</v>
      </c>
      <c r="N109" s="140">
        <f t="shared" si="65"/>
        <v>0</v>
      </c>
      <c r="O109" s="140">
        <f t="shared" si="66"/>
        <v>14.198698328103273</v>
      </c>
      <c r="P109" s="222">
        <f t="shared" si="67"/>
        <v>20</v>
      </c>
      <c r="Q109" s="223">
        <f t="shared" si="68"/>
        <v>0</v>
      </c>
      <c r="R109" s="223">
        <f t="shared" si="69"/>
        <v>228</v>
      </c>
      <c r="T109">
        <v>529</v>
      </c>
      <c r="U109">
        <v>976</v>
      </c>
      <c r="V109" t="s">
        <v>449</v>
      </c>
      <c r="W109">
        <v>1605.7809999999999</v>
      </c>
      <c r="X109">
        <v>921.779</v>
      </c>
      <c r="Y109">
        <v>1.742</v>
      </c>
      <c r="Z109">
        <v>15.13</v>
      </c>
      <c r="AA109">
        <v>103.361093</v>
      </c>
      <c r="AB109">
        <v>1.4960910000000001</v>
      </c>
      <c r="AC109">
        <v>41.090812999999997</v>
      </c>
      <c r="AD109" s="1">
        <v>36</v>
      </c>
      <c r="AE109">
        <v>0</v>
      </c>
      <c r="AF109">
        <v>228</v>
      </c>
      <c r="AG109">
        <v>90</v>
      </c>
      <c r="AH109">
        <v>15.535641999999999</v>
      </c>
      <c r="AI109">
        <v>866.6</v>
      </c>
      <c r="AJ109">
        <v>40</v>
      </c>
      <c r="AK109">
        <v>20</v>
      </c>
      <c r="AL109">
        <v>3212</v>
      </c>
      <c r="AM109" t="s">
        <v>450</v>
      </c>
      <c r="AN109" t="s">
        <v>759</v>
      </c>
      <c r="AO109">
        <v>1488.4349999999999</v>
      </c>
      <c r="AR109" t="s">
        <v>118</v>
      </c>
      <c r="AS109" t="s">
        <v>122</v>
      </c>
      <c r="AT109" t="s">
        <v>242</v>
      </c>
      <c r="AU109" t="s">
        <v>449</v>
      </c>
      <c r="AV109" t="s">
        <v>48</v>
      </c>
      <c r="AW109">
        <v>2</v>
      </c>
      <c r="BB109">
        <v>0.79179545625801684</v>
      </c>
      <c r="BC109" t="s">
        <v>70</v>
      </c>
      <c r="BF109" t="s">
        <v>118</v>
      </c>
      <c r="BG109" t="s">
        <v>122</v>
      </c>
      <c r="BH109" t="s">
        <v>449</v>
      </c>
      <c r="BI109">
        <v>976</v>
      </c>
      <c r="BJ109">
        <v>2</v>
      </c>
      <c r="BK109" t="s">
        <v>242</v>
      </c>
      <c r="BL109" t="s">
        <v>247</v>
      </c>
      <c r="BM109">
        <v>0.79179545625801684</v>
      </c>
      <c r="BN109" t="s">
        <v>70</v>
      </c>
      <c r="BO109" t="s">
        <v>553</v>
      </c>
      <c r="BP109">
        <v>1605.7809999999999</v>
      </c>
    </row>
    <row r="110" spans="1:68" ht="16.5" x14ac:dyDescent="0.25">
      <c r="A110" s="112" t="str">
        <f t="shared" ref="A110:A123" si="70">BF110</f>
        <v>인천스마트</v>
      </c>
      <c r="B110" s="113" t="str">
        <f t="shared" si="35"/>
        <v>이종흔</v>
      </c>
      <c r="C110" s="114" t="str">
        <f t="shared" ref="C110:C123" si="71">BN110</f>
        <v>F</v>
      </c>
      <c r="D110" s="115">
        <f t="shared" ref="D110:D123" si="72">BM110</f>
        <v>0.79971768588542924</v>
      </c>
      <c r="E110" s="116">
        <f t="shared" ref="E110:E123" si="73">U110</f>
        <v>8137</v>
      </c>
      <c r="F110" s="117" t="str">
        <f t="shared" ref="F110:F123" si="74">BG110</f>
        <v>38</v>
      </c>
      <c r="G110" s="118" t="str">
        <f t="shared" ref="G110:G123" si="75">BK110</f>
        <v>70바3553</v>
      </c>
      <c r="H110" s="119">
        <f t="shared" ref="H110:H123" si="76">BJ110</f>
        <v>2</v>
      </c>
      <c r="I110" s="120">
        <f t="shared" ref="I110:I123" si="77">BP110</f>
        <v>1882.22</v>
      </c>
      <c r="J110" s="121">
        <f t="shared" ref="J110:J123" si="78">AB110/AA110</f>
        <v>1.466680299583344E-2</v>
      </c>
      <c r="K110" s="121">
        <f t="shared" ref="K110:K123" si="79">AC110/AA110</f>
        <v>0.37598788055008814</v>
      </c>
      <c r="L110" s="121">
        <f t="shared" ref="L110:L123" si="80">AD110/I110</f>
        <v>0.20773342117287033</v>
      </c>
      <c r="M110" s="122">
        <f t="shared" ref="M110:M123" si="81">Z110</f>
        <v>14.827</v>
      </c>
      <c r="N110" s="123">
        <f t="shared" ref="N110:N123" si="82">AE110*100/W110</f>
        <v>0</v>
      </c>
      <c r="O110" s="123">
        <f t="shared" ref="O110:O123" si="83">AF110*100/W110</f>
        <v>2.497051354251894</v>
      </c>
      <c r="P110" s="224">
        <f t="shared" ref="P110:P123" si="84">AK110</f>
        <v>16</v>
      </c>
      <c r="Q110" s="225">
        <f t="shared" ref="Q110:Q123" si="85">AE110</f>
        <v>0</v>
      </c>
      <c r="R110" s="225">
        <f t="shared" ref="R110:R123" si="86">AF110</f>
        <v>47</v>
      </c>
      <c r="T110">
        <v>529</v>
      </c>
      <c r="U110">
        <v>8137</v>
      </c>
      <c r="V110" t="s">
        <v>451</v>
      </c>
      <c r="W110">
        <v>1882.22</v>
      </c>
      <c r="X110">
        <v>1069.905</v>
      </c>
      <c r="Y110">
        <v>1.7589999999999999</v>
      </c>
      <c r="Z110">
        <v>14.827</v>
      </c>
      <c r="AA110">
        <v>125.1872</v>
      </c>
      <c r="AB110">
        <v>1.836096</v>
      </c>
      <c r="AC110">
        <v>47.068869999999997</v>
      </c>
      <c r="AD110" s="1">
        <v>391</v>
      </c>
      <c r="AE110">
        <v>0</v>
      </c>
      <c r="AF110">
        <v>47</v>
      </c>
      <c r="AG110">
        <v>66</v>
      </c>
      <c r="AH110">
        <v>15.035242999999999</v>
      </c>
      <c r="AI110">
        <v>229</v>
      </c>
      <c r="AJ110">
        <v>0</v>
      </c>
      <c r="AK110">
        <v>16</v>
      </c>
      <c r="AL110">
        <v>1697</v>
      </c>
      <c r="AM110" t="s">
        <v>452</v>
      </c>
      <c r="AN110" t="s">
        <v>760</v>
      </c>
      <c r="AO110">
        <v>1765.317</v>
      </c>
      <c r="AR110" t="s">
        <v>118</v>
      </c>
      <c r="AS110" t="s">
        <v>122</v>
      </c>
      <c r="AT110" t="s">
        <v>249</v>
      </c>
      <c r="AU110" t="s">
        <v>451</v>
      </c>
      <c r="AV110" t="s">
        <v>48</v>
      </c>
      <c r="AW110">
        <v>2</v>
      </c>
      <c r="BB110">
        <v>0.79971768588542924</v>
      </c>
      <c r="BC110" t="s">
        <v>70</v>
      </c>
      <c r="BF110" t="s">
        <v>118</v>
      </c>
      <c r="BG110" t="s">
        <v>122</v>
      </c>
      <c r="BH110" t="s">
        <v>451</v>
      </c>
      <c r="BI110">
        <v>8137</v>
      </c>
      <c r="BJ110">
        <v>2</v>
      </c>
      <c r="BK110" t="s">
        <v>249</v>
      </c>
      <c r="BL110" t="s">
        <v>240</v>
      </c>
      <c r="BM110">
        <v>0.79971768588542924</v>
      </c>
      <c r="BN110" t="s">
        <v>70</v>
      </c>
      <c r="BO110" t="s">
        <v>553</v>
      </c>
      <c r="BP110">
        <v>1882.22</v>
      </c>
    </row>
    <row r="111" spans="1:68" ht="16.5" x14ac:dyDescent="0.25">
      <c r="A111" s="129" t="str">
        <f t="shared" si="70"/>
        <v>인천스마트</v>
      </c>
      <c r="B111" s="130" t="str">
        <f t="shared" si="35"/>
        <v>이준섭</v>
      </c>
      <c r="C111" s="131" t="str">
        <f t="shared" si="71"/>
        <v>C</v>
      </c>
      <c r="D111" s="132">
        <f t="shared" si="72"/>
        <v>0.89230369210058913</v>
      </c>
      <c r="E111" s="133">
        <f t="shared" si="73"/>
        <v>9710</v>
      </c>
      <c r="F111" s="134" t="str">
        <f t="shared" si="74"/>
        <v>21</v>
      </c>
      <c r="G111" s="135" t="str">
        <f t="shared" si="75"/>
        <v>70바3623</v>
      </c>
      <c r="H111" s="136">
        <f t="shared" si="76"/>
        <v>3</v>
      </c>
      <c r="I111" s="137">
        <f t="shared" si="77"/>
        <v>1300.9840000000002</v>
      </c>
      <c r="J111" s="138">
        <f t="shared" si="78"/>
        <v>1.9168220874978021E-3</v>
      </c>
      <c r="K111" s="138">
        <f t="shared" si="79"/>
        <v>0.35364282971749805</v>
      </c>
      <c r="L111" s="138">
        <f t="shared" si="80"/>
        <v>0.10684220559207491</v>
      </c>
      <c r="M111" s="139">
        <f t="shared" si="81"/>
        <v>10.212</v>
      </c>
      <c r="N111" s="140">
        <f t="shared" si="82"/>
        <v>7.6864896109406416E-2</v>
      </c>
      <c r="O111" s="140">
        <f t="shared" si="83"/>
        <v>8.0708140914876747</v>
      </c>
      <c r="P111" s="222">
        <f t="shared" si="84"/>
        <v>1</v>
      </c>
      <c r="Q111" s="223">
        <f t="shared" si="85"/>
        <v>1</v>
      </c>
      <c r="R111" s="223">
        <f t="shared" si="86"/>
        <v>105</v>
      </c>
      <c r="T111">
        <v>529</v>
      </c>
      <c r="U111">
        <v>9710</v>
      </c>
      <c r="V111" t="s">
        <v>453</v>
      </c>
      <c r="W111">
        <v>1300.9839999999999</v>
      </c>
      <c r="X111">
        <v>663.11199999999997</v>
      </c>
      <c r="Y111">
        <v>1.962</v>
      </c>
      <c r="Z111">
        <v>10.212</v>
      </c>
      <c r="AA111">
        <v>85.335515000000001</v>
      </c>
      <c r="AB111">
        <v>0.163573</v>
      </c>
      <c r="AC111">
        <v>30.178293</v>
      </c>
      <c r="AD111" s="1">
        <v>139</v>
      </c>
      <c r="AE111">
        <v>1</v>
      </c>
      <c r="AF111">
        <v>105</v>
      </c>
      <c r="AG111">
        <v>88</v>
      </c>
      <c r="AH111">
        <v>15.245516</v>
      </c>
      <c r="AI111">
        <v>52.4</v>
      </c>
      <c r="AJ111">
        <v>1.8</v>
      </c>
      <c r="AK111">
        <v>1</v>
      </c>
      <c r="AL111">
        <v>118</v>
      </c>
      <c r="AM111" t="s">
        <v>454</v>
      </c>
      <c r="AN111" t="s">
        <v>761</v>
      </c>
      <c r="AO111">
        <v>1099.8820000000001</v>
      </c>
      <c r="AR111" t="s">
        <v>118</v>
      </c>
      <c r="AS111" t="s">
        <v>120</v>
      </c>
      <c r="AT111" t="s">
        <v>216</v>
      </c>
      <c r="AU111" t="s">
        <v>453</v>
      </c>
      <c r="AV111" t="s">
        <v>48</v>
      </c>
      <c r="AW111">
        <v>3</v>
      </c>
      <c r="BB111">
        <v>0.89230369210058913</v>
      </c>
      <c r="BC111" t="s">
        <v>69</v>
      </c>
      <c r="BF111" t="s">
        <v>118</v>
      </c>
      <c r="BG111" t="s">
        <v>120</v>
      </c>
      <c r="BH111" t="s">
        <v>453</v>
      </c>
      <c r="BI111">
        <v>9710</v>
      </c>
      <c r="BJ111">
        <v>3</v>
      </c>
      <c r="BK111" t="s">
        <v>216</v>
      </c>
      <c r="BL111" t="s">
        <v>214</v>
      </c>
      <c r="BM111">
        <v>0.89230369210058913</v>
      </c>
      <c r="BN111" t="s">
        <v>69</v>
      </c>
      <c r="BO111" t="s">
        <v>179</v>
      </c>
      <c r="BP111">
        <v>1300.9840000000002</v>
      </c>
    </row>
    <row r="112" spans="1:68" ht="16.5" x14ac:dyDescent="0.25">
      <c r="A112" s="112" t="str">
        <f t="shared" si="70"/>
        <v>인천스마트</v>
      </c>
      <c r="B112" s="113" t="str">
        <f t="shared" si="35"/>
        <v>이진철</v>
      </c>
      <c r="C112" s="114" t="str">
        <f t="shared" si="71"/>
        <v>F</v>
      </c>
      <c r="D112" s="115">
        <f t="shared" si="72"/>
        <v>0.79227272727272724</v>
      </c>
      <c r="E112" s="116">
        <f t="shared" si="73"/>
        <v>1930</v>
      </c>
      <c r="F112" s="117" t="str">
        <f t="shared" si="74"/>
        <v>38</v>
      </c>
      <c r="G112" s="118" t="str">
        <f t="shared" si="75"/>
        <v>70바3550</v>
      </c>
      <c r="H112" s="119">
        <f t="shared" si="76"/>
        <v>1</v>
      </c>
      <c r="I112" s="120">
        <f t="shared" si="77"/>
        <v>856.82399999999996</v>
      </c>
      <c r="J112" s="121">
        <f t="shared" si="78"/>
        <v>4.3841475293725542E-2</v>
      </c>
      <c r="K112" s="121">
        <f t="shared" si="79"/>
        <v>0.42112492168377463</v>
      </c>
      <c r="L112" s="121">
        <f t="shared" si="80"/>
        <v>6.5357646377785877E-2</v>
      </c>
      <c r="M112" s="122">
        <f t="shared" si="81"/>
        <v>16.963000000000001</v>
      </c>
      <c r="N112" s="123">
        <f t="shared" si="82"/>
        <v>0</v>
      </c>
      <c r="O112" s="123">
        <f t="shared" si="83"/>
        <v>26.143058551114351</v>
      </c>
      <c r="P112" s="224">
        <f t="shared" si="84"/>
        <v>26</v>
      </c>
      <c r="Q112" s="225">
        <f t="shared" si="85"/>
        <v>0</v>
      </c>
      <c r="R112" s="225">
        <f t="shared" si="86"/>
        <v>224</v>
      </c>
      <c r="T112">
        <v>529</v>
      </c>
      <c r="U112">
        <v>1930</v>
      </c>
      <c r="V112" t="s">
        <v>455</v>
      </c>
      <c r="W112">
        <v>856.82399999999996</v>
      </c>
      <c r="X112">
        <v>491.64100000000002</v>
      </c>
      <c r="Y112">
        <v>1.7430000000000001</v>
      </c>
      <c r="Z112">
        <v>16.963000000000001</v>
      </c>
      <c r="AA112">
        <v>56.370821999999997</v>
      </c>
      <c r="AB112">
        <v>2.4713799999999999</v>
      </c>
      <c r="AC112">
        <v>23.739158</v>
      </c>
      <c r="AD112" s="1">
        <v>56</v>
      </c>
      <c r="AE112">
        <v>0</v>
      </c>
      <c r="AF112">
        <v>224</v>
      </c>
      <c r="AG112">
        <v>70</v>
      </c>
      <c r="AH112">
        <v>15.199778</v>
      </c>
      <c r="AI112">
        <v>798.8</v>
      </c>
      <c r="AJ112">
        <v>0</v>
      </c>
      <c r="AK112">
        <v>26</v>
      </c>
      <c r="AL112">
        <v>13792</v>
      </c>
      <c r="AM112" t="s">
        <v>456</v>
      </c>
      <c r="AN112" t="s">
        <v>762</v>
      </c>
      <c r="AO112">
        <v>856.82399999999996</v>
      </c>
      <c r="AR112" t="s">
        <v>118</v>
      </c>
      <c r="AS112" t="s">
        <v>122</v>
      </c>
      <c r="AT112" t="s">
        <v>246</v>
      </c>
      <c r="AU112" t="s">
        <v>455</v>
      </c>
      <c r="AV112" t="s">
        <v>48</v>
      </c>
      <c r="AW112">
        <v>1</v>
      </c>
      <c r="BB112">
        <v>0.79227272727272724</v>
      </c>
      <c r="BC112" t="s">
        <v>70</v>
      </c>
      <c r="BF112" t="s">
        <v>118</v>
      </c>
      <c r="BG112" t="s">
        <v>122</v>
      </c>
      <c r="BH112" t="s">
        <v>455</v>
      </c>
      <c r="BI112">
        <v>1930</v>
      </c>
      <c r="BJ112">
        <v>1</v>
      </c>
      <c r="BK112" t="s">
        <v>246</v>
      </c>
      <c r="BL112" t="s">
        <v>176</v>
      </c>
      <c r="BM112">
        <v>0.79227272727272724</v>
      </c>
      <c r="BN112" t="s">
        <v>70</v>
      </c>
      <c r="BO112" t="s">
        <v>553</v>
      </c>
      <c r="BP112">
        <v>856.82399999999996</v>
      </c>
    </row>
    <row r="113" spans="1:68" ht="16.5" x14ac:dyDescent="0.25">
      <c r="A113" s="129" t="str">
        <f t="shared" si="70"/>
        <v>인천스마트</v>
      </c>
      <c r="B113" s="130" t="str">
        <f t="shared" si="35"/>
        <v>이형규</v>
      </c>
      <c r="C113" s="131" t="str">
        <f t="shared" si="71"/>
        <v>B</v>
      </c>
      <c r="D113" s="132">
        <f t="shared" si="72"/>
        <v>0.93736842105263163</v>
      </c>
      <c r="E113" s="133">
        <f t="shared" si="73"/>
        <v>2992</v>
      </c>
      <c r="F113" s="134" t="str">
        <f t="shared" si="74"/>
        <v>20</v>
      </c>
      <c r="G113" s="135" t="str">
        <f t="shared" si="75"/>
        <v>70바3505</v>
      </c>
      <c r="H113" s="136">
        <f t="shared" si="76"/>
        <v>1</v>
      </c>
      <c r="I113" s="137">
        <f t="shared" si="77"/>
        <v>1279.087</v>
      </c>
      <c r="J113" s="138">
        <f t="shared" si="78"/>
        <v>5.7746037153852334E-2</v>
      </c>
      <c r="K113" s="138">
        <f t="shared" si="79"/>
        <v>0.40500995739862328</v>
      </c>
      <c r="L113" s="138">
        <f t="shared" si="80"/>
        <v>0.14385260736759892</v>
      </c>
      <c r="M113" s="139">
        <f t="shared" si="81"/>
        <v>13.856</v>
      </c>
      <c r="N113" s="140">
        <f t="shared" si="82"/>
        <v>0</v>
      </c>
      <c r="O113" s="140">
        <f t="shared" si="83"/>
        <v>9.3035110199697133</v>
      </c>
      <c r="P113" s="222">
        <f t="shared" si="84"/>
        <v>38</v>
      </c>
      <c r="Q113" s="223">
        <f t="shared" si="85"/>
        <v>0</v>
      </c>
      <c r="R113" s="223">
        <f t="shared" si="86"/>
        <v>119</v>
      </c>
      <c r="T113">
        <v>529</v>
      </c>
      <c r="U113">
        <v>2992</v>
      </c>
      <c r="V113" t="s">
        <v>599</v>
      </c>
      <c r="W113">
        <v>1279.087</v>
      </c>
      <c r="X113">
        <v>718.10599999999999</v>
      </c>
      <c r="Y113">
        <v>1.7809999999999999</v>
      </c>
      <c r="Z113">
        <v>13.856</v>
      </c>
      <c r="AA113">
        <v>86.547202999999996</v>
      </c>
      <c r="AB113">
        <v>4.9977580000000001</v>
      </c>
      <c r="AC113">
        <v>35.052478999999998</v>
      </c>
      <c r="AD113" s="1">
        <v>184</v>
      </c>
      <c r="AE113">
        <v>0</v>
      </c>
      <c r="AF113">
        <v>119</v>
      </c>
      <c r="AG113">
        <v>83</v>
      </c>
      <c r="AH113">
        <v>14.779068000000001</v>
      </c>
      <c r="AI113">
        <v>2187.3000000000002</v>
      </c>
      <c r="AJ113">
        <v>0</v>
      </c>
      <c r="AK113">
        <v>38</v>
      </c>
      <c r="AL113">
        <v>21222</v>
      </c>
      <c r="AM113" t="s">
        <v>600</v>
      </c>
      <c r="AN113" t="s">
        <v>763</v>
      </c>
      <c r="AO113">
        <v>1279.087</v>
      </c>
      <c r="AR113" t="s">
        <v>118</v>
      </c>
      <c r="AS113" t="s">
        <v>119</v>
      </c>
      <c r="AT113" t="s">
        <v>576</v>
      </c>
      <c r="AU113" t="s">
        <v>599</v>
      </c>
      <c r="AV113" t="s">
        <v>48</v>
      </c>
      <c r="AW113">
        <v>1</v>
      </c>
      <c r="BB113">
        <v>0.93736842105263163</v>
      </c>
      <c r="BC113" t="s">
        <v>68</v>
      </c>
      <c r="BF113" t="s">
        <v>118</v>
      </c>
      <c r="BG113" t="s">
        <v>119</v>
      </c>
      <c r="BH113" t="s">
        <v>599</v>
      </c>
      <c r="BI113">
        <v>2992</v>
      </c>
      <c r="BJ113">
        <v>1</v>
      </c>
      <c r="BK113" t="s">
        <v>576</v>
      </c>
      <c r="BL113" t="s">
        <v>176</v>
      </c>
      <c r="BM113">
        <v>0.93736842105263163</v>
      </c>
      <c r="BN113" t="s">
        <v>68</v>
      </c>
      <c r="BO113" t="s">
        <v>177</v>
      </c>
      <c r="BP113">
        <v>1279.087</v>
      </c>
    </row>
    <row r="114" spans="1:68" ht="16.5" x14ac:dyDescent="0.25">
      <c r="A114" s="112" t="str">
        <f t="shared" si="70"/>
        <v>인천스마트</v>
      </c>
      <c r="B114" s="113" t="str">
        <f t="shared" si="35"/>
        <v>이호용</v>
      </c>
      <c r="C114" s="114" t="str">
        <f t="shared" si="71"/>
        <v>C</v>
      </c>
      <c r="D114" s="115">
        <f t="shared" si="72"/>
        <v>0.88965089392467822</v>
      </c>
      <c r="E114" s="116">
        <f t="shared" si="73"/>
        <v>9630</v>
      </c>
      <c r="F114" s="117" t="str">
        <f t="shared" si="74"/>
        <v>21</v>
      </c>
      <c r="G114" s="118" t="str">
        <f t="shared" si="75"/>
        <v>70바3627</v>
      </c>
      <c r="H114" s="119">
        <f t="shared" si="76"/>
        <v>8</v>
      </c>
      <c r="I114" s="120">
        <f t="shared" si="77"/>
        <v>2043.6379999999999</v>
      </c>
      <c r="J114" s="121">
        <f t="shared" si="78"/>
        <v>3.0628328859250462E-2</v>
      </c>
      <c r="K114" s="121">
        <f t="shared" si="79"/>
        <v>0.36420418454840192</v>
      </c>
      <c r="L114" s="121">
        <f t="shared" si="80"/>
        <v>0.15658350451498748</v>
      </c>
      <c r="M114" s="122">
        <f t="shared" si="81"/>
        <v>13.2</v>
      </c>
      <c r="N114" s="123">
        <f t="shared" si="82"/>
        <v>0.14415280197008828</v>
      </c>
      <c r="O114" s="123">
        <f t="shared" si="83"/>
        <v>8.9374737221454748</v>
      </c>
      <c r="P114" s="224">
        <f t="shared" si="84"/>
        <v>21</v>
      </c>
      <c r="Q114" s="225">
        <f t="shared" si="85"/>
        <v>3</v>
      </c>
      <c r="R114" s="225">
        <f t="shared" si="86"/>
        <v>186</v>
      </c>
      <c r="T114">
        <v>529</v>
      </c>
      <c r="U114">
        <v>9630</v>
      </c>
      <c r="V114" t="s">
        <v>457</v>
      </c>
      <c r="W114">
        <v>2081.125</v>
      </c>
      <c r="X114">
        <v>1120.2819999999999</v>
      </c>
      <c r="Y114">
        <v>1.8580000000000001</v>
      </c>
      <c r="Z114">
        <v>13.2</v>
      </c>
      <c r="AA114">
        <v>146.61328800000001</v>
      </c>
      <c r="AB114">
        <v>4.4905200000000001</v>
      </c>
      <c r="AC114">
        <v>53.397173000000002</v>
      </c>
      <c r="AD114" s="1">
        <v>320</v>
      </c>
      <c r="AE114">
        <v>3</v>
      </c>
      <c r="AF114">
        <v>186</v>
      </c>
      <c r="AG114">
        <v>74</v>
      </c>
      <c r="AH114">
        <v>14.194654</v>
      </c>
      <c r="AI114">
        <v>615.70000000000005</v>
      </c>
      <c r="AJ114">
        <v>0</v>
      </c>
      <c r="AK114">
        <v>21</v>
      </c>
      <c r="AL114">
        <v>12316</v>
      </c>
      <c r="AM114" t="s">
        <v>458</v>
      </c>
      <c r="AN114" t="s">
        <v>764</v>
      </c>
      <c r="AO114">
        <v>529.42899999999997</v>
      </c>
      <c r="AR114" t="s">
        <v>118</v>
      </c>
      <c r="AS114" t="s">
        <v>120</v>
      </c>
      <c r="AT114" t="s">
        <v>221</v>
      </c>
      <c r="AU114" t="s">
        <v>457</v>
      </c>
      <c r="AV114" t="s">
        <v>48</v>
      </c>
      <c r="AW114">
        <v>8</v>
      </c>
      <c r="BB114">
        <v>0.88965089392467822</v>
      </c>
      <c r="BC114" t="s">
        <v>69</v>
      </c>
      <c r="BF114" t="s">
        <v>118</v>
      </c>
      <c r="BG114" t="s">
        <v>120</v>
      </c>
      <c r="BH114" t="s">
        <v>457</v>
      </c>
      <c r="BI114">
        <v>9630</v>
      </c>
      <c r="BJ114">
        <v>8</v>
      </c>
      <c r="BK114" t="s">
        <v>221</v>
      </c>
      <c r="BL114" t="s">
        <v>217</v>
      </c>
      <c r="BM114">
        <v>0.88965089392467822</v>
      </c>
      <c r="BN114" t="s">
        <v>69</v>
      </c>
      <c r="BO114" t="s">
        <v>179</v>
      </c>
      <c r="BP114">
        <v>2043.6379999999999</v>
      </c>
    </row>
    <row r="115" spans="1:68" ht="16.5" x14ac:dyDescent="0.25">
      <c r="A115" s="129" t="str">
        <f t="shared" si="70"/>
        <v>인천스마트</v>
      </c>
      <c r="B115" s="130" t="str">
        <f t="shared" si="35"/>
        <v>이환욱</v>
      </c>
      <c r="C115" s="131" t="str">
        <f t="shared" si="71"/>
        <v>C</v>
      </c>
      <c r="D115" s="132">
        <f t="shared" si="72"/>
        <v>0.8978622606681802</v>
      </c>
      <c r="E115" s="133">
        <f t="shared" si="73"/>
        <v>1706</v>
      </c>
      <c r="F115" s="134" t="str">
        <f t="shared" si="74"/>
        <v>27</v>
      </c>
      <c r="G115" s="135" t="str">
        <f t="shared" si="75"/>
        <v>70바3636</v>
      </c>
      <c r="H115" s="136">
        <f t="shared" si="76"/>
        <v>3</v>
      </c>
      <c r="I115" s="137">
        <f t="shared" si="77"/>
        <v>1633.2670000000001</v>
      </c>
      <c r="J115" s="138">
        <f t="shared" si="78"/>
        <v>2.5534324962396441E-2</v>
      </c>
      <c r="K115" s="138">
        <f t="shared" si="79"/>
        <v>0.3352380782496735</v>
      </c>
      <c r="L115" s="138">
        <f t="shared" si="80"/>
        <v>0.10714720863153422</v>
      </c>
      <c r="M115" s="139">
        <f t="shared" si="81"/>
        <v>11.093999999999999</v>
      </c>
      <c r="N115" s="140">
        <f t="shared" si="82"/>
        <v>0</v>
      </c>
      <c r="O115" s="140">
        <f t="shared" si="83"/>
        <v>4.5920232270657522</v>
      </c>
      <c r="P115" s="222">
        <f t="shared" si="84"/>
        <v>2</v>
      </c>
      <c r="Q115" s="223">
        <f t="shared" si="85"/>
        <v>0</v>
      </c>
      <c r="R115" s="223">
        <f t="shared" si="86"/>
        <v>75</v>
      </c>
      <c r="T115">
        <v>529</v>
      </c>
      <c r="U115">
        <v>1706</v>
      </c>
      <c r="V115" t="s">
        <v>459</v>
      </c>
      <c r="W115">
        <v>1633.2670000000001</v>
      </c>
      <c r="X115">
        <v>956.29600000000005</v>
      </c>
      <c r="Y115">
        <v>1.708</v>
      </c>
      <c r="Z115">
        <v>11.093999999999999</v>
      </c>
      <c r="AA115">
        <v>102.36663799999999</v>
      </c>
      <c r="AB115">
        <v>2.6138629999999998</v>
      </c>
      <c r="AC115">
        <v>34.317194999999998</v>
      </c>
      <c r="AD115" s="1">
        <v>175</v>
      </c>
      <c r="AE115">
        <v>0</v>
      </c>
      <c r="AF115">
        <v>75</v>
      </c>
      <c r="AG115">
        <v>68</v>
      </c>
      <c r="AH115">
        <v>15.955071</v>
      </c>
      <c r="AI115">
        <v>362.3</v>
      </c>
      <c r="AJ115">
        <v>0</v>
      </c>
      <c r="AK115">
        <v>2</v>
      </c>
      <c r="AL115">
        <v>133</v>
      </c>
      <c r="AM115" t="s">
        <v>460</v>
      </c>
      <c r="AN115" t="s">
        <v>765</v>
      </c>
      <c r="AO115">
        <v>1473.6759999999999</v>
      </c>
      <c r="AR115" t="s">
        <v>118</v>
      </c>
      <c r="AS115" t="s">
        <v>121</v>
      </c>
      <c r="AT115" t="s">
        <v>229</v>
      </c>
      <c r="AU115" t="s">
        <v>459</v>
      </c>
      <c r="AV115" t="s">
        <v>48</v>
      </c>
      <c r="AW115">
        <v>3</v>
      </c>
      <c r="BB115">
        <v>0.8978622606681802</v>
      </c>
      <c r="BC115" t="s">
        <v>69</v>
      </c>
      <c r="BF115" t="s">
        <v>118</v>
      </c>
      <c r="BG115" t="s">
        <v>121</v>
      </c>
      <c r="BH115" t="s">
        <v>459</v>
      </c>
      <c r="BI115">
        <v>1706</v>
      </c>
      <c r="BJ115">
        <v>3</v>
      </c>
      <c r="BK115" t="s">
        <v>229</v>
      </c>
      <c r="BL115" t="s">
        <v>232</v>
      </c>
      <c r="BM115">
        <v>0.8978622606681802</v>
      </c>
      <c r="BN115" t="s">
        <v>69</v>
      </c>
      <c r="BO115" t="s">
        <v>179</v>
      </c>
      <c r="BP115">
        <v>1633.2670000000001</v>
      </c>
    </row>
    <row r="116" spans="1:68" ht="16.5" x14ac:dyDescent="0.25">
      <c r="A116" s="112" t="str">
        <f t="shared" si="70"/>
        <v>인천스마트</v>
      </c>
      <c r="B116" s="113" t="str">
        <f t="shared" si="35"/>
        <v>인호덕</v>
      </c>
      <c r="C116" s="114" t="str">
        <f t="shared" si="71"/>
        <v>C</v>
      </c>
      <c r="D116" s="115">
        <f t="shared" si="72"/>
        <v>0.88361880766271295</v>
      </c>
      <c r="E116" s="116">
        <f t="shared" si="73"/>
        <v>3123</v>
      </c>
      <c r="F116" s="117" t="str">
        <f t="shared" si="74"/>
        <v>27</v>
      </c>
      <c r="G116" s="118" t="str">
        <f t="shared" si="75"/>
        <v>70바3676</v>
      </c>
      <c r="H116" s="119">
        <f t="shared" si="76"/>
        <v>4</v>
      </c>
      <c r="I116" s="120">
        <f t="shared" si="77"/>
        <v>2002.9019999999998</v>
      </c>
      <c r="J116" s="121">
        <f t="shared" si="78"/>
        <v>5.1916367271013987E-2</v>
      </c>
      <c r="K116" s="121">
        <f t="shared" si="79"/>
        <v>0.38327638004369541</v>
      </c>
      <c r="L116" s="121">
        <f t="shared" si="80"/>
        <v>0.17923992287191287</v>
      </c>
      <c r="M116" s="122">
        <f t="shared" si="81"/>
        <v>16.518999999999998</v>
      </c>
      <c r="N116" s="123">
        <f t="shared" si="82"/>
        <v>0</v>
      </c>
      <c r="O116" s="123">
        <f t="shared" si="83"/>
        <v>23.515878460354024</v>
      </c>
      <c r="P116" s="224">
        <f t="shared" si="84"/>
        <v>43</v>
      </c>
      <c r="Q116" s="225">
        <f t="shared" si="85"/>
        <v>0</v>
      </c>
      <c r="R116" s="225">
        <f t="shared" si="86"/>
        <v>471</v>
      </c>
      <c r="T116">
        <v>529</v>
      </c>
      <c r="U116">
        <v>3123</v>
      </c>
      <c r="V116" t="s">
        <v>461</v>
      </c>
      <c r="W116">
        <v>2002.902</v>
      </c>
      <c r="X116">
        <v>1142.8699999999999</v>
      </c>
      <c r="Y116">
        <v>1.7529999999999999</v>
      </c>
      <c r="Z116">
        <v>16.518999999999998</v>
      </c>
      <c r="AA116">
        <v>129.87719200000001</v>
      </c>
      <c r="AB116">
        <v>6.7427520000000003</v>
      </c>
      <c r="AC116">
        <v>49.778860000000002</v>
      </c>
      <c r="AD116" s="1">
        <v>359</v>
      </c>
      <c r="AE116">
        <v>0</v>
      </c>
      <c r="AF116">
        <v>471</v>
      </c>
      <c r="AG116">
        <v>70</v>
      </c>
      <c r="AH116">
        <v>15.421506000000001</v>
      </c>
      <c r="AI116">
        <v>2463</v>
      </c>
      <c r="AJ116">
        <v>0</v>
      </c>
      <c r="AK116">
        <v>43</v>
      </c>
      <c r="AL116">
        <v>12875</v>
      </c>
      <c r="AM116" t="s">
        <v>462</v>
      </c>
      <c r="AN116" t="s">
        <v>766</v>
      </c>
      <c r="AO116">
        <v>1719.6489999999999</v>
      </c>
      <c r="AR116" t="s">
        <v>118</v>
      </c>
      <c r="AS116" t="s">
        <v>121</v>
      </c>
      <c r="AT116" t="s">
        <v>238</v>
      </c>
      <c r="AU116" t="s">
        <v>461</v>
      </c>
      <c r="AV116" t="s">
        <v>48</v>
      </c>
      <c r="AW116">
        <v>4</v>
      </c>
      <c r="BB116">
        <v>0.88361880766271295</v>
      </c>
      <c r="BC116" t="s">
        <v>69</v>
      </c>
      <c r="BF116" t="s">
        <v>118</v>
      </c>
      <c r="BG116" t="s">
        <v>121</v>
      </c>
      <c r="BH116" t="s">
        <v>461</v>
      </c>
      <c r="BI116">
        <v>3123</v>
      </c>
      <c r="BJ116">
        <v>4</v>
      </c>
      <c r="BK116" t="s">
        <v>238</v>
      </c>
      <c r="BL116" t="s">
        <v>239</v>
      </c>
      <c r="BM116">
        <v>0.88361880766271295</v>
      </c>
      <c r="BN116" t="s">
        <v>69</v>
      </c>
      <c r="BO116" t="s">
        <v>179</v>
      </c>
      <c r="BP116">
        <v>2002.9019999999998</v>
      </c>
    </row>
    <row r="117" spans="1:68" ht="16.5" x14ac:dyDescent="0.25">
      <c r="A117" s="129" t="str">
        <f t="shared" si="70"/>
        <v>인천스마트</v>
      </c>
      <c r="B117" s="130" t="str">
        <f t="shared" si="35"/>
        <v>임광빈</v>
      </c>
      <c r="C117" s="131" t="str">
        <f t="shared" si="71"/>
        <v>S</v>
      </c>
      <c r="D117" s="132">
        <f t="shared" si="72"/>
        <v>1.1579260886103209</v>
      </c>
      <c r="E117" s="133">
        <f t="shared" si="73"/>
        <v>8629</v>
      </c>
      <c r="F117" s="134" t="str">
        <f t="shared" si="74"/>
        <v>5-1</v>
      </c>
      <c r="G117" s="135" t="str">
        <f t="shared" si="75"/>
        <v>70바3644</v>
      </c>
      <c r="H117" s="136">
        <f t="shared" si="76"/>
        <v>3</v>
      </c>
      <c r="I117" s="137">
        <f t="shared" si="77"/>
        <v>317.81600000000003</v>
      </c>
      <c r="J117" s="138">
        <f t="shared" si="78"/>
        <v>5.7694236174105932E-3</v>
      </c>
      <c r="K117" s="138">
        <f t="shared" si="79"/>
        <v>0.2651649356771954</v>
      </c>
      <c r="L117" s="138">
        <f t="shared" si="80"/>
        <v>3.4611221587333547E-2</v>
      </c>
      <c r="M117" s="139">
        <f t="shared" si="81"/>
        <v>10.24</v>
      </c>
      <c r="N117" s="140">
        <f t="shared" si="82"/>
        <v>1.6681401905016098</v>
      </c>
      <c r="O117" s="140">
        <f t="shared" si="83"/>
        <v>25.022102857524146</v>
      </c>
      <c r="P117" s="222">
        <f t="shared" si="84"/>
        <v>0</v>
      </c>
      <c r="Q117" s="223">
        <f t="shared" si="85"/>
        <v>7</v>
      </c>
      <c r="R117" s="223">
        <f t="shared" si="86"/>
        <v>105</v>
      </c>
      <c r="T117">
        <v>529</v>
      </c>
      <c r="U117">
        <v>8629</v>
      </c>
      <c r="V117" t="s">
        <v>463</v>
      </c>
      <c r="W117">
        <v>419.62900000000002</v>
      </c>
      <c r="X117">
        <v>196.95400000000001</v>
      </c>
      <c r="Y117">
        <v>2.1309999999999998</v>
      </c>
      <c r="Z117">
        <v>10.24</v>
      </c>
      <c r="AA117">
        <v>21.758845999999998</v>
      </c>
      <c r="AB117">
        <v>0.12553600000000001</v>
      </c>
      <c r="AC117">
        <v>5.7696829999999997</v>
      </c>
      <c r="AD117" s="1">
        <v>11</v>
      </c>
      <c r="AE117">
        <v>7</v>
      </c>
      <c r="AF117">
        <v>105</v>
      </c>
      <c r="AG117">
        <v>65</v>
      </c>
      <c r="AH117">
        <v>19.285443000000001</v>
      </c>
      <c r="AI117">
        <v>55</v>
      </c>
      <c r="AJ117">
        <v>0</v>
      </c>
      <c r="AK117">
        <v>0</v>
      </c>
      <c r="AL117">
        <v>0</v>
      </c>
      <c r="AM117" t="s">
        <v>464</v>
      </c>
      <c r="AN117" t="s">
        <v>767</v>
      </c>
      <c r="AO117">
        <v>127.883</v>
      </c>
      <c r="AR117" t="s">
        <v>118</v>
      </c>
      <c r="AS117" t="s">
        <v>124</v>
      </c>
      <c r="AT117" t="s">
        <v>265</v>
      </c>
      <c r="AU117" t="s">
        <v>463</v>
      </c>
      <c r="AV117" t="s">
        <v>48</v>
      </c>
      <c r="AW117">
        <v>3</v>
      </c>
      <c r="BB117">
        <v>1.1579260886103209</v>
      </c>
      <c r="BC117" t="s">
        <v>71</v>
      </c>
      <c r="BF117" t="s">
        <v>118</v>
      </c>
      <c r="BG117" t="s">
        <v>124</v>
      </c>
      <c r="BH117" t="s">
        <v>463</v>
      </c>
      <c r="BI117">
        <v>8629</v>
      </c>
      <c r="BJ117">
        <v>3</v>
      </c>
      <c r="BK117" t="s">
        <v>265</v>
      </c>
      <c r="BL117" t="s">
        <v>266</v>
      </c>
      <c r="BM117">
        <v>1.1579260886103209</v>
      </c>
      <c r="BN117" t="s">
        <v>71</v>
      </c>
      <c r="BO117" t="s">
        <v>178</v>
      </c>
      <c r="BP117">
        <v>317.81600000000003</v>
      </c>
    </row>
    <row r="118" spans="1:68" ht="16.5" x14ac:dyDescent="0.25">
      <c r="A118" s="112" t="str">
        <f t="shared" si="70"/>
        <v>인천스마트</v>
      </c>
      <c r="B118" s="113" t="str">
        <f t="shared" si="35"/>
        <v>임인복</v>
      </c>
      <c r="C118" s="114" t="str">
        <f t="shared" si="71"/>
        <v>A</v>
      </c>
      <c r="D118" s="115">
        <f t="shared" si="72"/>
        <v>0.97526315789473683</v>
      </c>
      <c r="E118" s="116">
        <f t="shared" si="73"/>
        <v>7690</v>
      </c>
      <c r="F118" s="117" t="str">
        <f t="shared" si="74"/>
        <v>27</v>
      </c>
      <c r="G118" s="118" t="str">
        <f t="shared" si="75"/>
        <v>70바3640</v>
      </c>
      <c r="H118" s="119">
        <f t="shared" si="76"/>
        <v>1</v>
      </c>
      <c r="I118" s="120">
        <f t="shared" si="77"/>
        <v>902.67600000000004</v>
      </c>
      <c r="J118" s="121">
        <f t="shared" si="78"/>
        <v>4.0811929829090772E-2</v>
      </c>
      <c r="K118" s="121">
        <f t="shared" si="79"/>
        <v>0.32390139631057629</v>
      </c>
      <c r="L118" s="121">
        <f t="shared" si="80"/>
        <v>0.1085660857273263</v>
      </c>
      <c r="M118" s="122">
        <f t="shared" si="81"/>
        <v>13.615</v>
      </c>
      <c r="N118" s="123">
        <f t="shared" si="82"/>
        <v>0.1064734811824093</v>
      </c>
      <c r="O118" s="123">
        <f t="shared" si="83"/>
        <v>7.2401967204038327</v>
      </c>
      <c r="P118" s="224">
        <f t="shared" si="84"/>
        <v>1</v>
      </c>
      <c r="Q118" s="225">
        <f t="shared" si="85"/>
        <v>1</v>
      </c>
      <c r="R118" s="225">
        <f t="shared" si="86"/>
        <v>68</v>
      </c>
      <c r="T118">
        <v>529</v>
      </c>
      <c r="U118">
        <v>7690</v>
      </c>
      <c r="V118" t="s">
        <v>465</v>
      </c>
      <c r="W118">
        <v>939.20100000000002</v>
      </c>
      <c r="X118">
        <v>508.66899999999998</v>
      </c>
      <c r="Y118">
        <v>1.8460000000000001</v>
      </c>
      <c r="Z118">
        <v>13.615</v>
      </c>
      <c r="AA118">
        <v>51.128309999999999</v>
      </c>
      <c r="AB118">
        <v>2.0866449999999999</v>
      </c>
      <c r="AC118">
        <v>16.560531000000001</v>
      </c>
      <c r="AD118" s="1">
        <v>98</v>
      </c>
      <c r="AE118">
        <v>1</v>
      </c>
      <c r="AF118">
        <v>68</v>
      </c>
      <c r="AG118">
        <v>93</v>
      </c>
      <c r="AH118">
        <v>18.369489999999999</v>
      </c>
      <c r="AI118">
        <v>681.2</v>
      </c>
      <c r="AJ118">
        <v>16.600000000000001</v>
      </c>
      <c r="AK118">
        <v>1</v>
      </c>
      <c r="AL118">
        <v>173</v>
      </c>
      <c r="AM118" t="s">
        <v>466</v>
      </c>
      <c r="AN118" t="s">
        <v>768</v>
      </c>
      <c r="AO118">
        <v>902.67600000000004</v>
      </c>
      <c r="AR118" t="s">
        <v>118</v>
      </c>
      <c r="AS118" t="s">
        <v>121</v>
      </c>
      <c r="AT118" t="s">
        <v>234</v>
      </c>
      <c r="AU118" t="s">
        <v>465</v>
      </c>
      <c r="AV118" t="s">
        <v>48</v>
      </c>
      <c r="AW118">
        <v>1</v>
      </c>
      <c r="BB118">
        <v>0.97526315789473683</v>
      </c>
      <c r="BC118" t="s">
        <v>66</v>
      </c>
      <c r="BF118" t="s">
        <v>118</v>
      </c>
      <c r="BG118" t="s">
        <v>121</v>
      </c>
      <c r="BH118" t="s">
        <v>465</v>
      </c>
      <c r="BI118">
        <v>7690</v>
      </c>
      <c r="BJ118">
        <v>1</v>
      </c>
      <c r="BK118" t="s">
        <v>234</v>
      </c>
      <c r="BL118" t="s">
        <v>176</v>
      </c>
      <c r="BM118">
        <v>0.97526315789473683</v>
      </c>
      <c r="BN118" t="s">
        <v>66</v>
      </c>
      <c r="BO118" t="s">
        <v>180</v>
      </c>
      <c r="BP118">
        <v>902.67600000000004</v>
      </c>
    </row>
    <row r="119" spans="1:68" ht="16.5" x14ac:dyDescent="0.25">
      <c r="A119" s="129" t="str">
        <f t="shared" si="70"/>
        <v>인천스마트</v>
      </c>
      <c r="B119" s="130" t="str">
        <f t="shared" si="35"/>
        <v>임재준</v>
      </c>
      <c r="C119" s="131" t="str">
        <f t="shared" si="71"/>
        <v>B</v>
      </c>
      <c r="D119" s="132">
        <f t="shared" si="72"/>
        <v>0.94835320312917037</v>
      </c>
      <c r="E119" s="133">
        <f t="shared" si="73"/>
        <v>6064</v>
      </c>
      <c r="F119" s="134" t="str">
        <f t="shared" si="74"/>
        <v>20</v>
      </c>
      <c r="G119" s="135" t="str">
        <f t="shared" si="75"/>
        <v>70바3574</v>
      </c>
      <c r="H119" s="136">
        <f t="shared" si="76"/>
        <v>3</v>
      </c>
      <c r="I119" s="137">
        <f t="shared" si="77"/>
        <v>1347.867</v>
      </c>
      <c r="J119" s="138">
        <f t="shared" si="78"/>
        <v>4.8318247930610243E-2</v>
      </c>
      <c r="K119" s="138">
        <f t="shared" si="79"/>
        <v>0.40729125290238388</v>
      </c>
      <c r="L119" s="138">
        <f t="shared" si="80"/>
        <v>6.2320688910701132E-2</v>
      </c>
      <c r="M119" s="139">
        <f t="shared" si="81"/>
        <v>15.769</v>
      </c>
      <c r="N119" s="140">
        <f t="shared" si="82"/>
        <v>0</v>
      </c>
      <c r="O119" s="140">
        <f t="shared" si="83"/>
        <v>29.379753343616247</v>
      </c>
      <c r="P119" s="222">
        <f t="shared" si="84"/>
        <v>39</v>
      </c>
      <c r="Q119" s="223">
        <f t="shared" si="85"/>
        <v>0</v>
      </c>
      <c r="R119" s="223">
        <f t="shared" si="86"/>
        <v>396</v>
      </c>
      <c r="T119">
        <v>529</v>
      </c>
      <c r="U119">
        <v>6064</v>
      </c>
      <c r="V119" t="s">
        <v>467</v>
      </c>
      <c r="W119">
        <v>1347.867</v>
      </c>
      <c r="X119">
        <v>748.65300000000002</v>
      </c>
      <c r="Y119">
        <v>1.8</v>
      </c>
      <c r="Z119">
        <v>15.769</v>
      </c>
      <c r="AA119">
        <v>82.623029000000002</v>
      </c>
      <c r="AB119">
        <v>3.9922</v>
      </c>
      <c r="AC119">
        <v>33.651637000000001</v>
      </c>
      <c r="AD119" s="1">
        <v>84</v>
      </c>
      <c r="AE119">
        <v>0</v>
      </c>
      <c r="AF119">
        <v>396</v>
      </c>
      <c r="AG119">
        <v>93</v>
      </c>
      <c r="AH119">
        <v>16.313454</v>
      </c>
      <c r="AI119">
        <v>1697.4</v>
      </c>
      <c r="AJ119">
        <v>18.2</v>
      </c>
      <c r="AK119">
        <v>39</v>
      </c>
      <c r="AL119">
        <v>10987</v>
      </c>
      <c r="AM119" t="s">
        <v>468</v>
      </c>
      <c r="AN119" t="s">
        <v>769</v>
      </c>
      <c r="AO119">
        <v>1173.912</v>
      </c>
      <c r="AR119" t="s">
        <v>118</v>
      </c>
      <c r="AS119" t="s">
        <v>119</v>
      </c>
      <c r="AT119" t="s">
        <v>210</v>
      </c>
      <c r="AU119" t="s">
        <v>467</v>
      </c>
      <c r="AV119" t="s">
        <v>48</v>
      </c>
      <c r="AW119">
        <v>3</v>
      </c>
      <c r="BB119">
        <v>0.94835320312917037</v>
      </c>
      <c r="BC119" t="s">
        <v>68</v>
      </c>
      <c r="BF119" t="s">
        <v>118</v>
      </c>
      <c r="BG119" t="s">
        <v>119</v>
      </c>
      <c r="BH119" t="s">
        <v>467</v>
      </c>
      <c r="BI119">
        <v>6064</v>
      </c>
      <c r="BJ119">
        <v>3</v>
      </c>
      <c r="BK119" t="s">
        <v>210</v>
      </c>
      <c r="BL119" t="s">
        <v>198</v>
      </c>
      <c r="BM119">
        <v>0.94835320312917037</v>
      </c>
      <c r="BN119" t="s">
        <v>68</v>
      </c>
      <c r="BO119" t="s">
        <v>177</v>
      </c>
      <c r="BP119">
        <v>1347.867</v>
      </c>
    </row>
    <row r="120" spans="1:68" ht="16.5" x14ac:dyDescent="0.25">
      <c r="A120" s="112" t="str">
        <f t="shared" si="70"/>
        <v>인천스마트</v>
      </c>
      <c r="B120" s="113" t="str">
        <f t="shared" si="35"/>
        <v>임충환</v>
      </c>
      <c r="C120" s="114" t="str">
        <f t="shared" si="71"/>
        <v>A</v>
      </c>
      <c r="D120" s="115">
        <f t="shared" si="72"/>
        <v>0.95717828205637012</v>
      </c>
      <c r="E120" s="116">
        <f t="shared" si="73"/>
        <v>170</v>
      </c>
      <c r="F120" s="117" t="str">
        <f t="shared" si="74"/>
        <v>5</v>
      </c>
      <c r="G120" s="118" t="str">
        <f t="shared" si="75"/>
        <v>70바3632</v>
      </c>
      <c r="H120" s="119">
        <f t="shared" si="76"/>
        <v>3</v>
      </c>
      <c r="I120" s="120">
        <f t="shared" si="77"/>
        <v>1980.519</v>
      </c>
      <c r="J120" s="121">
        <f t="shared" si="78"/>
        <v>1.1966829537387062E-2</v>
      </c>
      <c r="K120" s="121">
        <f t="shared" si="79"/>
        <v>0.27843705993679252</v>
      </c>
      <c r="L120" s="121">
        <f t="shared" si="80"/>
        <v>0.15248528289806865</v>
      </c>
      <c r="M120" s="122">
        <f t="shared" si="81"/>
        <v>8.6110000000000007</v>
      </c>
      <c r="N120" s="123">
        <f t="shared" si="82"/>
        <v>9.9818529912618859E-2</v>
      </c>
      <c r="O120" s="123">
        <f t="shared" si="83"/>
        <v>0.49909264956309429</v>
      </c>
      <c r="P120" s="224">
        <f t="shared" si="84"/>
        <v>1227</v>
      </c>
      <c r="Q120" s="225">
        <f t="shared" si="85"/>
        <v>2</v>
      </c>
      <c r="R120" s="225">
        <f t="shared" si="86"/>
        <v>10</v>
      </c>
      <c r="T120">
        <v>529</v>
      </c>
      <c r="U120">
        <v>170</v>
      </c>
      <c r="V120" t="s">
        <v>469</v>
      </c>
      <c r="W120">
        <v>2003.636</v>
      </c>
      <c r="X120">
        <v>1044.8679999999999</v>
      </c>
      <c r="Y120">
        <v>1.9179999999999999</v>
      </c>
      <c r="Z120">
        <v>8.6110000000000007</v>
      </c>
      <c r="AA120">
        <v>111.949117</v>
      </c>
      <c r="AB120">
        <v>1.3396760000000001</v>
      </c>
      <c r="AC120">
        <v>31.170783</v>
      </c>
      <c r="AD120" s="1">
        <v>302</v>
      </c>
      <c r="AE120">
        <v>2</v>
      </c>
      <c r="AF120">
        <v>10</v>
      </c>
      <c r="AG120">
        <v>92</v>
      </c>
      <c r="AH120">
        <v>17.897738</v>
      </c>
      <c r="AI120">
        <v>516</v>
      </c>
      <c r="AJ120">
        <v>22.8</v>
      </c>
      <c r="AK120">
        <v>1227</v>
      </c>
      <c r="AL120">
        <v>0</v>
      </c>
      <c r="AM120" t="s">
        <v>470</v>
      </c>
      <c r="AN120" t="s">
        <v>770</v>
      </c>
      <c r="AO120">
        <v>1633.7809999999999</v>
      </c>
      <c r="AR120" t="s">
        <v>118</v>
      </c>
      <c r="AS120" t="s">
        <v>123</v>
      </c>
      <c r="AT120" t="s">
        <v>262</v>
      </c>
      <c r="AU120" t="s">
        <v>469</v>
      </c>
      <c r="AV120" t="s">
        <v>48</v>
      </c>
      <c r="AW120">
        <v>3</v>
      </c>
      <c r="BB120">
        <v>0.95717828205637012</v>
      </c>
      <c r="BC120" t="s">
        <v>66</v>
      </c>
      <c r="BF120" t="s">
        <v>118</v>
      </c>
      <c r="BG120" t="s">
        <v>123</v>
      </c>
      <c r="BH120" t="s">
        <v>469</v>
      </c>
      <c r="BI120">
        <v>170</v>
      </c>
      <c r="BJ120">
        <v>3</v>
      </c>
      <c r="BK120" t="s">
        <v>262</v>
      </c>
      <c r="BL120" t="s">
        <v>256</v>
      </c>
      <c r="BM120">
        <v>0.95717828205637012</v>
      </c>
      <c r="BN120" t="s">
        <v>66</v>
      </c>
      <c r="BO120" t="s">
        <v>180</v>
      </c>
      <c r="BP120">
        <v>1980.519</v>
      </c>
    </row>
    <row r="121" spans="1:68" ht="16.5" x14ac:dyDescent="0.25">
      <c r="A121" s="129" t="str">
        <f t="shared" si="70"/>
        <v>인천스마트</v>
      </c>
      <c r="B121" s="130" t="str">
        <f t="shared" si="35"/>
        <v>자선호</v>
      </c>
      <c r="C121" s="131" t="str">
        <f t="shared" si="71"/>
        <v>B</v>
      </c>
      <c r="D121" s="132">
        <f t="shared" si="72"/>
        <v>0.91346128741924804</v>
      </c>
      <c r="E121" s="133">
        <f t="shared" si="73"/>
        <v>8420</v>
      </c>
      <c r="F121" s="134" t="str">
        <f t="shared" si="74"/>
        <v>5</v>
      </c>
      <c r="G121" s="135" t="str">
        <f t="shared" si="75"/>
        <v>70바3622</v>
      </c>
      <c r="H121" s="136">
        <f t="shared" si="76"/>
        <v>2</v>
      </c>
      <c r="I121" s="137">
        <f t="shared" si="77"/>
        <v>1344.395</v>
      </c>
      <c r="J121" s="138">
        <f t="shared" si="78"/>
        <v>0.10203925068912539</v>
      </c>
      <c r="K121" s="138">
        <f t="shared" si="79"/>
        <v>0.32359689110911688</v>
      </c>
      <c r="L121" s="138">
        <f t="shared" si="80"/>
        <v>0.19934617430145157</v>
      </c>
      <c r="M121" s="139">
        <f t="shared" si="81"/>
        <v>12.523999999999999</v>
      </c>
      <c r="N121" s="140">
        <f t="shared" si="82"/>
        <v>7.2886031756444036E-2</v>
      </c>
      <c r="O121" s="140">
        <f t="shared" si="83"/>
        <v>2.259466984449765</v>
      </c>
      <c r="P121" s="222">
        <f t="shared" si="84"/>
        <v>33</v>
      </c>
      <c r="Q121" s="223">
        <f t="shared" si="85"/>
        <v>1</v>
      </c>
      <c r="R121" s="223">
        <f t="shared" si="86"/>
        <v>31</v>
      </c>
      <c r="T121">
        <v>529</v>
      </c>
      <c r="U121">
        <v>8420</v>
      </c>
      <c r="V121" t="s">
        <v>471</v>
      </c>
      <c r="W121">
        <v>1372.0050000000001</v>
      </c>
      <c r="X121">
        <v>748.16499999999996</v>
      </c>
      <c r="Y121">
        <v>1.8340000000000001</v>
      </c>
      <c r="Z121">
        <v>12.523999999999999</v>
      </c>
      <c r="AA121">
        <v>87.07414</v>
      </c>
      <c r="AB121">
        <v>8.8849800000000005</v>
      </c>
      <c r="AC121">
        <v>28.176921</v>
      </c>
      <c r="AD121" s="1">
        <v>268</v>
      </c>
      <c r="AE121">
        <v>1</v>
      </c>
      <c r="AF121">
        <v>31</v>
      </c>
      <c r="AG121">
        <v>71</v>
      </c>
      <c r="AH121">
        <v>15.756743999999999</v>
      </c>
      <c r="AI121">
        <v>823</v>
      </c>
      <c r="AJ121">
        <v>0</v>
      </c>
      <c r="AK121">
        <v>33</v>
      </c>
      <c r="AL121">
        <v>16858</v>
      </c>
      <c r="AM121" t="s">
        <v>472</v>
      </c>
      <c r="AN121" t="s">
        <v>771</v>
      </c>
      <c r="AO121">
        <v>1203.5250000000001</v>
      </c>
      <c r="AR121" t="s">
        <v>118</v>
      </c>
      <c r="AS121" t="s">
        <v>123</v>
      </c>
      <c r="AT121" t="s">
        <v>258</v>
      </c>
      <c r="AU121" t="s">
        <v>471</v>
      </c>
      <c r="AV121" t="s">
        <v>48</v>
      </c>
      <c r="AW121">
        <v>2</v>
      </c>
      <c r="BB121">
        <v>0.91346128741924804</v>
      </c>
      <c r="BC121" t="s">
        <v>68</v>
      </c>
      <c r="BF121" t="s">
        <v>118</v>
      </c>
      <c r="BG121" t="s">
        <v>123</v>
      </c>
      <c r="BH121" t="s">
        <v>471</v>
      </c>
      <c r="BI121">
        <v>8420</v>
      </c>
      <c r="BJ121">
        <v>2</v>
      </c>
      <c r="BK121" t="s">
        <v>258</v>
      </c>
      <c r="BL121" t="s">
        <v>254</v>
      </c>
      <c r="BM121">
        <v>0.91346128741924804</v>
      </c>
      <c r="BN121" t="s">
        <v>68</v>
      </c>
      <c r="BO121" t="s">
        <v>177</v>
      </c>
      <c r="BP121">
        <v>1344.395</v>
      </c>
    </row>
    <row r="122" spans="1:68" ht="16.5" x14ac:dyDescent="0.25">
      <c r="A122" s="112" t="str">
        <f t="shared" si="70"/>
        <v>인천스마트</v>
      </c>
      <c r="B122" s="113" t="str">
        <f t="shared" si="35"/>
        <v>장길영</v>
      </c>
      <c r="C122" s="114" t="str">
        <f t="shared" si="71"/>
        <v>D</v>
      </c>
      <c r="D122" s="115">
        <f t="shared" si="72"/>
        <v>0.82111333510905371</v>
      </c>
      <c r="E122" s="116">
        <f t="shared" si="73"/>
        <v>8961</v>
      </c>
      <c r="F122" s="117" t="str">
        <f t="shared" si="74"/>
        <v>21</v>
      </c>
      <c r="G122" s="118" t="str">
        <f t="shared" si="75"/>
        <v>70바3649</v>
      </c>
      <c r="H122" s="119">
        <f t="shared" si="76"/>
        <v>11</v>
      </c>
      <c r="I122" s="120">
        <f t="shared" si="77"/>
        <v>1660.1030000000001</v>
      </c>
      <c r="J122" s="121">
        <f t="shared" si="78"/>
        <v>1.9834392988892745E-2</v>
      </c>
      <c r="K122" s="121">
        <f t="shared" si="79"/>
        <v>0.38985841062622439</v>
      </c>
      <c r="L122" s="121">
        <f t="shared" si="80"/>
        <v>0.12589580285078697</v>
      </c>
      <c r="M122" s="122">
        <f t="shared" si="81"/>
        <v>13.611000000000001</v>
      </c>
      <c r="N122" s="123">
        <f t="shared" si="82"/>
        <v>0</v>
      </c>
      <c r="O122" s="123">
        <f t="shared" si="83"/>
        <v>27.588649619933221</v>
      </c>
      <c r="P122" s="224">
        <f t="shared" si="84"/>
        <v>28</v>
      </c>
      <c r="Q122" s="225">
        <f t="shared" si="85"/>
        <v>0</v>
      </c>
      <c r="R122" s="225">
        <f t="shared" si="86"/>
        <v>458</v>
      </c>
      <c r="T122">
        <v>529</v>
      </c>
      <c r="U122">
        <v>8961</v>
      </c>
      <c r="V122" t="s">
        <v>473</v>
      </c>
      <c r="W122">
        <v>1660.1030000000001</v>
      </c>
      <c r="X122">
        <v>934.827</v>
      </c>
      <c r="Y122">
        <v>1.776</v>
      </c>
      <c r="Z122">
        <v>13.611000000000001</v>
      </c>
      <c r="AA122">
        <v>119.656649</v>
      </c>
      <c r="AB122">
        <v>2.3733170000000001</v>
      </c>
      <c r="AC122">
        <v>46.649151000000003</v>
      </c>
      <c r="AD122" s="1">
        <v>209</v>
      </c>
      <c r="AE122">
        <v>0</v>
      </c>
      <c r="AF122">
        <v>458</v>
      </c>
      <c r="AG122">
        <v>79</v>
      </c>
      <c r="AH122">
        <v>13.873888000000001</v>
      </c>
      <c r="AI122">
        <v>337.7</v>
      </c>
      <c r="AJ122">
        <v>0</v>
      </c>
      <c r="AK122">
        <v>28</v>
      </c>
      <c r="AL122">
        <v>9898</v>
      </c>
      <c r="AM122" t="s">
        <v>474</v>
      </c>
      <c r="AN122" t="s">
        <v>772</v>
      </c>
      <c r="AO122">
        <v>258.84899999999999</v>
      </c>
      <c r="AR122" t="s">
        <v>118</v>
      </c>
      <c r="AS122" t="s">
        <v>120</v>
      </c>
      <c r="AT122" t="s">
        <v>223</v>
      </c>
      <c r="AU122" t="s">
        <v>473</v>
      </c>
      <c r="AV122" t="s">
        <v>48</v>
      </c>
      <c r="AW122">
        <v>11</v>
      </c>
      <c r="BB122">
        <v>0.82111333510905371</v>
      </c>
      <c r="BC122" t="s">
        <v>67</v>
      </c>
      <c r="BF122" t="s">
        <v>118</v>
      </c>
      <c r="BG122" t="s">
        <v>120</v>
      </c>
      <c r="BH122" t="s">
        <v>473</v>
      </c>
      <c r="BI122">
        <v>8961</v>
      </c>
      <c r="BJ122">
        <v>11</v>
      </c>
      <c r="BK122" t="s">
        <v>223</v>
      </c>
      <c r="BL122" t="s">
        <v>252</v>
      </c>
      <c r="BM122">
        <v>0.82111333510905371</v>
      </c>
      <c r="BN122" t="s">
        <v>67</v>
      </c>
      <c r="BO122" t="s">
        <v>181</v>
      </c>
      <c r="BP122">
        <v>1660.1030000000001</v>
      </c>
    </row>
    <row r="123" spans="1:68" ht="16.5" x14ac:dyDescent="0.25">
      <c r="A123" s="129" t="str">
        <f t="shared" si="70"/>
        <v>인천스마트</v>
      </c>
      <c r="B123" s="130" t="str">
        <f t="shared" si="35"/>
        <v>장남균</v>
      </c>
      <c r="C123" s="131" t="str">
        <f t="shared" si="71"/>
        <v>C</v>
      </c>
      <c r="D123" s="132">
        <f t="shared" si="72"/>
        <v>0.89210651580500988</v>
      </c>
      <c r="E123" s="133">
        <f t="shared" si="73"/>
        <v>8562</v>
      </c>
      <c r="F123" s="134" t="str">
        <f t="shared" si="74"/>
        <v>21</v>
      </c>
      <c r="G123" s="135" t="str">
        <f t="shared" si="75"/>
        <v>70바3626</v>
      </c>
      <c r="H123" s="136">
        <f t="shared" si="76"/>
        <v>2</v>
      </c>
      <c r="I123" s="137">
        <f t="shared" si="77"/>
        <v>1334.7809999999999</v>
      </c>
      <c r="J123" s="138">
        <f t="shared" si="78"/>
        <v>4.075700738035995E-2</v>
      </c>
      <c r="K123" s="138">
        <f t="shared" si="79"/>
        <v>0.35294888831010324</v>
      </c>
      <c r="L123" s="138">
        <f t="shared" si="80"/>
        <v>0.17605884411000758</v>
      </c>
      <c r="M123" s="139">
        <f t="shared" si="81"/>
        <v>12.803000000000001</v>
      </c>
      <c r="N123" s="140">
        <f t="shared" si="82"/>
        <v>0</v>
      </c>
      <c r="O123" s="140">
        <f t="shared" si="83"/>
        <v>1.1237798560213248</v>
      </c>
      <c r="P123" s="222">
        <f t="shared" si="84"/>
        <v>10</v>
      </c>
      <c r="Q123" s="223">
        <f t="shared" si="85"/>
        <v>0</v>
      </c>
      <c r="R123" s="223">
        <f t="shared" si="86"/>
        <v>15</v>
      </c>
      <c r="T123">
        <v>529</v>
      </c>
      <c r="U123">
        <v>8562</v>
      </c>
      <c r="V123" t="s">
        <v>475</v>
      </c>
      <c r="W123">
        <v>1334.7809999999999</v>
      </c>
      <c r="X123">
        <v>687.70100000000002</v>
      </c>
      <c r="Y123">
        <v>1.9410000000000001</v>
      </c>
      <c r="Z123">
        <v>12.803000000000001</v>
      </c>
      <c r="AA123">
        <v>94.911360000000002</v>
      </c>
      <c r="AB123">
        <v>3.868303</v>
      </c>
      <c r="AC123">
        <v>33.498859000000003</v>
      </c>
      <c r="AD123" s="1">
        <v>235</v>
      </c>
      <c r="AE123">
        <v>0</v>
      </c>
      <c r="AF123">
        <v>15</v>
      </c>
      <c r="AG123">
        <v>68</v>
      </c>
      <c r="AH123">
        <v>14.063447999999999</v>
      </c>
      <c r="AI123">
        <v>179.8</v>
      </c>
      <c r="AJ123">
        <v>0</v>
      </c>
      <c r="AK123">
        <v>10</v>
      </c>
      <c r="AL123">
        <v>1637</v>
      </c>
      <c r="AM123" t="s">
        <v>476</v>
      </c>
      <c r="AN123" t="s">
        <v>773</v>
      </c>
      <c r="AO123">
        <v>1220.9659999999999</v>
      </c>
      <c r="AR123" t="s">
        <v>118</v>
      </c>
      <c r="AS123" t="s">
        <v>120</v>
      </c>
      <c r="AT123" t="s">
        <v>219</v>
      </c>
      <c r="AU123" t="s">
        <v>475</v>
      </c>
      <c r="AV123" t="s">
        <v>48</v>
      </c>
      <c r="AW123">
        <v>2</v>
      </c>
      <c r="BB123">
        <v>0.89210651580500988</v>
      </c>
      <c r="BC123" t="s">
        <v>69</v>
      </c>
      <c r="BF123" t="s">
        <v>118</v>
      </c>
      <c r="BG123" t="s">
        <v>120</v>
      </c>
      <c r="BH123" t="s">
        <v>475</v>
      </c>
      <c r="BI123">
        <v>8562</v>
      </c>
      <c r="BJ123">
        <v>2</v>
      </c>
      <c r="BK123" t="s">
        <v>219</v>
      </c>
      <c r="BL123" t="s">
        <v>214</v>
      </c>
      <c r="BM123">
        <v>0.89210651580500988</v>
      </c>
      <c r="BN123" t="s">
        <v>69</v>
      </c>
      <c r="BO123" t="s">
        <v>179</v>
      </c>
      <c r="BP123">
        <v>1334.7809999999999</v>
      </c>
    </row>
    <row r="124" spans="1:68" ht="16.5" x14ac:dyDescent="0.25">
      <c r="A124" s="112" t="str">
        <f t="shared" ref="A124:A153" si="87">BF124</f>
        <v>인천스마트</v>
      </c>
      <c r="B124" s="113" t="str">
        <f t="shared" si="35"/>
        <v>장명근</v>
      </c>
      <c r="C124" s="114" t="str">
        <f t="shared" ref="C124:C153" si="88">BN124</f>
        <v>D</v>
      </c>
      <c r="D124" s="115">
        <f t="shared" ref="D124:D153" si="89">BM124</f>
        <v>0.84907545457510269</v>
      </c>
      <c r="E124" s="116">
        <f t="shared" ref="E124:E153" si="90">U124</f>
        <v>4259</v>
      </c>
      <c r="F124" s="117" t="str">
        <f t="shared" ref="F124:F153" si="91">BG124</f>
        <v>38</v>
      </c>
      <c r="G124" s="118" t="str">
        <f t="shared" ref="G124:G153" si="92">BK124</f>
        <v>70바3553</v>
      </c>
      <c r="H124" s="119">
        <f t="shared" ref="H124:H153" si="93">BJ124</f>
        <v>3</v>
      </c>
      <c r="I124" s="120">
        <f t="shared" ref="I124:I153" si="94">BP124</f>
        <v>1931.739</v>
      </c>
      <c r="J124" s="121">
        <f t="shared" ref="J124:J153" si="95">AB124/AA124</f>
        <v>1.2743363858689604E-2</v>
      </c>
      <c r="K124" s="121">
        <f t="shared" ref="K124:K153" si="96">AC124/AA124</f>
        <v>0.38523791869404933</v>
      </c>
      <c r="L124" s="121">
        <f t="shared" ref="L124:L153" si="97">AD124/I124</f>
        <v>0.15788882452546643</v>
      </c>
      <c r="M124" s="122">
        <f t="shared" ref="M124:M153" si="98">Z124</f>
        <v>14.173</v>
      </c>
      <c r="N124" s="123">
        <f t="shared" ref="N124:N153" si="99">AE124*100/W124</f>
        <v>0.10353365542653536</v>
      </c>
      <c r="O124" s="123">
        <f t="shared" ref="O124:O153" si="100">AF124*100/W124</f>
        <v>18.843125287629437</v>
      </c>
      <c r="P124" s="224">
        <f t="shared" ref="P124:P153" si="101">AK124</f>
        <v>0</v>
      </c>
      <c r="Q124" s="225">
        <f t="shared" ref="Q124:Q153" si="102">AE124</f>
        <v>2</v>
      </c>
      <c r="R124" s="225">
        <f t="shared" ref="R124:R153" si="103">AF124</f>
        <v>364</v>
      </c>
      <c r="T124">
        <v>529</v>
      </c>
      <c r="U124">
        <v>4259</v>
      </c>
      <c r="V124" t="s">
        <v>477</v>
      </c>
      <c r="W124">
        <v>1931.739</v>
      </c>
      <c r="X124">
        <v>1034.615</v>
      </c>
      <c r="Y124">
        <v>1.867</v>
      </c>
      <c r="Z124">
        <v>14.173</v>
      </c>
      <c r="AA124">
        <v>126.861637</v>
      </c>
      <c r="AB124">
        <v>1.616644</v>
      </c>
      <c r="AC124">
        <v>48.871912999999999</v>
      </c>
      <c r="AD124" s="1">
        <v>305</v>
      </c>
      <c r="AE124">
        <v>2</v>
      </c>
      <c r="AF124">
        <v>364</v>
      </c>
      <c r="AG124">
        <v>70</v>
      </c>
      <c r="AH124">
        <v>15.227131999999999</v>
      </c>
      <c r="AI124">
        <v>607.79999999999995</v>
      </c>
      <c r="AJ124">
        <v>0</v>
      </c>
      <c r="AK124">
        <v>0</v>
      </c>
      <c r="AL124">
        <v>0</v>
      </c>
      <c r="AM124" t="s">
        <v>478</v>
      </c>
      <c r="AN124" t="s">
        <v>774</v>
      </c>
      <c r="AO124">
        <v>1677.598</v>
      </c>
      <c r="AR124" t="s">
        <v>118</v>
      </c>
      <c r="AS124" t="s">
        <v>122</v>
      </c>
      <c r="AT124" t="s">
        <v>249</v>
      </c>
      <c r="AU124" t="s">
        <v>477</v>
      </c>
      <c r="AV124" t="s">
        <v>48</v>
      </c>
      <c r="AW124">
        <v>3</v>
      </c>
      <c r="BB124">
        <v>0.84907545457510269</v>
      </c>
      <c r="BC124" t="s">
        <v>67</v>
      </c>
      <c r="BF124" t="s">
        <v>118</v>
      </c>
      <c r="BG124" t="s">
        <v>122</v>
      </c>
      <c r="BH124" t="s">
        <v>477</v>
      </c>
      <c r="BI124">
        <v>4259</v>
      </c>
      <c r="BJ124">
        <v>3</v>
      </c>
      <c r="BK124" t="s">
        <v>249</v>
      </c>
      <c r="BL124" t="s">
        <v>243</v>
      </c>
      <c r="BM124">
        <v>0.84907545457510269</v>
      </c>
      <c r="BN124" t="s">
        <v>67</v>
      </c>
      <c r="BO124" t="s">
        <v>181</v>
      </c>
      <c r="BP124">
        <v>1931.739</v>
      </c>
    </row>
    <row r="125" spans="1:68" ht="16.5" x14ac:dyDescent="0.25">
      <c r="A125" s="129" t="str">
        <f t="shared" si="87"/>
        <v>인천스마트</v>
      </c>
      <c r="B125" s="130" t="str">
        <f t="shared" si="35"/>
        <v>장시혁</v>
      </c>
      <c r="C125" s="131" t="str">
        <f t="shared" si="88"/>
        <v>C</v>
      </c>
      <c r="D125" s="132">
        <f t="shared" si="89"/>
        <v>0.88170941728179708</v>
      </c>
      <c r="E125" s="133">
        <f t="shared" si="90"/>
        <v>7030</v>
      </c>
      <c r="F125" s="134" t="str">
        <f t="shared" si="91"/>
        <v>5</v>
      </c>
      <c r="G125" s="135" t="str">
        <f t="shared" si="92"/>
        <v>70바3620</v>
      </c>
      <c r="H125" s="136">
        <f t="shared" si="93"/>
        <v>3</v>
      </c>
      <c r="I125" s="137">
        <f t="shared" si="94"/>
        <v>1857.33</v>
      </c>
      <c r="J125" s="138">
        <f t="shared" si="95"/>
        <v>5.3042277848937953E-2</v>
      </c>
      <c r="K125" s="138">
        <f t="shared" si="96"/>
        <v>0.35592616750699807</v>
      </c>
      <c r="L125" s="138">
        <f t="shared" si="97"/>
        <v>0.31066100262204349</v>
      </c>
      <c r="M125" s="139">
        <f t="shared" si="98"/>
        <v>13.808</v>
      </c>
      <c r="N125" s="140">
        <f t="shared" si="99"/>
        <v>0.16152218507211966</v>
      </c>
      <c r="O125" s="140">
        <f t="shared" si="100"/>
        <v>12.006482423694228</v>
      </c>
      <c r="P125" s="222">
        <f t="shared" si="101"/>
        <v>35</v>
      </c>
      <c r="Q125" s="223">
        <f t="shared" si="102"/>
        <v>3</v>
      </c>
      <c r="R125" s="223">
        <f t="shared" si="103"/>
        <v>223</v>
      </c>
      <c r="T125">
        <v>529</v>
      </c>
      <c r="U125">
        <v>7030</v>
      </c>
      <c r="V125" t="s">
        <v>479</v>
      </c>
      <c r="W125">
        <v>1857.33</v>
      </c>
      <c r="X125">
        <v>1053.644</v>
      </c>
      <c r="Y125">
        <v>1.7629999999999999</v>
      </c>
      <c r="Z125">
        <v>13.808</v>
      </c>
      <c r="AA125">
        <v>119.469134</v>
      </c>
      <c r="AB125">
        <v>6.3369150000000003</v>
      </c>
      <c r="AC125">
        <v>42.522190999999999</v>
      </c>
      <c r="AD125" s="1">
        <v>577</v>
      </c>
      <c r="AE125">
        <v>3</v>
      </c>
      <c r="AF125">
        <v>223</v>
      </c>
      <c r="AG125">
        <v>70</v>
      </c>
      <c r="AH125">
        <v>15.546526</v>
      </c>
      <c r="AI125">
        <v>2169.9</v>
      </c>
      <c r="AJ125">
        <v>0</v>
      </c>
      <c r="AK125">
        <v>35</v>
      </c>
      <c r="AL125">
        <v>7527</v>
      </c>
      <c r="AM125" t="s">
        <v>480</v>
      </c>
      <c r="AN125" t="s">
        <v>775</v>
      </c>
      <c r="AO125">
        <v>1627.277</v>
      </c>
      <c r="AR125" t="s">
        <v>118</v>
      </c>
      <c r="AS125" t="s">
        <v>123</v>
      </c>
      <c r="AT125" t="s">
        <v>256</v>
      </c>
      <c r="AU125" t="s">
        <v>479</v>
      </c>
      <c r="AV125" t="s">
        <v>48</v>
      </c>
      <c r="AW125">
        <v>3</v>
      </c>
      <c r="BB125">
        <v>0.88170941728179708</v>
      </c>
      <c r="BC125" t="s">
        <v>69</v>
      </c>
      <c r="BF125" t="s">
        <v>118</v>
      </c>
      <c r="BG125" t="s">
        <v>123</v>
      </c>
      <c r="BH125" t="s">
        <v>479</v>
      </c>
      <c r="BI125">
        <v>7030</v>
      </c>
      <c r="BJ125">
        <v>3</v>
      </c>
      <c r="BK125" t="s">
        <v>256</v>
      </c>
      <c r="BL125" t="s">
        <v>263</v>
      </c>
      <c r="BM125">
        <v>0.88170941728179708</v>
      </c>
      <c r="BN125" t="s">
        <v>69</v>
      </c>
      <c r="BO125" t="s">
        <v>179</v>
      </c>
      <c r="BP125">
        <v>1857.33</v>
      </c>
    </row>
    <row r="126" spans="1:68" ht="16.5" x14ac:dyDescent="0.25">
      <c r="A126" s="112" t="str">
        <f t="shared" si="87"/>
        <v>인천스마트</v>
      </c>
      <c r="B126" s="113" t="str">
        <f t="shared" si="35"/>
        <v>장해욱</v>
      </c>
      <c r="C126" s="114" t="str">
        <f t="shared" si="88"/>
        <v>B</v>
      </c>
      <c r="D126" s="115">
        <f t="shared" si="89"/>
        <v>0.92800303290496911</v>
      </c>
      <c r="E126" s="116">
        <f t="shared" si="90"/>
        <v>2104</v>
      </c>
      <c r="F126" s="117" t="str">
        <f t="shared" si="91"/>
        <v>27</v>
      </c>
      <c r="G126" s="118" t="str">
        <f t="shared" si="92"/>
        <v>70바3659</v>
      </c>
      <c r="H126" s="119">
        <f t="shared" si="93"/>
        <v>4</v>
      </c>
      <c r="I126" s="120">
        <f t="shared" si="94"/>
        <v>761.91500000000008</v>
      </c>
      <c r="J126" s="121">
        <f t="shared" si="95"/>
        <v>7.4996477908208514E-2</v>
      </c>
      <c r="K126" s="121">
        <f t="shared" si="96"/>
        <v>0.33823382686243597</v>
      </c>
      <c r="L126" s="121">
        <f t="shared" si="97"/>
        <v>9.1873765446276803E-2</v>
      </c>
      <c r="M126" s="122">
        <f t="shared" si="98"/>
        <v>14.483000000000001</v>
      </c>
      <c r="N126" s="123">
        <f t="shared" si="99"/>
        <v>0.11766311637823515</v>
      </c>
      <c r="O126" s="123">
        <f t="shared" si="100"/>
        <v>10.472017357662928</v>
      </c>
      <c r="P126" s="224">
        <f t="shared" si="101"/>
        <v>11</v>
      </c>
      <c r="Q126" s="225">
        <f t="shared" si="102"/>
        <v>1</v>
      </c>
      <c r="R126" s="225">
        <f t="shared" si="103"/>
        <v>89</v>
      </c>
      <c r="T126">
        <v>529</v>
      </c>
      <c r="U126">
        <v>2104</v>
      </c>
      <c r="V126" t="s">
        <v>481</v>
      </c>
      <c r="W126">
        <v>849.88400000000001</v>
      </c>
      <c r="X126">
        <v>478.18</v>
      </c>
      <c r="Y126">
        <v>1.7769999999999999</v>
      </c>
      <c r="Z126">
        <v>14.483000000000001</v>
      </c>
      <c r="AA126">
        <v>51.95776</v>
      </c>
      <c r="AB126">
        <v>3.896649</v>
      </c>
      <c r="AC126">
        <v>17.573872000000001</v>
      </c>
      <c r="AD126" s="1">
        <v>70</v>
      </c>
      <c r="AE126">
        <v>1</v>
      </c>
      <c r="AF126">
        <v>89</v>
      </c>
      <c r="AG126">
        <v>72</v>
      </c>
      <c r="AH126">
        <v>16.357209999999998</v>
      </c>
      <c r="AI126">
        <v>559.1</v>
      </c>
      <c r="AJ126">
        <v>0</v>
      </c>
      <c r="AK126">
        <v>11</v>
      </c>
      <c r="AL126">
        <v>4969</v>
      </c>
      <c r="AM126" t="s">
        <v>482</v>
      </c>
      <c r="AN126" t="s">
        <v>776</v>
      </c>
      <c r="AO126">
        <v>305.709</v>
      </c>
      <c r="AR126" t="s">
        <v>118</v>
      </c>
      <c r="AS126" t="s">
        <v>121</v>
      </c>
      <c r="AT126" t="s">
        <v>237</v>
      </c>
      <c r="AU126" t="s">
        <v>481</v>
      </c>
      <c r="AV126" t="s">
        <v>48</v>
      </c>
      <c r="AW126">
        <v>4</v>
      </c>
      <c r="BB126">
        <v>0.92800303290496911</v>
      </c>
      <c r="BC126" t="s">
        <v>68</v>
      </c>
      <c r="BF126" t="s">
        <v>118</v>
      </c>
      <c r="BG126" t="s">
        <v>121</v>
      </c>
      <c r="BH126" t="s">
        <v>481</v>
      </c>
      <c r="BI126">
        <v>2104</v>
      </c>
      <c r="BJ126">
        <v>4</v>
      </c>
      <c r="BK126" t="s">
        <v>237</v>
      </c>
      <c r="BL126" t="s">
        <v>233</v>
      </c>
      <c r="BM126">
        <v>0.92800303290496911</v>
      </c>
      <c r="BN126" t="s">
        <v>68</v>
      </c>
      <c r="BO126" t="s">
        <v>177</v>
      </c>
      <c r="BP126">
        <v>761.91500000000008</v>
      </c>
    </row>
    <row r="127" spans="1:68" ht="16.5" x14ac:dyDescent="0.25">
      <c r="A127" s="129" t="str">
        <f t="shared" si="87"/>
        <v>인천스마트</v>
      </c>
      <c r="B127" s="130" t="str">
        <f t="shared" si="35"/>
        <v>전정훈</v>
      </c>
      <c r="C127" s="131" t="str">
        <f t="shared" si="88"/>
        <v>B</v>
      </c>
      <c r="D127" s="132">
        <f t="shared" si="89"/>
        <v>0.93100757773911258</v>
      </c>
      <c r="E127" s="133">
        <f t="shared" si="90"/>
        <v>3223</v>
      </c>
      <c r="F127" s="134" t="str">
        <f t="shared" si="91"/>
        <v>27</v>
      </c>
      <c r="G127" s="135" t="str">
        <f t="shared" si="92"/>
        <v>71바7125</v>
      </c>
      <c r="H127" s="136">
        <f t="shared" si="93"/>
        <v>4</v>
      </c>
      <c r="I127" s="137">
        <f t="shared" si="94"/>
        <v>1957.0619999999999</v>
      </c>
      <c r="J127" s="138">
        <f t="shared" si="95"/>
        <v>1.6370343640919757E-2</v>
      </c>
      <c r="K127" s="138">
        <f t="shared" si="96"/>
        <v>0.35156024782053874</v>
      </c>
      <c r="L127" s="138">
        <f t="shared" si="97"/>
        <v>7.255774216657418E-2</v>
      </c>
      <c r="M127" s="139">
        <f t="shared" si="98"/>
        <v>11.907999999999999</v>
      </c>
      <c r="N127" s="140">
        <f t="shared" si="99"/>
        <v>5.1097001525756469E-2</v>
      </c>
      <c r="O127" s="140">
        <f t="shared" si="100"/>
        <v>4.241051126637787</v>
      </c>
      <c r="P127" s="222">
        <f t="shared" si="101"/>
        <v>1</v>
      </c>
      <c r="Q127" s="223">
        <f t="shared" si="102"/>
        <v>1</v>
      </c>
      <c r="R127" s="223">
        <f t="shared" si="103"/>
        <v>83</v>
      </c>
      <c r="T127">
        <v>529</v>
      </c>
      <c r="U127">
        <v>3223</v>
      </c>
      <c r="V127" t="s">
        <v>483</v>
      </c>
      <c r="W127">
        <v>1957.0619999999999</v>
      </c>
      <c r="X127">
        <v>1107.5219999999999</v>
      </c>
      <c r="Y127">
        <v>1.7669999999999999</v>
      </c>
      <c r="Z127">
        <v>11.907999999999999</v>
      </c>
      <c r="AA127">
        <v>125.784409</v>
      </c>
      <c r="AB127">
        <v>2.0591339999999998</v>
      </c>
      <c r="AC127">
        <v>44.220798000000002</v>
      </c>
      <c r="AD127" s="1">
        <v>142</v>
      </c>
      <c r="AE127">
        <v>1</v>
      </c>
      <c r="AF127">
        <v>83</v>
      </c>
      <c r="AG127">
        <v>67</v>
      </c>
      <c r="AH127">
        <v>15.558859</v>
      </c>
      <c r="AI127">
        <v>129</v>
      </c>
      <c r="AJ127">
        <v>0</v>
      </c>
      <c r="AK127">
        <v>1</v>
      </c>
      <c r="AL127">
        <v>79</v>
      </c>
      <c r="AM127" t="s">
        <v>484</v>
      </c>
      <c r="AN127" t="s">
        <v>777</v>
      </c>
      <c r="AO127">
        <v>1583.596</v>
      </c>
      <c r="AR127" t="s">
        <v>118</v>
      </c>
      <c r="AS127" t="s">
        <v>121</v>
      </c>
      <c r="AT127" t="s">
        <v>239</v>
      </c>
      <c r="AU127" t="s">
        <v>483</v>
      </c>
      <c r="AV127" t="s">
        <v>48</v>
      </c>
      <c r="AW127">
        <v>4</v>
      </c>
      <c r="BB127">
        <v>0.93100757773911258</v>
      </c>
      <c r="BC127" t="s">
        <v>68</v>
      </c>
      <c r="BF127" t="s">
        <v>118</v>
      </c>
      <c r="BG127" t="s">
        <v>121</v>
      </c>
      <c r="BH127" t="s">
        <v>483</v>
      </c>
      <c r="BI127">
        <v>3223</v>
      </c>
      <c r="BJ127">
        <v>4</v>
      </c>
      <c r="BK127" t="s">
        <v>239</v>
      </c>
      <c r="BL127" t="s">
        <v>225</v>
      </c>
      <c r="BM127">
        <v>0.93100757773911258</v>
      </c>
      <c r="BN127" t="s">
        <v>68</v>
      </c>
      <c r="BO127" t="s">
        <v>177</v>
      </c>
      <c r="BP127">
        <v>1957.0619999999999</v>
      </c>
    </row>
    <row r="128" spans="1:68" ht="16.5" x14ac:dyDescent="0.25">
      <c r="A128" s="112" t="str">
        <f t="shared" si="87"/>
        <v>인천스마트</v>
      </c>
      <c r="B128" s="113" t="str">
        <f t="shared" si="35"/>
        <v>정민영</v>
      </c>
      <c r="C128" s="114" t="str">
        <f t="shared" si="88"/>
        <v>B</v>
      </c>
      <c r="D128" s="115">
        <f t="shared" si="89"/>
        <v>0.92269473995646567</v>
      </c>
      <c r="E128" s="116">
        <f t="shared" si="90"/>
        <v>1558</v>
      </c>
      <c r="F128" s="117" t="str">
        <f t="shared" si="91"/>
        <v>5-1</v>
      </c>
      <c r="G128" s="118" t="str">
        <f t="shared" si="92"/>
        <v>70바3643</v>
      </c>
      <c r="H128" s="119">
        <f t="shared" si="93"/>
        <v>4</v>
      </c>
      <c r="I128" s="120">
        <f t="shared" si="94"/>
        <v>473.19</v>
      </c>
      <c r="J128" s="121">
        <f t="shared" si="95"/>
        <v>8.0922537375594961E-2</v>
      </c>
      <c r="K128" s="121">
        <f t="shared" si="96"/>
        <v>0.29232187849359548</v>
      </c>
      <c r="L128" s="121">
        <f t="shared" si="97"/>
        <v>6.1286164120120883E-2</v>
      </c>
      <c r="M128" s="122">
        <f t="shared" si="98"/>
        <v>13.289</v>
      </c>
      <c r="N128" s="123">
        <f t="shared" si="99"/>
        <v>0.63399480124262986</v>
      </c>
      <c r="O128" s="123">
        <f t="shared" si="100"/>
        <v>24.091802447219933</v>
      </c>
      <c r="P128" s="224">
        <f t="shared" si="101"/>
        <v>3</v>
      </c>
      <c r="Q128" s="225">
        <f t="shared" si="102"/>
        <v>3</v>
      </c>
      <c r="R128" s="225">
        <f t="shared" si="103"/>
        <v>114</v>
      </c>
      <c r="T128">
        <v>529</v>
      </c>
      <c r="U128">
        <v>1558</v>
      </c>
      <c r="V128" t="s">
        <v>539</v>
      </c>
      <c r="W128">
        <v>473.19</v>
      </c>
      <c r="X128">
        <v>282.08300000000003</v>
      </c>
      <c r="Y128">
        <v>1.677</v>
      </c>
      <c r="Z128">
        <v>13.289</v>
      </c>
      <c r="AA128">
        <v>30.416371999999999</v>
      </c>
      <c r="AB128">
        <v>2.4613700000000001</v>
      </c>
      <c r="AC128">
        <v>8.8913709999999995</v>
      </c>
      <c r="AD128" s="1">
        <v>29</v>
      </c>
      <c r="AE128">
        <v>3</v>
      </c>
      <c r="AF128">
        <v>114</v>
      </c>
      <c r="AG128">
        <v>72</v>
      </c>
      <c r="AH128">
        <v>15.557081999999999</v>
      </c>
      <c r="AI128">
        <v>56.3</v>
      </c>
      <c r="AJ128">
        <v>0</v>
      </c>
      <c r="AK128">
        <v>3</v>
      </c>
      <c r="AL128">
        <v>320</v>
      </c>
      <c r="AM128" t="s">
        <v>540</v>
      </c>
      <c r="AN128" t="s">
        <v>778</v>
      </c>
      <c r="AO128">
        <v>284.32</v>
      </c>
      <c r="AR128" t="s">
        <v>118</v>
      </c>
      <c r="AS128" t="s">
        <v>124</v>
      </c>
      <c r="AT128" t="s">
        <v>530</v>
      </c>
      <c r="AU128" t="s">
        <v>539</v>
      </c>
      <c r="AV128" t="s">
        <v>48</v>
      </c>
      <c r="AW128">
        <v>4</v>
      </c>
      <c r="BB128">
        <v>0.92269473995646567</v>
      </c>
      <c r="BC128" t="s">
        <v>68</v>
      </c>
      <c r="BF128" t="s">
        <v>118</v>
      </c>
      <c r="BG128" t="s">
        <v>124</v>
      </c>
      <c r="BH128" t="s">
        <v>539</v>
      </c>
      <c r="BI128">
        <v>1558</v>
      </c>
      <c r="BJ128">
        <v>4</v>
      </c>
      <c r="BK128" t="s">
        <v>530</v>
      </c>
      <c r="BL128" t="s">
        <v>265</v>
      </c>
      <c r="BM128">
        <v>0.92269473995646567</v>
      </c>
      <c r="BN128" t="s">
        <v>68</v>
      </c>
      <c r="BO128" t="s">
        <v>177</v>
      </c>
      <c r="BP128">
        <v>473.19</v>
      </c>
    </row>
    <row r="129" spans="1:68" ht="16.5" x14ac:dyDescent="0.25">
      <c r="A129" s="129" t="str">
        <f t="shared" si="87"/>
        <v>인천스마트</v>
      </c>
      <c r="B129" s="130" t="str">
        <f t="shared" si="35"/>
        <v>정원진</v>
      </c>
      <c r="C129" s="131" t="str">
        <f t="shared" si="88"/>
        <v>B</v>
      </c>
      <c r="D129" s="132">
        <f t="shared" si="89"/>
        <v>0.92477872178645415</v>
      </c>
      <c r="E129" s="133">
        <f t="shared" si="90"/>
        <v>598</v>
      </c>
      <c r="F129" s="134" t="str">
        <f t="shared" si="91"/>
        <v>27</v>
      </c>
      <c r="G129" s="135" t="str">
        <f t="shared" si="92"/>
        <v>71바7125</v>
      </c>
      <c r="H129" s="136">
        <f t="shared" si="93"/>
        <v>7</v>
      </c>
      <c r="I129" s="137">
        <f t="shared" si="94"/>
        <v>801.31399999999996</v>
      </c>
      <c r="J129" s="138">
        <f t="shared" si="95"/>
        <v>6.5502926036604264E-2</v>
      </c>
      <c r="K129" s="138">
        <f t="shared" si="96"/>
        <v>0.37722774880352578</v>
      </c>
      <c r="L129" s="138">
        <f t="shared" si="97"/>
        <v>0.16722533239154688</v>
      </c>
      <c r="M129" s="139">
        <f t="shared" si="98"/>
        <v>16.195</v>
      </c>
      <c r="N129" s="140">
        <f t="shared" si="99"/>
        <v>0</v>
      </c>
      <c r="O129" s="140">
        <f t="shared" si="100"/>
        <v>8.1441683033690886</v>
      </c>
      <c r="P129" s="222">
        <f t="shared" si="101"/>
        <v>13</v>
      </c>
      <c r="Q129" s="223">
        <f t="shared" si="102"/>
        <v>0</v>
      </c>
      <c r="R129" s="223">
        <f t="shared" si="103"/>
        <v>69</v>
      </c>
      <c r="T129">
        <v>529</v>
      </c>
      <c r="U129">
        <v>598</v>
      </c>
      <c r="V129" t="s">
        <v>541</v>
      </c>
      <c r="W129">
        <v>847.23199999999997</v>
      </c>
      <c r="X129">
        <v>481.935</v>
      </c>
      <c r="Y129">
        <v>1.758</v>
      </c>
      <c r="Z129">
        <v>16.195</v>
      </c>
      <c r="AA129">
        <v>50.434434000000003</v>
      </c>
      <c r="AB129">
        <v>3.3036029999999998</v>
      </c>
      <c r="AC129">
        <v>19.025268000000001</v>
      </c>
      <c r="AD129" s="1">
        <v>134</v>
      </c>
      <c r="AE129">
        <v>0</v>
      </c>
      <c r="AF129">
        <v>69</v>
      </c>
      <c r="AG129">
        <v>67</v>
      </c>
      <c r="AH129">
        <v>16.798680999999998</v>
      </c>
      <c r="AI129">
        <v>1158.5999999999999</v>
      </c>
      <c r="AJ129">
        <v>0</v>
      </c>
      <c r="AK129">
        <v>13</v>
      </c>
      <c r="AL129">
        <v>4563</v>
      </c>
      <c r="AM129" t="s">
        <v>542</v>
      </c>
      <c r="AN129" t="s">
        <v>779</v>
      </c>
      <c r="AO129">
        <v>172.417</v>
      </c>
      <c r="AR129" t="s">
        <v>118</v>
      </c>
      <c r="AS129" t="s">
        <v>121</v>
      </c>
      <c r="AT129" t="s">
        <v>239</v>
      </c>
      <c r="AU129" t="s">
        <v>541</v>
      </c>
      <c r="AV129" t="s">
        <v>48</v>
      </c>
      <c r="AW129">
        <v>7</v>
      </c>
      <c r="BB129">
        <v>0.92477872178645415</v>
      </c>
      <c r="BC129" t="s">
        <v>68</v>
      </c>
      <c r="BF129" t="s">
        <v>118</v>
      </c>
      <c r="BG129" t="s">
        <v>121</v>
      </c>
      <c r="BH129" t="s">
        <v>541</v>
      </c>
      <c r="BI129">
        <v>598</v>
      </c>
      <c r="BJ129">
        <v>7</v>
      </c>
      <c r="BK129" t="s">
        <v>239</v>
      </c>
      <c r="BL129" t="s">
        <v>232</v>
      </c>
      <c r="BM129">
        <v>0.92477872178645415</v>
      </c>
      <c r="BN129" t="s">
        <v>68</v>
      </c>
      <c r="BO129" t="s">
        <v>177</v>
      </c>
      <c r="BP129">
        <v>801.31399999999996</v>
      </c>
    </row>
    <row r="130" spans="1:68" ht="16.5" x14ac:dyDescent="0.25">
      <c r="A130" s="112" t="str">
        <f t="shared" si="87"/>
        <v>인천스마트</v>
      </c>
      <c r="B130" s="113" t="str">
        <f t="shared" si="35"/>
        <v>정재철</v>
      </c>
      <c r="C130" s="114" t="str">
        <f t="shared" si="88"/>
        <v>S</v>
      </c>
      <c r="D130" s="115">
        <f t="shared" si="89"/>
        <v>1.0055224761046355</v>
      </c>
      <c r="E130" s="116">
        <f t="shared" si="90"/>
        <v>4690</v>
      </c>
      <c r="F130" s="117" t="str">
        <f t="shared" si="91"/>
        <v>27</v>
      </c>
      <c r="G130" s="118" t="str">
        <f t="shared" si="92"/>
        <v>70바3633</v>
      </c>
      <c r="H130" s="119">
        <f t="shared" si="93"/>
        <v>2</v>
      </c>
      <c r="I130" s="120">
        <f t="shared" si="94"/>
        <v>1926.2820000000002</v>
      </c>
      <c r="J130" s="121">
        <f t="shared" si="95"/>
        <v>2.091393390978908E-2</v>
      </c>
      <c r="K130" s="121">
        <f t="shared" si="96"/>
        <v>0.34002513608656582</v>
      </c>
      <c r="L130" s="121">
        <f t="shared" si="97"/>
        <v>6.8525792173731573E-2</v>
      </c>
      <c r="M130" s="122">
        <f t="shared" si="98"/>
        <v>12.414999999999999</v>
      </c>
      <c r="N130" s="123">
        <f t="shared" si="99"/>
        <v>0</v>
      </c>
      <c r="O130" s="123">
        <f t="shared" si="100"/>
        <v>3.2186356930086042</v>
      </c>
      <c r="P130" s="224">
        <f t="shared" si="101"/>
        <v>0</v>
      </c>
      <c r="Q130" s="225">
        <f t="shared" si="102"/>
        <v>0</v>
      </c>
      <c r="R130" s="225">
        <f t="shared" si="103"/>
        <v>62</v>
      </c>
      <c r="T130">
        <v>529</v>
      </c>
      <c r="U130">
        <v>4690</v>
      </c>
      <c r="V130" t="s">
        <v>485</v>
      </c>
      <c r="W130">
        <v>1926.2819999999999</v>
      </c>
      <c r="X130">
        <v>1009.697</v>
      </c>
      <c r="Y130">
        <v>1.9079999999999999</v>
      </c>
      <c r="Z130">
        <v>12.414999999999999</v>
      </c>
      <c r="AA130">
        <v>122.94913099999999</v>
      </c>
      <c r="AB130">
        <v>2.5713499999999998</v>
      </c>
      <c r="AC130">
        <v>41.805795000000003</v>
      </c>
      <c r="AD130" s="1">
        <v>132</v>
      </c>
      <c r="AE130">
        <v>0</v>
      </c>
      <c r="AF130">
        <v>62</v>
      </c>
      <c r="AG130">
        <v>65</v>
      </c>
      <c r="AH130">
        <v>15.667308</v>
      </c>
      <c r="AI130">
        <v>91.2</v>
      </c>
      <c r="AJ130">
        <v>0</v>
      </c>
      <c r="AK130">
        <v>0</v>
      </c>
      <c r="AL130">
        <v>0</v>
      </c>
      <c r="AM130" t="s">
        <v>486</v>
      </c>
      <c r="AN130" t="s">
        <v>780</v>
      </c>
      <c r="AO130">
        <v>1819.9780000000001</v>
      </c>
      <c r="AR130" t="s">
        <v>118</v>
      </c>
      <c r="AS130" t="s">
        <v>121</v>
      </c>
      <c r="AT130" t="s">
        <v>225</v>
      </c>
      <c r="AU130" t="s">
        <v>485</v>
      </c>
      <c r="AV130" t="s">
        <v>48</v>
      </c>
      <c r="AW130">
        <v>2</v>
      </c>
      <c r="BB130">
        <v>1.0055224761046355</v>
      </c>
      <c r="BC130" t="s">
        <v>71</v>
      </c>
      <c r="BF130" t="s">
        <v>118</v>
      </c>
      <c r="BG130" t="s">
        <v>121</v>
      </c>
      <c r="BH130" t="s">
        <v>485</v>
      </c>
      <c r="BI130">
        <v>4690</v>
      </c>
      <c r="BJ130">
        <v>2</v>
      </c>
      <c r="BK130" t="s">
        <v>225</v>
      </c>
      <c r="BL130" t="s">
        <v>229</v>
      </c>
      <c r="BM130">
        <v>1.0055224761046355</v>
      </c>
      <c r="BN130" t="s">
        <v>71</v>
      </c>
      <c r="BO130" t="s">
        <v>178</v>
      </c>
      <c r="BP130">
        <v>1926.2820000000002</v>
      </c>
    </row>
    <row r="131" spans="1:68" ht="16.5" x14ac:dyDescent="0.25">
      <c r="A131" s="129" t="str">
        <f t="shared" si="87"/>
        <v>인천스마트</v>
      </c>
      <c r="B131" s="130" t="str">
        <f t="shared" si="35"/>
        <v>정해열</v>
      </c>
      <c r="C131" s="131" t="str">
        <f t="shared" si="88"/>
        <v>A</v>
      </c>
      <c r="D131" s="132">
        <f t="shared" si="89"/>
        <v>0.97210526315789481</v>
      </c>
      <c r="E131" s="133">
        <f t="shared" si="90"/>
        <v>4179</v>
      </c>
      <c r="F131" s="134" t="str">
        <f t="shared" si="91"/>
        <v>20</v>
      </c>
      <c r="G131" s="135" t="str">
        <f t="shared" si="92"/>
        <v>70바3573</v>
      </c>
      <c r="H131" s="136">
        <f t="shared" si="93"/>
        <v>1</v>
      </c>
      <c r="I131" s="137">
        <f t="shared" si="94"/>
        <v>1791.751</v>
      </c>
      <c r="J131" s="138">
        <f t="shared" si="95"/>
        <v>3.7056069951558177E-2</v>
      </c>
      <c r="K131" s="138">
        <f t="shared" si="96"/>
        <v>0.33054072053526784</v>
      </c>
      <c r="L131" s="138">
        <f t="shared" si="97"/>
        <v>0.12390114474611706</v>
      </c>
      <c r="M131" s="139">
        <f t="shared" si="98"/>
        <v>11.395</v>
      </c>
      <c r="N131" s="140">
        <f t="shared" si="99"/>
        <v>0</v>
      </c>
      <c r="O131" s="140">
        <f t="shared" si="100"/>
        <v>7.9252083576345154</v>
      </c>
      <c r="P131" s="222">
        <f t="shared" si="101"/>
        <v>8</v>
      </c>
      <c r="Q131" s="223">
        <f t="shared" si="102"/>
        <v>0</v>
      </c>
      <c r="R131" s="223">
        <f t="shared" si="103"/>
        <v>142</v>
      </c>
      <c r="T131">
        <v>529</v>
      </c>
      <c r="U131">
        <v>4179</v>
      </c>
      <c r="V131" t="s">
        <v>487</v>
      </c>
      <c r="W131">
        <v>1791.751</v>
      </c>
      <c r="X131">
        <v>970.01700000000005</v>
      </c>
      <c r="Y131">
        <v>1.847</v>
      </c>
      <c r="Z131">
        <v>11.395</v>
      </c>
      <c r="AA131">
        <v>115.09496300000001</v>
      </c>
      <c r="AB131">
        <v>4.2649670000000004</v>
      </c>
      <c r="AC131">
        <v>38.043571999999998</v>
      </c>
      <c r="AD131" s="1">
        <v>222</v>
      </c>
      <c r="AE131">
        <v>0</v>
      </c>
      <c r="AF131">
        <v>142</v>
      </c>
      <c r="AG131">
        <v>69</v>
      </c>
      <c r="AH131">
        <v>15.567588000000001</v>
      </c>
      <c r="AI131">
        <v>974.7</v>
      </c>
      <c r="AJ131">
        <v>0</v>
      </c>
      <c r="AK131">
        <v>8</v>
      </c>
      <c r="AL131">
        <v>1992</v>
      </c>
      <c r="AM131" t="s">
        <v>488</v>
      </c>
      <c r="AN131" t="s">
        <v>781</v>
      </c>
      <c r="AO131">
        <v>1791.751</v>
      </c>
      <c r="AR131" t="s">
        <v>118</v>
      </c>
      <c r="AS131" t="s">
        <v>119</v>
      </c>
      <c r="AT131" t="s">
        <v>208</v>
      </c>
      <c r="AU131" t="s">
        <v>487</v>
      </c>
      <c r="AV131" t="s">
        <v>48</v>
      </c>
      <c r="AW131">
        <v>1</v>
      </c>
      <c r="BB131">
        <v>0.97210526315789481</v>
      </c>
      <c r="BC131" t="s">
        <v>66</v>
      </c>
      <c r="BF131" t="s">
        <v>118</v>
      </c>
      <c r="BG131" t="s">
        <v>119</v>
      </c>
      <c r="BH131" t="s">
        <v>487</v>
      </c>
      <c r="BI131">
        <v>4179</v>
      </c>
      <c r="BJ131">
        <v>1</v>
      </c>
      <c r="BK131" t="s">
        <v>208</v>
      </c>
      <c r="BL131" t="s">
        <v>176</v>
      </c>
      <c r="BM131">
        <v>0.97210526315789481</v>
      </c>
      <c r="BN131" t="s">
        <v>66</v>
      </c>
      <c r="BO131" t="s">
        <v>180</v>
      </c>
      <c r="BP131">
        <v>1791.751</v>
      </c>
    </row>
    <row r="132" spans="1:68" ht="16.5" x14ac:dyDescent="0.25">
      <c r="A132" s="112" t="str">
        <f t="shared" si="87"/>
        <v>인천스마트</v>
      </c>
      <c r="B132" s="113" t="str">
        <f t="shared" si="35"/>
        <v>조동래</v>
      </c>
      <c r="C132" s="114" t="str">
        <f t="shared" si="88"/>
        <v>A</v>
      </c>
      <c r="D132" s="115">
        <f t="shared" si="89"/>
        <v>0.96489806749878626</v>
      </c>
      <c r="E132" s="116">
        <f t="shared" si="90"/>
        <v>1170</v>
      </c>
      <c r="F132" s="117" t="str">
        <f t="shared" si="91"/>
        <v>20</v>
      </c>
      <c r="G132" s="118" t="str">
        <f t="shared" si="92"/>
        <v>70바3574</v>
      </c>
      <c r="H132" s="119">
        <f t="shared" si="93"/>
        <v>9</v>
      </c>
      <c r="I132" s="120">
        <f t="shared" si="94"/>
        <v>1040.4459999999999</v>
      </c>
      <c r="J132" s="121">
        <f t="shared" si="95"/>
        <v>4.3474683789763054E-2</v>
      </c>
      <c r="K132" s="121">
        <f t="shared" si="96"/>
        <v>0.36043072200457255</v>
      </c>
      <c r="L132" s="121">
        <f t="shared" si="97"/>
        <v>0.21048665668376831</v>
      </c>
      <c r="M132" s="122">
        <f t="shared" si="98"/>
        <v>14.94</v>
      </c>
      <c r="N132" s="123">
        <f t="shared" si="99"/>
        <v>0.19222525724545053</v>
      </c>
      <c r="O132" s="123">
        <f t="shared" si="100"/>
        <v>15.281907951013316</v>
      </c>
      <c r="P132" s="224">
        <f t="shared" si="101"/>
        <v>15</v>
      </c>
      <c r="Q132" s="225">
        <f t="shared" si="102"/>
        <v>2</v>
      </c>
      <c r="R132" s="225">
        <f t="shared" si="103"/>
        <v>159</v>
      </c>
      <c r="T132">
        <v>529</v>
      </c>
      <c r="U132">
        <v>1170</v>
      </c>
      <c r="V132" t="s">
        <v>489</v>
      </c>
      <c r="W132">
        <v>1040.4459999999999</v>
      </c>
      <c r="X132">
        <v>570.04300000000001</v>
      </c>
      <c r="Y132">
        <v>1.825</v>
      </c>
      <c r="Z132">
        <v>14.94</v>
      </c>
      <c r="AA132">
        <v>57.989978999999998</v>
      </c>
      <c r="AB132">
        <v>2.521096</v>
      </c>
      <c r="AC132">
        <v>20.90137</v>
      </c>
      <c r="AD132" s="1">
        <v>219</v>
      </c>
      <c r="AE132">
        <v>2</v>
      </c>
      <c r="AF132">
        <v>159</v>
      </c>
      <c r="AG132">
        <v>91</v>
      </c>
      <c r="AH132">
        <v>17.941824</v>
      </c>
      <c r="AI132">
        <v>2988.6</v>
      </c>
      <c r="AJ132">
        <v>22.4</v>
      </c>
      <c r="AK132">
        <v>15</v>
      </c>
      <c r="AL132">
        <v>6044</v>
      </c>
      <c r="AM132" t="s">
        <v>490</v>
      </c>
      <c r="AN132" t="s">
        <v>782</v>
      </c>
      <c r="AO132">
        <v>265.99099999999999</v>
      </c>
      <c r="AR132" t="s">
        <v>118</v>
      </c>
      <c r="AS132" t="s">
        <v>119</v>
      </c>
      <c r="AT132" t="s">
        <v>210</v>
      </c>
      <c r="AU132" t="s">
        <v>489</v>
      </c>
      <c r="AV132" t="s">
        <v>48</v>
      </c>
      <c r="AW132">
        <v>9</v>
      </c>
      <c r="BB132">
        <v>0.96489806749878626</v>
      </c>
      <c r="BC132" t="s">
        <v>66</v>
      </c>
      <c r="BF132" t="s">
        <v>118</v>
      </c>
      <c r="BG132" t="s">
        <v>119</v>
      </c>
      <c r="BH132" t="s">
        <v>489</v>
      </c>
      <c r="BI132">
        <v>1170</v>
      </c>
      <c r="BJ132">
        <v>9</v>
      </c>
      <c r="BK132" t="s">
        <v>210</v>
      </c>
      <c r="BL132" t="s">
        <v>207</v>
      </c>
      <c r="BM132">
        <v>0.96489806749878626</v>
      </c>
      <c r="BN132" t="s">
        <v>66</v>
      </c>
      <c r="BO132" t="s">
        <v>180</v>
      </c>
      <c r="BP132">
        <v>1040.4459999999999</v>
      </c>
    </row>
    <row r="133" spans="1:68" ht="16.5" x14ac:dyDescent="0.25">
      <c r="A133" s="129" t="str">
        <f t="shared" si="87"/>
        <v>인천스마트</v>
      </c>
      <c r="B133" s="130" t="str">
        <f t="shared" si="35"/>
        <v>조성훈</v>
      </c>
      <c r="C133" s="131" t="str">
        <f t="shared" si="88"/>
        <v>C</v>
      </c>
      <c r="D133" s="132">
        <f t="shared" si="89"/>
        <v>0.89391847375764921</v>
      </c>
      <c r="E133" s="133">
        <f t="shared" si="90"/>
        <v>1459</v>
      </c>
      <c r="F133" s="134" t="str">
        <f t="shared" si="91"/>
        <v>21</v>
      </c>
      <c r="G133" s="135" t="str">
        <f t="shared" si="92"/>
        <v>70바3563</v>
      </c>
      <c r="H133" s="136">
        <f t="shared" si="93"/>
        <v>2</v>
      </c>
      <c r="I133" s="137">
        <f t="shared" si="94"/>
        <v>1893.865</v>
      </c>
      <c r="J133" s="138">
        <f t="shared" si="95"/>
        <v>9.2816945405232956E-2</v>
      </c>
      <c r="K133" s="138">
        <f t="shared" si="96"/>
        <v>0.34446918401783344</v>
      </c>
      <c r="L133" s="138">
        <f t="shared" si="97"/>
        <v>0.25873016292079953</v>
      </c>
      <c r="M133" s="139">
        <f t="shared" si="98"/>
        <v>13.897</v>
      </c>
      <c r="N133" s="140">
        <f t="shared" si="99"/>
        <v>0.10560414813093859</v>
      </c>
      <c r="O133" s="140">
        <f t="shared" si="100"/>
        <v>11.458050072206836</v>
      </c>
      <c r="P133" s="222">
        <f t="shared" si="101"/>
        <v>10</v>
      </c>
      <c r="Q133" s="223">
        <f t="shared" si="102"/>
        <v>2</v>
      </c>
      <c r="R133" s="223">
        <f t="shared" si="103"/>
        <v>217</v>
      </c>
      <c r="T133">
        <v>529</v>
      </c>
      <c r="U133">
        <v>1459</v>
      </c>
      <c r="V133" t="s">
        <v>491</v>
      </c>
      <c r="W133">
        <v>1893.865</v>
      </c>
      <c r="X133">
        <v>1005.727</v>
      </c>
      <c r="Y133">
        <v>1.883</v>
      </c>
      <c r="Z133">
        <v>13.897</v>
      </c>
      <c r="AA133">
        <v>130.80662100000001</v>
      </c>
      <c r="AB133">
        <v>12.141071</v>
      </c>
      <c r="AC133">
        <v>45.05885</v>
      </c>
      <c r="AD133" s="1">
        <v>490</v>
      </c>
      <c r="AE133">
        <v>2</v>
      </c>
      <c r="AF133">
        <v>217</v>
      </c>
      <c r="AG133">
        <v>95</v>
      </c>
      <c r="AH133">
        <v>14.478357000000001</v>
      </c>
      <c r="AI133">
        <v>1730.3</v>
      </c>
      <c r="AJ133">
        <v>76.400000000000006</v>
      </c>
      <c r="AK133">
        <v>10</v>
      </c>
      <c r="AL133">
        <v>5003</v>
      </c>
      <c r="AM133" t="s">
        <v>492</v>
      </c>
      <c r="AN133" t="s">
        <v>783</v>
      </c>
      <c r="AO133">
        <v>1707.277</v>
      </c>
      <c r="AR133" t="s">
        <v>118</v>
      </c>
      <c r="AS133" t="s">
        <v>120</v>
      </c>
      <c r="AT133" t="s">
        <v>215</v>
      </c>
      <c r="AU133" t="s">
        <v>491</v>
      </c>
      <c r="AV133" t="s">
        <v>48</v>
      </c>
      <c r="AW133">
        <v>2</v>
      </c>
      <c r="BB133">
        <v>0.89391847375764921</v>
      </c>
      <c r="BC133" t="s">
        <v>69</v>
      </c>
      <c r="BF133" t="s">
        <v>118</v>
      </c>
      <c r="BG133" t="s">
        <v>120</v>
      </c>
      <c r="BH133" t="s">
        <v>491</v>
      </c>
      <c r="BI133">
        <v>1459</v>
      </c>
      <c r="BJ133">
        <v>2</v>
      </c>
      <c r="BK133" t="s">
        <v>215</v>
      </c>
      <c r="BL133" t="s">
        <v>218</v>
      </c>
      <c r="BM133">
        <v>0.89391847375764921</v>
      </c>
      <c r="BN133" t="s">
        <v>69</v>
      </c>
      <c r="BO133" t="s">
        <v>179</v>
      </c>
      <c r="BP133">
        <v>1893.865</v>
      </c>
    </row>
    <row r="134" spans="1:68" ht="16.5" x14ac:dyDescent="0.25">
      <c r="A134" s="112" t="str">
        <f t="shared" si="87"/>
        <v>인천스마트</v>
      </c>
      <c r="B134" s="113" t="str">
        <f t="shared" ref="B134:B155" si="104">IF(BH134="null", E134, BH134)</f>
        <v>조은수</v>
      </c>
      <c r="C134" s="114" t="str">
        <f t="shared" si="88"/>
        <v>C</v>
      </c>
      <c r="D134" s="115">
        <f t="shared" si="89"/>
        <v>0.89564753412090359</v>
      </c>
      <c r="E134" s="116">
        <f t="shared" si="90"/>
        <v>1202</v>
      </c>
      <c r="F134" s="117" t="str">
        <f t="shared" si="91"/>
        <v>5</v>
      </c>
      <c r="G134" s="118" t="str">
        <f t="shared" si="92"/>
        <v>70바3630</v>
      </c>
      <c r="H134" s="119">
        <f t="shared" si="93"/>
        <v>8</v>
      </c>
      <c r="I134" s="120">
        <f t="shared" si="94"/>
        <v>1260.078</v>
      </c>
      <c r="J134" s="121">
        <f t="shared" si="95"/>
        <v>6.0254040688472767E-2</v>
      </c>
      <c r="K134" s="121">
        <f t="shared" si="96"/>
        <v>0.37549429156211789</v>
      </c>
      <c r="L134" s="121">
        <f t="shared" si="97"/>
        <v>0.23490609311487068</v>
      </c>
      <c r="M134" s="122">
        <f t="shared" si="98"/>
        <v>15.143000000000001</v>
      </c>
      <c r="N134" s="123">
        <f t="shared" si="99"/>
        <v>0</v>
      </c>
      <c r="O134" s="123">
        <f t="shared" si="100"/>
        <v>9.7881926866906568</v>
      </c>
      <c r="P134" s="224">
        <f t="shared" si="101"/>
        <v>102</v>
      </c>
      <c r="Q134" s="225">
        <f t="shared" si="102"/>
        <v>0</v>
      </c>
      <c r="R134" s="225">
        <f t="shared" si="103"/>
        <v>128</v>
      </c>
      <c r="T134">
        <v>529</v>
      </c>
      <c r="U134">
        <v>1202</v>
      </c>
      <c r="V134" t="s">
        <v>493</v>
      </c>
      <c r="W134">
        <v>1307.6980000000001</v>
      </c>
      <c r="X134">
        <v>732.70899999999995</v>
      </c>
      <c r="Y134">
        <v>1.7849999999999999</v>
      </c>
      <c r="Z134">
        <v>15.143000000000001</v>
      </c>
      <c r="AA134">
        <v>83.636365999999995</v>
      </c>
      <c r="AB134">
        <v>5.0394290000000002</v>
      </c>
      <c r="AC134">
        <v>31.404978</v>
      </c>
      <c r="AD134" s="1">
        <v>296</v>
      </c>
      <c r="AE134">
        <v>0</v>
      </c>
      <c r="AF134">
        <v>128</v>
      </c>
      <c r="AG134">
        <v>70</v>
      </c>
      <c r="AH134">
        <v>15.635519</v>
      </c>
      <c r="AI134">
        <v>2522.9</v>
      </c>
      <c r="AJ134">
        <v>0</v>
      </c>
      <c r="AK134">
        <v>102</v>
      </c>
      <c r="AL134">
        <v>18208</v>
      </c>
      <c r="AM134" t="s">
        <v>494</v>
      </c>
      <c r="AN134" t="s">
        <v>784</v>
      </c>
      <c r="AO134">
        <v>394.709</v>
      </c>
      <c r="AR134" t="s">
        <v>118</v>
      </c>
      <c r="AS134" t="s">
        <v>123</v>
      </c>
      <c r="AT134" t="s">
        <v>260</v>
      </c>
      <c r="AU134" t="s">
        <v>493</v>
      </c>
      <c r="AV134" t="s">
        <v>48</v>
      </c>
      <c r="AW134">
        <v>8</v>
      </c>
      <c r="BB134">
        <v>0.89564753412090359</v>
      </c>
      <c r="BC134" t="s">
        <v>69</v>
      </c>
      <c r="BF134" t="s">
        <v>118</v>
      </c>
      <c r="BG134" t="s">
        <v>123</v>
      </c>
      <c r="BH134" t="s">
        <v>493</v>
      </c>
      <c r="BI134">
        <v>1202</v>
      </c>
      <c r="BJ134">
        <v>8</v>
      </c>
      <c r="BK134" t="s">
        <v>260</v>
      </c>
      <c r="BL134" t="s">
        <v>255</v>
      </c>
      <c r="BM134">
        <v>0.89564753412090359</v>
      </c>
      <c r="BN134" t="s">
        <v>69</v>
      </c>
      <c r="BO134" t="s">
        <v>179</v>
      </c>
      <c r="BP134">
        <v>1260.078</v>
      </c>
    </row>
    <row r="135" spans="1:68" ht="16.5" x14ac:dyDescent="0.25">
      <c r="A135" s="129" t="str">
        <f t="shared" si="87"/>
        <v>인천스마트</v>
      </c>
      <c r="B135" s="130" t="str">
        <f t="shared" si="104"/>
        <v>조정래</v>
      </c>
      <c r="C135" s="131" t="str">
        <f t="shared" si="88"/>
        <v>B</v>
      </c>
      <c r="D135" s="132">
        <f t="shared" si="89"/>
        <v>0.92230528819715996</v>
      </c>
      <c r="E135" s="133">
        <f t="shared" si="90"/>
        <v>708</v>
      </c>
      <c r="F135" s="134" t="str">
        <f t="shared" si="91"/>
        <v>5</v>
      </c>
      <c r="G135" s="135" t="str">
        <f t="shared" si="92"/>
        <v>70바3661</v>
      </c>
      <c r="H135" s="136">
        <f t="shared" si="93"/>
        <v>9</v>
      </c>
      <c r="I135" s="137">
        <f t="shared" si="94"/>
        <v>1695.0219999999999</v>
      </c>
      <c r="J135" s="138">
        <f t="shared" si="95"/>
        <v>6.1463481769877544E-2</v>
      </c>
      <c r="K135" s="138">
        <f t="shared" si="96"/>
        <v>0.33858035479152626</v>
      </c>
      <c r="L135" s="138">
        <f t="shared" si="97"/>
        <v>0.19173792434552472</v>
      </c>
      <c r="M135" s="139">
        <f t="shared" si="98"/>
        <v>12.419</v>
      </c>
      <c r="N135" s="140">
        <f t="shared" si="99"/>
        <v>5.7900862143837321E-2</v>
      </c>
      <c r="O135" s="140">
        <f t="shared" si="100"/>
        <v>16.27014226241829</v>
      </c>
      <c r="P135" s="222">
        <f t="shared" si="101"/>
        <v>168</v>
      </c>
      <c r="Q135" s="223">
        <f t="shared" si="102"/>
        <v>1</v>
      </c>
      <c r="R135" s="223">
        <f t="shared" si="103"/>
        <v>281</v>
      </c>
      <c r="T135">
        <v>529</v>
      </c>
      <c r="U135">
        <v>708</v>
      </c>
      <c r="V135" t="s">
        <v>495</v>
      </c>
      <c r="W135">
        <v>1727.09</v>
      </c>
      <c r="X135">
        <v>949.25300000000004</v>
      </c>
      <c r="Y135">
        <v>1.819</v>
      </c>
      <c r="Z135">
        <v>12.419</v>
      </c>
      <c r="AA135">
        <v>114.04635399999999</v>
      </c>
      <c r="AB135">
        <v>7.0096860000000003</v>
      </c>
      <c r="AC135">
        <v>38.613855000000001</v>
      </c>
      <c r="AD135" s="1">
        <v>325</v>
      </c>
      <c r="AE135">
        <v>1</v>
      </c>
      <c r="AF135">
        <v>281</v>
      </c>
      <c r="AG135">
        <v>68</v>
      </c>
      <c r="AH135">
        <v>15.143753999999999</v>
      </c>
      <c r="AI135">
        <v>1110.5</v>
      </c>
      <c r="AJ135">
        <v>0</v>
      </c>
      <c r="AK135">
        <v>168</v>
      </c>
      <c r="AL135">
        <v>5133</v>
      </c>
      <c r="AM135" t="s">
        <v>496</v>
      </c>
      <c r="AN135" t="s">
        <v>785</v>
      </c>
      <c r="AO135">
        <v>391.35599999999999</v>
      </c>
      <c r="AR135" t="s">
        <v>118</v>
      </c>
      <c r="AS135" t="s">
        <v>123</v>
      </c>
      <c r="AT135" t="s">
        <v>263</v>
      </c>
      <c r="AU135" t="s">
        <v>495</v>
      </c>
      <c r="AV135" t="s">
        <v>48</v>
      </c>
      <c r="AW135">
        <v>9</v>
      </c>
      <c r="BB135">
        <v>0.92230528819715996</v>
      </c>
      <c r="BC135" t="s">
        <v>68</v>
      </c>
      <c r="BF135" t="s">
        <v>118</v>
      </c>
      <c r="BG135" t="s">
        <v>123</v>
      </c>
      <c r="BH135" t="s">
        <v>495</v>
      </c>
      <c r="BI135">
        <v>708</v>
      </c>
      <c r="BJ135">
        <v>9</v>
      </c>
      <c r="BK135" t="s">
        <v>263</v>
      </c>
      <c r="BL135" t="s">
        <v>256</v>
      </c>
      <c r="BM135">
        <v>0.92230528819715996</v>
      </c>
      <c r="BN135" t="s">
        <v>68</v>
      </c>
      <c r="BO135" t="s">
        <v>177</v>
      </c>
      <c r="BP135">
        <v>1695.0219999999999</v>
      </c>
    </row>
    <row r="136" spans="1:68" ht="16.5" x14ac:dyDescent="0.25">
      <c r="A136" s="112" t="str">
        <f t="shared" si="87"/>
        <v>인천스마트</v>
      </c>
      <c r="B136" s="113" t="str">
        <f t="shared" si="104"/>
        <v>차영섭</v>
      </c>
      <c r="C136" s="114" t="str">
        <f t="shared" si="88"/>
        <v>A</v>
      </c>
      <c r="D136" s="115">
        <f t="shared" si="89"/>
        <v>0.95023778426551941</v>
      </c>
      <c r="E136" s="116">
        <f t="shared" si="90"/>
        <v>7032</v>
      </c>
      <c r="F136" s="117" t="str">
        <f t="shared" si="91"/>
        <v>27</v>
      </c>
      <c r="G136" s="118" t="str">
        <f t="shared" si="92"/>
        <v>70바3639</v>
      </c>
      <c r="H136" s="119">
        <f t="shared" si="93"/>
        <v>2</v>
      </c>
      <c r="I136" s="120">
        <f t="shared" si="94"/>
        <v>624.76800000000003</v>
      </c>
      <c r="J136" s="121">
        <f t="shared" si="95"/>
        <v>3.8523591664173247E-2</v>
      </c>
      <c r="K136" s="121">
        <f t="shared" si="96"/>
        <v>0.32764703276702845</v>
      </c>
      <c r="L136" s="121">
        <f t="shared" si="97"/>
        <v>0.1712635730383118</v>
      </c>
      <c r="M136" s="122">
        <f t="shared" si="98"/>
        <v>12.875</v>
      </c>
      <c r="N136" s="123">
        <f t="shared" si="99"/>
        <v>0</v>
      </c>
      <c r="O136" s="123">
        <f t="shared" si="100"/>
        <v>11.204158983814791</v>
      </c>
      <c r="P136" s="224">
        <f t="shared" si="101"/>
        <v>3</v>
      </c>
      <c r="Q136" s="225">
        <f t="shared" si="102"/>
        <v>0</v>
      </c>
      <c r="R136" s="225">
        <f t="shared" si="103"/>
        <v>70</v>
      </c>
      <c r="T136">
        <v>529</v>
      </c>
      <c r="U136">
        <v>7032</v>
      </c>
      <c r="V136" t="s">
        <v>564</v>
      </c>
      <c r="W136">
        <v>624.76800000000003</v>
      </c>
      <c r="X136">
        <v>346.517</v>
      </c>
      <c r="Y136">
        <v>1.8029999999999999</v>
      </c>
      <c r="Z136">
        <v>12.875</v>
      </c>
      <c r="AA136">
        <v>35.353037999999998</v>
      </c>
      <c r="AB136">
        <v>1.361926</v>
      </c>
      <c r="AC136">
        <v>11.583318</v>
      </c>
      <c r="AD136" s="1">
        <v>107</v>
      </c>
      <c r="AE136">
        <v>0</v>
      </c>
      <c r="AF136">
        <v>70</v>
      </c>
      <c r="AG136">
        <v>68</v>
      </c>
      <c r="AH136">
        <v>17.672256999999998</v>
      </c>
      <c r="AI136">
        <v>368.1</v>
      </c>
      <c r="AJ136">
        <v>0</v>
      </c>
      <c r="AK136">
        <v>3</v>
      </c>
      <c r="AL136">
        <v>442</v>
      </c>
      <c r="AM136" t="s">
        <v>565</v>
      </c>
      <c r="AN136" t="s">
        <v>786</v>
      </c>
      <c r="AO136">
        <v>529.15</v>
      </c>
      <c r="AR136" t="s">
        <v>118</v>
      </c>
      <c r="AS136" t="s">
        <v>121</v>
      </c>
      <c r="AT136" t="s">
        <v>233</v>
      </c>
      <c r="AU136" t="s">
        <v>564</v>
      </c>
      <c r="AV136" t="s">
        <v>48</v>
      </c>
      <c r="AW136">
        <v>2</v>
      </c>
      <c r="BB136">
        <v>0.95023778426551941</v>
      </c>
      <c r="BC136" t="s">
        <v>66</v>
      </c>
      <c r="BF136" t="s">
        <v>118</v>
      </c>
      <c r="BG136" t="s">
        <v>121</v>
      </c>
      <c r="BH136" t="s">
        <v>564</v>
      </c>
      <c r="BI136">
        <v>7032</v>
      </c>
      <c r="BJ136">
        <v>2</v>
      </c>
      <c r="BK136" t="s">
        <v>233</v>
      </c>
      <c r="BL136" t="s">
        <v>227</v>
      </c>
      <c r="BM136">
        <v>0.95023778426551941</v>
      </c>
      <c r="BN136" t="s">
        <v>66</v>
      </c>
      <c r="BO136" t="s">
        <v>180</v>
      </c>
      <c r="BP136">
        <v>624.76800000000003</v>
      </c>
    </row>
    <row r="137" spans="1:68" ht="16.5" x14ac:dyDescent="0.25">
      <c r="A137" s="129" t="str">
        <f t="shared" si="87"/>
        <v>인천스마트</v>
      </c>
      <c r="B137" s="130" t="str">
        <f t="shared" si="104"/>
        <v>채규철</v>
      </c>
      <c r="C137" s="131" t="str">
        <f t="shared" si="88"/>
        <v>D</v>
      </c>
      <c r="D137" s="132">
        <f t="shared" si="89"/>
        <v>0.83040547815279775</v>
      </c>
      <c r="E137" s="133">
        <f t="shared" si="90"/>
        <v>6692</v>
      </c>
      <c r="F137" s="134" t="str">
        <f t="shared" si="91"/>
        <v>21</v>
      </c>
      <c r="G137" s="135" t="str">
        <f t="shared" si="92"/>
        <v>71바7126</v>
      </c>
      <c r="H137" s="136">
        <f t="shared" si="93"/>
        <v>3</v>
      </c>
      <c r="I137" s="137">
        <f t="shared" si="94"/>
        <v>1327.432</v>
      </c>
      <c r="J137" s="138">
        <f t="shared" si="95"/>
        <v>3.3293384053842523E-2</v>
      </c>
      <c r="K137" s="138">
        <f t="shared" si="96"/>
        <v>0.41100616387001226</v>
      </c>
      <c r="L137" s="138">
        <f t="shared" si="97"/>
        <v>0.19436023841522579</v>
      </c>
      <c r="M137" s="139">
        <f t="shared" si="98"/>
        <v>15.505000000000001</v>
      </c>
      <c r="N137" s="140">
        <f t="shared" si="99"/>
        <v>0</v>
      </c>
      <c r="O137" s="140">
        <f t="shared" si="100"/>
        <v>21.922026891019652</v>
      </c>
      <c r="P137" s="222">
        <f t="shared" si="101"/>
        <v>30</v>
      </c>
      <c r="Q137" s="223">
        <f t="shared" si="102"/>
        <v>0</v>
      </c>
      <c r="R137" s="223">
        <f t="shared" si="103"/>
        <v>291</v>
      </c>
      <c r="T137">
        <v>529</v>
      </c>
      <c r="U137">
        <v>6692</v>
      </c>
      <c r="V137" t="s">
        <v>497</v>
      </c>
      <c r="W137">
        <v>1327.432</v>
      </c>
      <c r="X137">
        <v>759.47500000000002</v>
      </c>
      <c r="Y137">
        <v>1.748</v>
      </c>
      <c r="Z137">
        <v>15.505000000000001</v>
      </c>
      <c r="AA137">
        <v>100.094421</v>
      </c>
      <c r="AB137">
        <v>3.3324820000000002</v>
      </c>
      <c r="AC137">
        <v>41.139423999999998</v>
      </c>
      <c r="AD137" s="1">
        <v>258</v>
      </c>
      <c r="AE137">
        <v>0</v>
      </c>
      <c r="AF137">
        <v>291</v>
      </c>
      <c r="AG137">
        <v>91</v>
      </c>
      <c r="AH137">
        <v>13.261798000000001</v>
      </c>
      <c r="AI137">
        <v>317.3</v>
      </c>
      <c r="AJ137">
        <v>6.6</v>
      </c>
      <c r="AK137">
        <v>30</v>
      </c>
      <c r="AL137">
        <v>11086</v>
      </c>
      <c r="AM137" t="s">
        <v>498</v>
      </c>
      <c r="AN137" t="s">
        <v>787</v>
      </c>
      <c r="AO137">
        <v>1164.0730000000001</v>
      </c>
      <c r="AR137" t="s">
        <v>118</v>
      </c>
      <c r="AS137" t="s">
        <v>120</v>
      </c>
      <c r="AT137" t="s">
        <v>224</v>
      </c>
      <c r="AU137" t="s">
        <v>497</v>
      </c>
      <c r="AV137" t="s">
        <v>48</v>
      </c>
      <c r="AW137">
        <v>3</v>
      </c>
      <c r="BB137">
        <v>0.83040547815279775</v>
      </c>
      <c r="BC137" t="s">
        <v>67</v>
      </c>
      <c r="BF137" t="s">
        <v>118</v>
      </c>
      <c r="BG137" t="s">
        <v>120</v>
      </c>
      <c r="BH137" t="s">
        <v>497</v>
      </c>
      <c r="BI137">
        <v>6692</v>
      </c>
      <c r="BJ137">
        <v>3</v>
      </c>
      <c r="BK137" t="s">
        <v>224</v>
      </c>
      <c r="BL137" t="s">
        <v>217</v>
      </c>
      <c r="BM137">
        <v>0.83040547815279775</v>
      </c>
      <c r="BN137" t="s">
        <v>67</v>
      </c>
      <c r="BO137" t="s">
        <v>181</v>
      </c>
      <c r="BP137">
        <v>1327.432</v>
      </c>
    </row>
    <row r="138" spans="1:68" ht="16.5" x14ac:dyDescent="0.25">
      <c r="A138" s="112" t="str">
        <f t="shared" si="87"/>
        <v>인천스마트</v>
      </c>
      <c r="B138" s="113" t="str">
        <f t="shared" si="104"/>
        <v>최국철</v>
      </c>
      <c r="C138" s="114" t="str">
        <f t="shared" si="88"/>
        <v>B</v>
      </c>
      <c r="D138" s="115">
        <f t="shared" si="89"/>
        <v>0.91090935352579527</v>
      </c>
      <c r="E138" s="116">
        <f t="shared" si="90"/>
        <v>7689</v>
      </c>
      <c r="F138" s="117" t="str">
        <f t="shared" si="91"/>
        <v>5</v>
      </c>
      <c r="G138" s="118" t="str">
        <f t="shared" si="92"/>
        <v>70바3619</v>
      </c>
      <c r="H138" s="119">
        <f t="shared" si="93"/>
        <v>10</v>
      </c>
      <c r="I138" s="120">
        <f t="shared" si="94"/>
        <v>1067.4680000000001</v>
      </c>
      <c r="J138" s="121">
        <f t="shared" si="95"/>
        <v>4.4110989992077722E-2</v>
      </c>
      <c r="K138" s="121">
        <f t="shared" si="96"/>
        <v>0.38388840308177696</v>
      </c>
      <c r="L138" s="121">
        <f t="shared" si="97"/>
        <v>0.19953759737996829</v>
      </c>
      <c r="M138" s="122">
        <f t="shared" si="98"/>
        <v>15.765000000000001</v>
      </c>
      <c r="N138" s="123">
        <f t="shared" si="99"/>
        <v>8.9997417074129976E-2</v>
      </c>
      <c r="O138" s="123">
        <f t="shared" si="100"/>
        <v>6.5698114464114878</v>
      </c>
      <c r="P138" s="224">
        <f t="shared" si="101"/>
        <v>28</v>
      </c>
      <c r="Q138" s="225">
        <f t="shared" si="102"/>
        <v>1</v>
      </c>
      <c r="R138" s="225">
        <f t="shared" si="103"/>
        <v>73</v>
      </c>
      <c r="T138">
        <v>529</v>
      </c>
      <c r="U138">
        <v>7689</v>
      </c>
      <c r="V138" t="s">
        <v>499</v>
      </c>
      <c r="W138">
        <v>1111.143</v>
      </c>
      <c r="X138">
        <v>634.06600000000003</v>
      </c>
      <c r="Y138">
        <v>1.752</v>
      </c>
      <c r="Z138">
        <v>15.765000000000001</v>
      </c>
      <c r="AA138">
        <v>67.619429999999994</v>
      </c>
      <c r="AB138">
        <v>2.9827599999999999</v>
      </c>
      <c r="AC138">
        <v>25.958314999999999</v>
      </c>
      <c r="AD138" s="1">
        <v>213</v>
      </c>
      <c r="AE138">
        <v>1</v>
      </c>
      <c r="AF138">
        <v>73</v>
      </c>
      <c r="AG138">
        <v>72</v>
      </c>
      <c r="AH138">
        <v>16.432303000000001</v>
      </c>
      <c r="AI138">
        <v>4036.2</v>
      </c>
      <c r="AJ138">
        <v>0</v>
      </c>
      <c r="AK138">
        <v>28</v>
      </c>
      <c r="AL138">
        <v>13546</v>
      </c>
      <c r="AM138" t="s">
        <v>500</v>
      </c>
      <c r="AN138" t="s">
        <v>788</v>
      </c>
      <c r="AO138">
        <v>214.196</v>
      </c>
      <c r="AR138" t="s">
        <v>118</v>
      </c>
      <c r="AS138" t="s">
        <v>123</v>
      </c>
      <c r="AT138" t="s">
        <v>255</v>
      </c>
      <c r="AU138" t="s">
        <v>499</v>
      </c>
      <c r="AV138" t="s">
        <v>48</v>
      </c>
      <c r="AW138">
        <v>10</v>
      </c>
      <c r="BB138">
        <v>0.91090935352579527</v>
      </c>
      <c r="BC138" t="s">
        <v>68</v>
      </c>
      <c r="BF138" t="s">
        <v>118</v>
      </c>
      <c r="BG138" t="s">
        <v>123</v>
      </c>
      <c r="BH138" t="s">
        <v>499</v>
      </c>
      <c r="BI138">
        <v>7689</v>
      </c>
      <c r="BJ138">
        <v>10</v>
      </c>
      <c r="BK138" t="s">
        <v>255</v>
      </c>
      <c r="BL138" t="s">
        <v>210</v>
      </c>
      <c r="BM138">
        <v>0.91090935352579527</v>
      </c>
      <c r="BN138" t="s">
        <v>68</v>
      </c>
      <c r="BO138" t="s">
        <v>177</v>
      </c>
      <c r="BP138">
        <v>1067.4680000000001</v>
      </c>
    </row>
    <row r="139" spans="1:68" ht="16.5" x14ac:dyDescent="0.25">
      <c r="A139" s="129" t="str">
        <f t="shared" si="87"/>
        <v>인천스마트</v>
      </c>
      <c r="B139" s="130" t="str">
        <f t="shared" si="104"/>
        <v>최기성</v>
      </c>
      <c r="C139" s="131" t="str">
        <f t="shared" si="88"/>
        <v>A</v>
      </c>
      <c r="D139" s="132">
        <f t="shared" si="89"/>
        <v>0.95661096730160466</v>
      </c>
      <c r="E139" s="133">
        <f t="shared" si="90"/>
        <v>8190</v>
      </c>
      <c r="F139" s="134" t="str">
        <f t="shared" si="91"/>
        <v>27</v>
      </c>
      <c r="G139" s="135" t="str">
        <f t="shared" si="92"/>
        <v>70바3640</v>
      </c>
      <c r="H139" s="136">
        <f t="shared" si="93"/>
        <v>2</v>
      </c>
      <c r="I139" s="137">
        <f t="shared" si="94"/>
        <v>1708.624</v>
      </c>
      <c r="J139" s="138">
        <f t="shared" si="95"/>
        <v>1.5877300284085901E-2</v>
      </c>
      <c r="K139" s="138">
        <f t="shared" si="96"/>
        <v>0.34364662264798829</v>
      </c>
      <c r="L139" s="138">
        <f t="shared" si="97"/>
        <v>1.11200591821255E-2</v>
      </c>
      <c r="M139" s="139">
        <f t="shared" si="98"/>
        <v>11.27</v>
      </c>
      <c r="N139" s="140">
        <f t="shared" si="99"/>
        <v>0.17557988182303422</v>
      </c>
      <c r="O139" s="140">
        <f t="shared" si="100"/>
        <v>6.7890887638239894</v>
      </c>
      <c r="P139" s="222">
        <f t="shared" si="101"/>
        <v>1</v>
      </c>
      <c r="Q139" s="223">
        <f t="shared" si="102"/>
        <v>3</v>
      </c>
      <c r="R139" s="223">
        <f t="shared" si="103"/>
        <v>116</v>
      </c>
      <c r="T139">
        <v>529</v>
      </c>
      <c r="U139">
        <v>8190</v>
      </c>
      <c r="V139" t="s">
        <v>501</v>
      </c>
      <c r="W139">
        <v>1708.624</v>
      </c>
      <c r="X139">
        <v>935.774</v>
      </c>
      <c r="Y139">
        <v>1.8260000000000001</v>
      </c>
      <c r="Z139">
        <v>11.27</v>
      </c>
      <c r="AA139">
        <v>107.05107099999999</v>
      </c>
      <c r="AB139">
        <v>1.6996819999999999</v>
      </c>
      <c r="AC139">
        <v>36.787739000000002</v>
      </c>
      <c r="AD139" s="1">
        <v>19</v>
      </c>
      <c r="AE139">
        <v>3</v>
      </c>
      <c r="AF139">
        <v>116</v>
      </c>
      <c r="AG139">
        <v>90</v>
      </c>
      <c r="AH139">
        <v>15.96083</v>
      </c>
      <c r="AI139">
        <v>404.5</v>
      </c>
      <c r="AJ139">
        <v>9.8000000000000007</v>
      </c>
      <c r="AK139">
        <v>1</v>
      </c>
      <c r="AL139">
        <v>288</v>
      </c>
      <c r="AM139" t="s">
        <v>502</v>
      </c>
      <c r="AN139" t="s">
        <v>789</v>
      </c>
      <c r="AO139">
        <v>1555.471</v>
      </c>
      <c r="AR139" t="s">
        <v>118</v>
      </c>
      <c r="AS139" t="s">
        <v>121</v>
      </c>
      <c r="AT139" t="s">
        <v>234</v>
      </c>
      <c r="AU139" t="s">
        <v>501</v>
      </c>
      <c r="AV139" t="s">
        <v>48</v>
      </c>
      <c r="AW139">
        <v>2</v>
      </c>
      <c r="BB139">
        <v>0.95661096730160466</v>
      </c>
      <c r="BC139" t="s">
        <v>66</v>
      </c>
      <c r="BF139" t="s">
        <v>118</v>
      </c>
      <c r="BG139" t="s">
        <v>121</v>
      </c>
      <c r="BH139" t="s">
        <v>501</v>
      </c>
      <c r="BI139">
        <v>8190</v>
      </c>
      <c r="BJ139">
        <v>2</v>
      </c>
      <c r="BK139" t="s">
        <v>234</v>
      </c>
      <c r="BL139" t="s">
        <v>238</v>
      </c>
      <c r="BM139">
        <v>0.95661096730160466</v>
      </c>
      <c r="BN139" t="s">
        <v>66</v>
      </c>
      <c r="BO139" t="s">
        <v>180</v>
      </c>
      <c r="BP139">
        <v>1708.624</v>
      </c>
    </row>
    <row r="140" spans="1:68" ht="16.5" x14ac:dyDescent="0.25">
      <c r="A140" s="112" t="str">
        <f t="shared" si="87"/>
        <v>인천스마트</v>
      </c>
      <c r="B140" s="113" t="str">
        <f t="shared" si="104"/>
        <v>최병철C</v>
      </c>
      <c r="C140" s="114" t="str">
        <f t="shared" si="88"/>
        <v>S</v>
      </c>
      <c r="D140" s="115">
        <f t="shared" si="89"/>
        <v>1.024286202592132</v>
      </c>
      <c r="E140" s="116">
        <f t="shared" si="90"/>
        <v>4123</v>
      </c>
      <c r="F140" s="117" t="str">
        <f t="shared" si="91"/>
        <v>38</v>
      </c>
      <c r="G140" s="118" t="str">
        <f t="shared" si="92"/>
        <v>70바3554</v>
      </c>
      <c r="H140" s="119">
        <f t="shared" si="93"/>
        <v>3</v>
      </c>
      <c r="I140" s="120">
        <f t="shared" si="94"/>
        <v>469.154</v>
      </c>
      <c r="J140" s="121">
        <f t="shared" si="95"/>
        <v>7.8544331597981132E-3</v>
      </c>
      <c r="K140" s="121">
        <f t="shared" si="96"/>
        <v>0.33740002505134414</v>
      </c>
      <c r="L140" s="121">
        <f t="shared" si="97"/>
        <v>0.1087063096552518</v>
      </c>
      <c r="M140" s="122">
        <f t="shared" si="98"/>
        <v>8.6649999999999991</v>
      </c>
      <c r="N140" s="123">
        <f t="shared" si="99"/>
        <v>0</v>
      </c>
      <c r="O140" s="123">
        <f t="shared" si="100"/>
        <v>1.2788977606500211</v>
      </c>
      <c r="P140" s="224">
        <f t="shared" si="101"/>
        <v>4</v>
      </c>
      <c r="Q140" s="225">
        <f t="shared" si="102"/>
        <v>0</v>
      </c>
      <c r="R140" s="225">
        <f t="shared" si="103"/>
        <v>6</v>
      </c>
      <c r="T140">
        <v>529</v>
      </c>
      <c r="U140">
        <v>4123</v>
      </c>
      <c r="V140" t="s">
        <v>503</v>
      </c>
      <c r="W140">
        <v>469.154</v>
      </c>
      <c r="X140">
        <v>209.126</v>
      </c>
      <c r="Y140">
        <v>2.2429999999999999</v>
      </c>
      <c r="Z140">
        <v>8.6649999999999991</v>
      </c>
      <c r="AA140">
        <v>31.191939000000001</v>
      </c>
      <c r="AB140">
        <v>0.24499499999999999</v>
      </c>
      <c r="AC140">
        <v>10.524160999999999</v>
      </c>
      <c r="AD140" s="1">
        <v>51</v>
      </c>
      <c r="AE140">
        <v>0</v>
      </c>
      <c r="AF140">
        <v>6</v>
      </c>
      <c r="AG140">
        <v>62</v>
      </c>
      <c r="AH140">
        <v>15.040872999999999</v>
      </c>
      <c r="AI140">
        <v>0</v>
      </c>
      <c r="AJ140">
        <v>0</v>
      </c>
      <c r="AK140">
        <v>4</v>
      </c>
      <c r="AL140">
        <v>530</v>
      </c>
      <c r="AM140" t="s">
        <v>504</v>
      </c>
      <c r="AN140" t="s">
        <v>790</v>
      </c>
      <c r="AO140">
        <v>246.95</v>
      </c>
      <c r="AR140" t="s">
        <v>118</v>
      </c>
      <c r="AS140" t="s">
        <v>122</v>
      </c>
      <c r="AT140" t="s">
        <v>250</v>
      </c>
      <c r="AU140" t="s">
        <v>503</v>
      </c>
      <c r="AV140" t="s">
        <v>48</v>
      </c>
      <c r="AW140">
        <v>3</v>
      </c>
      <c r="BB140">
        <v>1.024286202592132</v>
      </c>
      <c r="BC140" t="s">
        <v>71</v>
      </c>
      <c r="BF140" t="s">
        <v>118</v>
      </c>
      <c r="BG140" t="s">
        <v>122</v>
      </c>
      <c r="BH140" t="s">
        <v>503</v>
      </c>
      <c r="BI140">
        <v>4123</v>
      </c>
      <c r="BJ140">
        <v>3</v>
      </c>
      <c r="BK140" t="s">
        <v>250</v>
      </c>
      <c r="BL140" t="s">
        <v>240</v>
      </c>
      <c r="BM140">
        <v>1.024286202592132</v>
      </c>
      <c r="BN140" t="s">
        <v>71</v>
      </c>
      <c r="BO140" t="s">
        <v>178</v>
      </c>
      <c r="BP140">
        <v>469.154</v>
      </c>
    </row>
    <row r="141" spans="1:68" ht="16.5" x14ac:dyDescent="0.25">
      <c r="A141" s="129" t="str">
        <f t="shared" si="87"/>
        <v>인천스마트</v>
      </c>
      <c r="B141" s="130" t="str">
        <f t="shared" si="104"/>
        <v>최상순</v>
      </c>
      <c r="C141" s="131" t="str">
        <f t="shared" si="88"/>
        <v>D</v>
      </c>
      <c r="D141" s="132">
        <f t="shared" si="89"/>
        <v>0.83200498084957542</v>
      </c>
      <c r="E141" s="133">
        <f t="shared" si="90"/>
        <v>165</v>
      </c>
      <c r="F141" s="134" t="str">
        <f t="shared" si="91"/>
        <v>21</v>
      </c>
      <c r="G141" s="135" t="str">
        <f t="shared" si="92"/>
        <v>70바3624</v>
      </c>
      <c r="H141" s="136">
        <f t="shared" si="93"/>
        <v>7</v>
      </c>
      <c r="I141" s="137">
        <f t="shared" si="94"/>
        <v>1626.3720000000001</v>
      </c>
      <c r="J141" s="138">
        <f t="shared" si="95"/>
        <v>3.6300203935402828E-2</v>
      </c>
      <c r="K141" s="138">
        <f t="shared" si="96"/>
        <v>0.39809792519649961</v>
      </c>
      <c r="L141" s="138">
        <f t="shared" si="97"/>
        <v>0.17400693076368751</v>
      </c>
      <c r="M141" s="139">
        <f t="shared" si="98"/>
        <v>14.507999999999999</v>
      </c>
      <c r="N141" s="140">
        <f t="shared" si="99"/>
        <v>6.1486547973034454E-2</v>
      </c>
      <c r="O141" s="140">
        <f t="shared" si="100"/>
        <v>8.7925763601439275</v>
      </c>
      <c r="P141" s="222">
        <f t="shared" si="101"/>
        <v>43</v>
      </c>
      <c r="Q141" s="223">
        <f t="shared" si="102"/>
        <v>1</v>
      </c>
      <c r="R141" s="223">
        <f t="shared" si="103"/>
        <v>143</v>
      </c>
      <c r="T141">
        <v>529</v>
      </c>
      <c r="U141">
        <v>165</v>
      </c>
      <c r="V141" t="s">
        <v>601</v>
      </c>
      <c r="W141">
        <v>1626.3720000000001</v>
      </c>
      <c r="X141">
        <v>922.06600000000003</v>
      </c>
      <c r="Y141">
        <v>1.764</v>
      </c>
      <c r="Z141">
        <v>14.507999999999999</v>
      </c>
      <c r="AA141">
        <v>118.884704</v>
      </c>
      <c r="AB141">
        <v>4.3155390000000002</v>
      </c>
      <c r="AC141">
        <v>47.327753999999999</v>
      </c>
      <c r="AD141" s="1">
        <v>283</v>
      </c>
      <c r="AE141">
        <v>1</v>
      </c>
      <c r="AF141">
        <v>143</v>
      </c>
      <c r="AG141">
        <v>93</v>
      </c>
      <c r="AH141">
        <v>13.680246</v>
      </c>
      <c r="AI141">
        <v>1447.3</v>
      </c>
      <c r="AJ141">
        <v>24.9</v>
      </c>
      <c r="AK141">
        <v>43</v>
      </c>
      <c r="AL141">
        <v>18103</v>
      </c>
      <c r="AM141" t="s">
        <v>602</v>
      </c>
      <c r="AN141" t="s">
        <v>791</v>
      </c>
      <c r="AO141">
        <v>513.46199999999999</v>
      </c>
      <c r="AR141" t="s">
        <v>118</v>
      </c>
      <c r="AS141" t="s">
        <v>120</v>
      </c>
      <c r="AT141" t="s">
        <v>217</v>
      </c>
      <c r="AU141" t="s">
        <v>601</v>
      </c>
      <c r="AV141" t="s">
        <v>48</v>
      </c>
      <c r="AW141">
        <v>7</v>
      </c>
      <c r="BB141">
        <v>0.83200498084957542</v>
      </c>
      <c r="BC141" t="s">
        <v>67</v>
      </c>
      <c r="BF141" t="s">
        <v>118</v>
      </c>
      <c r="BG141" t="s">
        <v>120</v>
      </c>
      <c r="BH141" t="s">
        <v>601</v>
      </c>
      <c r="BI141">
        <v>165</v>
      </c>
      <c r="BJ141">
        <v>7</v>
      </c>
      <c r="BK141" t="s">
        <v>217</v>
      </c>
      <c r="BL141" t="s">
        <v>224</v>
      </c>
      <c r="BM141">
        <v>0.83200498084957542</v>
      </c>
      <c r="BN141" t="s">
        <v>67</v>
      </c>
      <c r="BO141" t="s">
        <v>181</v>
      </c>
      <c r="BP141">
        <v>1626.3720000000001</v>
      </c>
    </row>
    <row r="142" spans="1:68" ht="16.5" x14ac:dyDescent="0.25">
      <c r="A142" s="112" t="str">
        <f t="shared" si="87"/>
        <v>인천스마트</v>
      </c>
      <c r="B142" s="113" t="str">
        <f t="shared" si="104"/>
        <v>최상진</v>
      </c>
      <c r="C142" s="114" t="str">
        <f t="shared" si="88"/>
        <v>C</v>
      </c>
      <c r="D142" s="115">
        <f t="shared" si="89"/>
        <v>0.87307435881194051</v>
      </c>
      <c r="E142" s="116">
        <f t="shared" si="90"/>
        <v>9554</v>
      </c>
      <c r="F142" s="117" t="str">
        <f t="shared" si="91"/>
        <v>21</v>
      </c>
      <c r="G142" s="118" t="str">
        <f t="shared" si="92"/>
        <v>70바3649</v>
      </c>
      <c r="H142" s="119">
        <f t="shared" si="93"/>
        <v>8</v>
      </c>
      <c r="I142" s="120">
        <f t="shared" si="94"/>
        <v>2467.0810000000001</v>
      </c>
      <c r="J142" s="121">
        <f t="shared" si="95"/>
        <v>4.1541813809767202E-2</v>
      </c>
      <c r="K142" s="121">
        <f t="shared" si="96"/>
        <v>0.38848170972538448</v>
      </c>
      <c r="L142" s="121">
        <f t="shared" si="97"/>
        <v>0.16780965035197465</v>
      </c>
      <c r="M142" s="122">
        <f t="shared" si="98"/>
        <v>15.903</v>
      </c>
      <c r="N142" s="123">
        <f t="shared" si="99"/>
        <v>0.16213492787630401</v>
      </c>
      <c r="O142" s="123">
        <f t="shared" si="100"/>
        <v>11.754782271032042</v>
      </c>
      <c r="P142" s="224">
        <f t="shared" si="101"/>
        <v>29</v>
      </c>
      <c r="Q142" s="225">
        <f t="shared" si="102"/>
        <v>4</v>
      </c>
      <c r="R142" s="225">
        <f t="shared" si="103"/>
        <v>290</v>
      </c>
      <c r="T142">
        <v>529</v>
      </c>
      <c r="U142">
        <v>9554</v>
      </c>
      <c r="V142" t="s">
        <v>505</v>
      </c>
      <c r="W142">
        <v>2467.0810000000001</v>
      </c>
      <c r="X142">
        <v>1359.308</v>
      </c>
      <c r="Y142">
        <v>1.8149999999999999</v>
      </c>
      <c r="Z142">
        <v>15.903</v>
      </c>
      <c r="AA142">
        <v>172.16800000000001</v>
      </c>
      <c r="AB142">
        <v>7.1521710000000001</v>
      </c>
      <c r="AC142">
        <v>66.884118999999998</v>
      </c>
      <c r="AD142" s="1">
        <v>414</v>
      </c>
      <c r="AE142">
        <v>4</v>
      </c>
      <c r="AF142">
        <v>290</v>
      </c>
      <c r="AG142">
        <v>92</v>
      </c>
      <c r="AH142">
        <v>14.329497</v>
      </c>
      <c r="AI142">
        <v>1337.4</v>
      </c>
      <c r="AJ142">
        <v>19.399999999999999</v>
      </c>
      <c r="AK142">
        <v>29</v>
      </c>
      <c r="AL142">
        <v>15420</v>
      </c>
      <c r="AM142" t="s">
        <v>506</v>
      </c>
      <c r="AN142" t="s">
        <v>792</v>
      </c>
      <c r="AO142">
        <v>895.77200000000005</v>
      </c>
      <c r="AR142" t="s">
        <v>118</v>
      </c>
      <c r="AS142" t="s">
        <v>120</v>
      </c>
      <c r="AT142" t="s">
        <v>223</v>
      </c>
      <c r="AU142" t="s">
        <v>505</v>
      </c>
      <c r="AV142" t="s">
        <v>48</v>
      </c>
      <c r="AW142">
        <v>8</v>
      </c>
      <c r="BB142">
        <v>0.87307435881194051</v>
      </c>
      <c r="BC142" t="s">
        <v>69</v>
      </c>
      <c r="BF142" t="s">
        <v>118</v>
      </c>
      <c r="BG142" t="s">
        <v>120</v>
      </c>
      <c r="BH142" t="s">
        <v>505</v>
      </c>
      <c r="BI142">
        <v>9554</v>
      </c>
      <c r="BJ142">
        <v>8</v>
      </c>
      <c r="BK142" t="s">
        <v>223</v>
      </c>
      <c r="BL142" t="s">
        <v>218</v>
      </c>
      <c r="BM142">
        <v>0.87307435881194051</v>
      </c>
      <c r="BN142" t="s">
        <v>69</v>
      </c>
      <c r="BO142" t="s">
        <v>179</v>
      </c>
      <c r="BP142">
        <v>2467.0810000000001</v>
      </c>
    </row>
    <row r="143" spans="1:68" ht="16.5" x14ac:dyDescent="0.25">
      <c r="A143" s="129" t="str">
        <f t="shared" si="87"/>
        <v>인천스마트</v>
      </c>
      <c r="B143" s="130" t="str">
        <f t="shared" si="104"/>
        <v>최성희</v>
      </c>
      <c r="C143" s="131" t="str">
        <f t="shared" si="88"/>
        <v>C</v>
      </c>
      <c r="D143" s="132">
        <f t="shared" si="89"/>
        <v>0.88665287417697836</v>
      </c>
      <c r="E143" s="133">
        <f t="shared" si="90"/>
        <v>1119</v>
      </c>
      <c r="F143" s="134" t="str">
        <f t="shared" si="91"/>
        <v>21</v>
      </c>
      <c r="G143" s="135" t="str">
        <f t="shared" si="92"/>
        <v>70바3561</v>
      </c>
      <c r="H143" s="136">
        <f t="shared" si="93"/>
        <v>4</v>
      </c>
      <c r="I143" s="137">
        <f t="shared" si="94"/>
        <v>1618.6000000000001</v>
      </c>
      <c r="J143" s="138">
        <f t="shared" si="95"/>
        <v>1.4030121665952666E-2</v>
      </c>
      <c r="K143" s="138">
        <f t="shared" si="96"/>
        <v>0.39119552909130917</v>
      </c>
      <c r="L143" s="138">
        <f t="shared" si="97"/>
        <v>0.15816137402693684</v>
      </c>
      <c r="M143" s="139">
        <f t="shared" si="98"/>
        <v>15.148999999999999</v>
      </c>
      <c r="N143" s="140">
        <f t="shared" si="99"/>
        <v>0.24712714691708887</v>
      </c>
      <c r="O143" s="140">
        <f t="shared" si="100"/>
        <v>4.3247250710490546</v>
      </c>
      <c r="P143" s="222">
        <f t="shared" si="101"/>
        <v>30</v>
      </c>
      <c r="Q143" s="223">
        <f t="shared" si="102"/>
        <v>4</v>
      </c>
      <c r="R143" s="223">
        <f t="shared" si="103"/>
        <v>70</v>
      </c>
      <c r="T143">
        <v>529</v>
      </c>
      <c r="U143">
        <v>1119</v>
      </c>
      <c r="V143" t="s">
        <v>507</v>
      </c>
      <c r="W143">
        <v>1618.6</v>
      </c>
      <c r="X143">
        <v>867.48900000000003</v>
      </c>
      <c r="Y143">
        <v>1.8660000000000001</v>
      </c>
      <c r="Z143">
        <v>15.148999999999999</v>
      </c>
      <c r="AA143">
        <v>114.236643</v>
      </c>
      <c r="AB143">
        <v>1.602754</v>
      </c>
      <c r="AC143">
        <v>44.688864000000002</v>
      </c>
      <c r="AD143" s="1">
        <v>256</v>
      </c>
      <c r="AE143">
        <v>4</v>
      </c>
      <c r="AF143">
        <v>70</v>
      </c>
      <c r="AG143">
        <v>95</v>
      </c>
      <c r="AH143">
        <v>14.168832999999999</v>
      </c>
      <c r="AI143">
        <v>580.9</v>
      </c>
      <c r="AJ143">
        <v>23.2</v>
      </c>
      <c r="AK143">
        <v>30</v>
      </c>
      <c r="AL143">
        <v>10815</v>
      </c>
      <c r="AM143" t="s">
        <v>508</v>
      </c>
      <c r="AN143" t="s">
        <v>793</v>
      </c>
      <c r="AO143">
        <v>1279.7470000000001</v>
      </c>
      <c r="AR143" t="s">
        <v>118</v>
      </c>
      <c r="AS143" t="s">
        <v>120</v>
      </c>
      <c r="AT143" t="s">
        <v>213</v>
      </c>
      <c r="AU143" t="s">
        <v>507</v>
      </c>
      <c r="AV143" t="s">
        <v>48</v>
      </c>
      <c r="AW143">
        <v>4</v>
      </c>
      <c r="BB143">
        <v>0.88665287417697836</v>
      </c>
      <c r="BC143" t="s">
        <v>69</v>
      </c>
      <c r="BF143" t="s">
        <v>118</v>
      </c>
      <c r="BG143" t="s">
        <v>120</v>
      </c>
      <c r="BH143" t="s">
        <v>507</v>
      </c>
      <c r="BI143">
        <v>1119</v>
      </c>
      <c r="BJ143">
        <v>4</v>
      </c>
      <c r="BK143" t="s">
        <v>213</v>
      </c>
      <c r="BL143" t="s">
        <v>219</v>
      </c>
      <c r="BM143">
        <v>0.88665287417697836</v>
      </c>
      <c r="BN143" t="s">
        <v>69</v>
      </c>
      <c r="BO143" t="s">
        <v>179</v>
      </c>
      <c r="BP143">
        <v>1618.6000000000001</v>
      </c>
    </row>
    <row r="144" spans="1:68" ht="16.5" x14ac:dyDescent="0.25">
      <c r="A144" s="112" t="str">
        <f t="shared" si="87"/>
        <v>인천스마트</v>
      </c>
      <c r="B144" s="113" t="str">
        <f t="shared" si="104"/>
        <v>최용선</v>
      </c>
      <c r="C144" s="114" t="str">
        <f t="shared" si="88"/>
        <v>B</v>
      </c>
      <c r="D144" s="115">
        <f t="shared" si="89"/>
        <v>0.90160816620701723</v>
      </c>
      <c r="E144" s="116">
        <f t="shared" si="90"/>
        <v>3659</v>
      </c>
      <c r="F144" s="117" t="str">
        <f t="shared" si="91"/>
        <v>5</v>
      </c>
      <c r="G144" s="118" t="str">
        <f t="shared" si="92"/>
        <v>70바3662</v>
      </c>
      <c r="H144" s="119">
        <f t="shared" si="93"/>
        <v>3</v>
      </c>
      <c r="I144" s="120">
        <f t="shared" si="94"/>
        <v>960.15199999999993</v>
      </c>
      <c r="J144" s="121">
        <f t="shared" si="95"/>
        <v>6.4329970923396027E-2</v>
      </c>
      <c r="K144" s="121">
        <f t="shared" si="96"/>
        <v>0.28435882832876358</v>
      </c>
      <c r="L144" s="121">
        <f t="shared" si="97"/>
        <v>6.1448603971037921E-2</v>
      </c>
      <c r="M144" s="122">
        <f t="shared" si="98"/>
        <v>11.366</v>
      </c>
      <c r="N144" s="123">
        <f t="shared" si="99"/>
        <v>0</v>
      </c>
      <c r="O144" s="123">
        <f t="shared" si="100"/>
        <v>6.7697614544363809</v>
      </c>
      <c r="P144" s="224">
        <f t="shared" si="101"/>
        <v>5</v>
      </c>
      <c r="Q144" s="225">
        <f t="shared" si="102"/>
        <v>0</v>
      </c>
      <c r="R144" s="225">
        <f t="shared" si="103"/>
        <v>65</v>
      </c>
      <c r="T144">
        <v>529</v>
      </c>
      <c r="U144">
        <v>3659</v>
      </c>
      <c r="V144" t="s">
        <v>509</v>
      </c>
      <c r="W144">
        <v>960.15200000000004</v>
      </c>
      <c r="X144">
        <v>532.53899999999999</v>
      </c>
      <c r="Y144">
        <v>1.8029999999999999</v>
      </c>
      <c r="Z144">
        <v>11.366</v>
      </c>
      <c r="AA144">
        <v>55.201082</v>
      </c>
      <c r="AB144">
        <v>3.5510839999999999</v>
      </c>
      <c r="AC144">
        <v>15.696915000000001</v>
      </c>
      <c r="AD144" s="1">
        <v>59</v>
      </c>
      <c r="AE144">
        <v>0</v>
      </c>
      <c r="AF144">
        <v>65</v>
      </c>
      <c r="AG144">
        <v>65</v>
      </c>
      <c r="AH144">
        <v>17.393716999999999</v>
      </c>
      <c r="AI144">
        <v>304.8</v>
      </c>
      <c r="AJ144">
        <v>0</v>
      </c>
      <c r="AK144">
        <v>5</v>
      </c>
      <c r="AL144">
        <v>2350</v>
      </c>
      <c r="AM144" t="s">
        <v>510</v>
      </c>
      <c r="AN144" t="s">
        <v>794</v>
      </c>
      <c r="AO144">
        <v>713.47299999999996</v>
      </c>
      <c r="AR144" t="s">
        <v>118</v>
      </c>
      <c r="AS144" t="s">
        <v>123</v>
      </c>
      <c r="AT144" t="s">
        <v>264</v>
      </c>
      <c r="AU144" t="s">
        <v>509</v>
      </c>
      <c r="AV144" t="s">
        <v>48</v>
      </c>
      <c r="AW144">
        <v>3</v>
      </c>
      <c r="BB144">
        <v>0.90160816620701723</v>
      </c>
      <c r="BC144" t="s">
        <v>68</v>
      </c>
      <c r="BF144" t="s">
        <v>118</v>
      </c>
      <c r="BG144" t="s">
        <v>123</v>
      </c>
      <c r="BH144" t="s">
        <v>509</v>
      </c>
      <c r="BI144">
        <v>3659</v>
      </c>
      <c r="BJ144">
        <v>3</v>
      </c>
      <c r="BK144" t="s">
        <v>264</v>
      </c>
      <c r="BL144" t="s">
        <v>254</v>
      </c>
      <c r="BM144">
        <v>0.90160816620701723</v>
      </c>
      <c r="BN144" t="s">
        <v>68</v>
      </c>
      <c r="BO144" t="s">
        <v>177</v>
      </c>
      <c r="BP144">
        <v>960.15199999999993</v>
      </c>
    </row>
    <row r="145" spans="1:68" ht="16.5" x14ac:dyDescent="0.25">
      <c r="A145" s="129" t="str">
        <f t="shared" si="87"/>
        <v>인천스마트</v>
      </c>
      <c r="B145" s="130" t="str">
        <f t="shared" si="104"/>
        <v>최정만</v>
      </c>
      <c r="C145" s="131" t="str">
        <f t="shared" si="88"/>
        <v>B</v>
      </c>
      <c r="D145" s="132">
        <f t="shared" si="89"/>
        <v>0.90480763824083377</v>
      </c>
      <c r="E145" s="133">
        <f t="shared" si="90"/>
        <v>7979</v>
      </c>
      <c r="F145" s="134" t="str">
        <f t="shared" si="91"/>
        <v>27</v>
      </c>
      <c r="G145" s="135" t="str">
        <f t="shared" si="92"/>
        <v>70바3637</v>
      </c>
      <c r="H145" s="136">
        <f t="shared" si="93"/>
        <v>10</v>
      </c>
      <c r="I145" s="137">
        <f t="shared" si="94"/>
        <v>1655.595</v>
      </c>
      <c r="J145" s="138">
        <f t="shared" si="95"/>
        <v>4.1373997624144856E-2</v>
      </c>
      <c r="K145" s="138">
        <f t="shared" si="96"/>
        <v>0.34287414186172843</v>
      </c>
      <c r="L145" s="138">
        <f t="shared" si="97"/>
        <v>0.11717841621894243</v>
      </c>
      <c r="M145" s="139">
        <f t="shared" si="98"/>
        <v>14.576000000000001</v>
      </c>
      <c r="N145" s="140">
        <f t="shared" si="99"/>
        <v>0.24160498189472668</v>
      </c>
      <c r="O145" s="140">
        <f t="shared" si="100"/>
        <v>16.006330050525641</v>
      </c>
      <c r="P145" s="222">
        <f t="shared" si="101"/>
        <v>29</v>
      </c>
      <c r="Q145" s="223">
        <f t="shared" si="102"/>
        <v>4</v>
      </c>
      <c r="R145" s="223">
        <f t="shared" si="103"/>
        <v>265</v>
      </c>
      <c r="T145">
        <v>529</v>
      </c>
      <c r="U145">
        <v>7979</v>
      </c>
      <c r="V145" t="s">
        <v>511</v>
      </c>
      <c r="W145">
        <v>1655.595</v>
      </c>
      <c r="X145">
        <v>964.23299999999995</v>
      </c>
      <c r="Y145">
        <v>1.7170000000000001</v>
      </c>
      <c r="Z145">
        <v>14.576000000000001</v>
      </c>
      <c r="AA145">
        <v>100.861368</v>
      </c>
      <c r="AB145">
        <v>4.173038</v>
      </c>
      <c r="AC145">
        <v>34.582754999999999</v>
      </c>
      <c r="AD145" s="1">
        <v>194</v>
      </c>
      <c r="AE145">
        <v>4</v>
      </c>
      <c r="AF145">
        <v>265</v>
      </c>
      <c r="AG145">
        <v>92</v>
      </c>
      <c r="AH145">
        <v>16.414560000000002</v>
      </c>
      <c r="AI145">
        <v>1556.1</v>
      </c>
      <c r="AJ145">
        <v>16.2</v>
      </c>
      <c r="AK145">
        <v>29</v>
      </c>
      <c r="AL145">
        <v>10520</v>
      </c>
      <c r="AM145" t="s">
        <v>512</v>
      </c>
      <c r="AN145" t="s">
        <v>795</v>
      </c>
      <c r="AO145">
        <v>389.47500000000002</v>
      </c>
      <c r="AR145" t="s">
        <v>118</v>
      </c>
      <c r="AS145" t="s">
        <v>121</v>
      </c>
      <c r="AT145" t="s">
        <v>230</v>
      </c>
      <c r="AU145" t="s">
        <v>511</v>
      </c>
      <c r="AV145" t="s">
        <v>48</v>
      </c>
      <c r="AW145">
        <v>10</v>
      </c>
      <c r="BB145">
        <v>0.90480763824083377</v>
      </c>
      <c r="BC145" t="s">
        <v>68</v>
      </c>
      <c r="BF145" t="s">
        <v>118</v>
      </c>
      <c r="BG145" t="s">
        <v>121</v>
      </c>
      <c r="BH145" t="s">
        <v>511</v>
      </c>
      <c r="BI145">
        <v>7979</v>
      </c>
      <c r="BJ145">
        <v>10</v>
      </c>
      <c r="BK145" t="s">
        <v>230</v>
      </c>
      <c r="BL145" t="s">
        <v>234</v>
      </c>
      <c r="BM145">
        <v>0.90480763824083377</v>
      </c>
      <c r="BN145" t="s">
        <v>68</v>
      </c>
      <c r="BO145" t="s">
        <v>177</v>
      </c>
      <c r="BP145">
        <v>1655.595</v>
      </c>
    </row>
    <row r="146" spans="1:68" ht="16.5" x14ac:dyDescent="0.25">
      <c r="A146" s="112" t="str">
        <f t="shared" si="87"/>
        <v>인천스마트</v>
      </c>
      <c r="B146" s="113" t="str">
        <f t="shared" si="104"/>
        <v>최정배</v>
      </c>
      <c r="C146" s="114" t="str">
        <f t="shared" si="88"/>
        <v>D</v>
      </c>
      <c r="D146" s="115">
        <f t="shared" si="89"/>
        <v>0.8052380952380952</v>
      </c>
      <c r="E146" s="116">
        <f t="shared" si="90"/>
        <v>5258</v>
      </c>
      <c r="F146" s="117" t="str">
        <f t="shared" si="91"/>
        <v>21</v>
      </c>
      <c r="G146" s="118" t="str">
        <f t="shared" si="92"/>
        <v>70바3561</v>
      </c>
      <c r="H146" s="119">
        <f t="shared" si="93"/>
        <v>1</v>
      </c>
      <c r="I146" s="120">
        <f t="shared" si="94"/>
        <v>596.995</v>
      </c>
      <c r="J146" s="121">
        <f t="shared" si="95"/>
        <v>5.7268834365868611E-2</v>
      </c>
      <c r="K146" s="121">
        <f t="shared" si="96"/>
        <v>0.39285311377643495</v>
      </c>
      <c r="L146" s="121">
        <f t="shared" si="97"/>
        <v>0.16583053459409208</v>
      </c>
      <c r="M146" s="122">
        <f t="shared" si="98"/>
        <v>19.149000000000001</v>
      </c>
      <c r="N146" s="123">
        <f t="shared" si="99"/>
        <v>0.14810514280297868</v>
      </c>
      <c r="O146" s="123">
        <f t="shared" si="100"/>
        <v>37.618706271956583</v>
      </c>
      <c r="P146" s="224">
        <f t="shared" si="101"/>
        <v>25</v>
      </c>
      <c r="Q146" s="225">
        <f t="shared" si="102"/>
        <v>1</v>
      </c>
      <c r="R146" s="225">
        <f t="shared" si="103"/>
        <v>254</v>
      </c>
      <c r="T146">
        <v>529</v>
      </c>
      <c r="U146">
        <v>5258</v>
      </c>
      <c r="V146" t="s">
        <v>513</v>
      </c>
      <c r="W146">
        <v>675.19600000000003</v>
      </c>
      <c r="X146">
        <v>389.01299999999998</v>
      </c>
      <c r="Y146">
        <v>1.736</v>
      </c>
      <c r="Z146">
        <v>19.149000000000001</v>
      </c>
      <c r="AA146">
        <v>47.635821999999997</v>
      </c>
      <c r="AB146">
        <v>2.7280479999999998</v>
      </c>
      <c r="AC146">
        <v>18.713881000000001</v>
      </c>
      <c r="AD146" s="1">
        <v>99</v>
      </c>
      <c r="AE146">
        <v>1</v>
      </c>
      <c r="AF146">
        <v>254</v>
      </c>
      <c r="AG146">
        <v>69</v>
      </c>
      <c r="AH146">
        <v>14.174122000000001</v>
      </c>
      <c r="AI146">
        <v>564.6</v>
      </c>
      <c r="AJ146">
        <v>0</v>
      </c>
      <c r="AK146">
        <v>25</v>
      </c>
      <c r="AL146">
        <v>13091</v>
      </c>
      <c r="AM146" t="s">
        <v>514</v>
      </c>
      <c r="AN146" t="s">
        <v>796</v>
      </c>
      <c r="AO146">
        <v>596.995</v>
      </c>
      <c r="AR146" t="s">
        <v>118</v>
      </c>
      <c r="AS146" t="s">
        <v>120</v>
      </c>
      <c r="AT146" t="s">
        <v>213</v>
      </c>
      <c r="AU146" t="s">
        <v>513</v>
      </c>
      <c r="AV146" t="s">
        <v>48</v>
      </c>
      <c r="AW146">
        <v>1</v>
      </c>
      <c r="BB146">
        <v>0.8052380952380952</v>
      </c>
      <c r="BC146" t="s">
        <v>67</v>
      </c>
      <c r="BF146" t="s">
        <v>118</v>
      </c>
      <c r="BG146" t="s">
        <v>120</v>
      </c>
      <c r="BH146" t="s">
        <v>513</v>
      </c>
      <c r="BI146">
        <v>5258</v>
      </c>
      <c r="BJ146">
        <v>1</v>
      </c>
      <c r="BK146" t="s">
        <v>213</v>
      </c>
      <c r="BL146" t="s">
        <v>176</v>
      </c>
      <c r="BM146">
        <v>0.8052380952380952</v>
      </c>
      <c r="BN146" t="s">
        <v>67</v>
      </c>
      <c r="BO146" t="s">
        <v>181</v>
      </c>
      <c r="BP146">
        <v>596.995</v>
      </c>
    </row>
    <row r="147" spans="1:68" ht="16.5" x14ac:dyDescent="0.25">
      <c r="A147" s="129" t="str">
        <f t="shared" si="87"/>
        <v>인천스마트</v>
      </c>
      <c r="B147" s="130" t="str">
        <f t="shared" si="104"/>
        <v>최정수</v>
      </c>
      <c r="C147" s="131" t="str">
        <f t="shared" si="88"/>
        <v>B</v>
      </c>
      <c r="D147" s="132">
        <f t="shared" si="89"/>
        <v>0.90742866495717167</v>
      </c>
      <c r="E147" s="133">
        <f t="shared" si="90"/>
        <v>3937</v>
      </c>
      <c r="F147" s="134" t="str">
        <f t="shared" si="91"/>
        <v>5</v>
      </c>
      <c r="G147" s="135" t="str">
        <f t="shared" si="92"/>
        <v>70바3619</v>
      </c>
      <c r="H147" s="136">
        <f t="shared" si="93"/>
        <v>2</v>
      </c>
      <c r="I147" s="137">
        <f t="shared" si="94"/>
        <v>366.58000000000004</v>
      </c>
      <c r="J147" s="138">
        <f t="shared" si="95"/>
        <v>7.711003300073524E-2</v>
      </c>
      <c r="K147" s="138">
        <f t="shared" si="96"/>
        <v>0.32370101416971664</v>
      </c>
      <c r="L147" s="138">
        <f t="shared" si="97"/>
        <v>0.15821921545092474</v>
      </c>
      <c r="M147" s="139">
        <f t="shared" si="98"/>
        <v>19.324999999999999</v>
      </c>
      <c r="N147" s="140">
        <f t="shared" si="99"/>
        <v>0.23904801518432992</v>
      </c>
      <c r="O147" s="140">
        <f t="shared" si="100"/>
        <v>25.817185639907631</v>
      </c>
      <c r="P147" s="222">
        <f t="shared" si="101"/>
        <v>8</v>
      </c>
      <c r="Q147" s="223">
        <f t="shared" si="102"/>
        <v>1</v>
      </c>
      <c r="R147" s="223">
        <f t="shared" si="103"/>
        <v>108</v>
      </c>
      <c r="T147">
        <v>529</v>
      </c>
      <c r="U147">
        <v>3937</v>
      </c>
      <c r="V147" t="s">
        <v>515</v>
      </c>
      <c r="W147">
        <v>418.32600000000002</v>
      </c>
      <c r="X147">
        <v>231.38399999999999</v>
      </c>
      <c r="Y147">
        <v>1.8080000000000001</v>
      </c>
      <c r="Z147">
        <v>19.324999999999999</v>
      </c>
      <c r="AA147">
        <v>21.898603000000001</v>
      </c>
      <c r="AB147">
        <v>1.6886019999999999</v>
      </c>
      <c r="AC147">
        <v>7.0885999999999996</v>
      </c>
      <c r="AD147" s="1">
        <v>58</v>
      </c>
      <c r="AE147">
        <v>1</v>
      </c>
      <c r="AF147">
        <v>108</v>
      </c>
      <c r="AG147">
        <v>68</v>
      </c>
      <c r="AH147">
        <v>19.102861999999998</v>
      </c>
      <c r="AI147">
        <v>213.4</v>
      </c>
      <c r="AJ147">
        <v>0</v>
      </c>
      <c r="AK147">
        <v>8</v>
      </c>
      <c r="AL147">
        <v>3558</v>
      </c>
      <c r="AM147" t="s">
        <v>516</v>
      </c>
      <c r="AN147" t="s">
        <v>797</v>
      </c>
      <c r="AO147">
        <v>290.3</v>
      </c>
      <c r="AR147" t="s">
        <v>118</v>
      </c>
      <c r="AS147" t="s">
        <v>123</v>
      </c>
      <c r="AT147" t="s">
        <v>255</v>
      </c>
      <c r="AU147" t="s">
        <v>515</v>
      </c>
      <c r="AV147" t="s">
        <v>48</v>
      </c>
      <c r="AW147">
        <v>2</v>
      </c>
      <c r="BB147">
        <v>0.90742866495717167</v>
      </c>
      <c r="BC147" t="s">
        <v>68</v>
      </c>
      <c r="BF147" t="s">
        <v>118</v>
      </c>
      <c r="BG147" t="s">
        <v>123</v>
      </c>
      <c r="BH147" t="s">
        <v>515</v>
      </c>
      <c r="BI147">
        <v>3937</v>
      </c>
      <c r="BJ147">
        <v>2</v>
      </c>
      <c r="BK147" t="s">
        <v>255</v>
      </c>
      <c r="BL147" t="s">
        <v>260</v>
      </c>
      <c r="BM147">
        <v>0.90742866495717167</v>
      </c>
      <c r="BN147" t="s">
        <v>68</v>
      </c>
      <c r="BO147" t="s">
        <v>177</v>
      </c>
      <c r="BP147">
        <v>366.58000000000004</v>
      </c>
    </row>
    <row r="148" spans="1:68" ht="16.5" x14ac:dyDescent="0.25">
      <c r="A148" s="112" t="str">
        <f t="shared" si="87"/>
        <v>인천스마트</v>
      </c>
      <c r="B148" s="113" t="str">
        <f t="shared" si="104"/>
        <v>최종만</v>
      </c>
      <c r="C148" s="114" t="str">
        <f t="shared" si="88"/>
        <v>F</v>
      </c>
      <c r="D148" s="115">
        <f t="shared" si="89"/>
        <v>0.76975885365448116</v>
      </c>
      <c r="E148" s="116">
        <f t="shared" si="90"/>
        <v>3179</v>
      </c>
      <c r="F148" s="117" t="str">
        <f t="shared" si="91"/>
        <v>38</v>
      </c>
      <c r="G148" s="118" t="str">
        <f t="shared" si="92"/>
        <v>70바3548</v>
      </c>
      <c r="H148" s="119">
        <f t="shared" si="93"/>
        <v>2</v>
      </c>
      <c r="I148" s="120">
        <f t="shared" si="94"/>
        <v>1537.991</v>
      </c>
      <c r="J148" s="121">
        <f t="shared" si="95"/>
        <v>2.4589728528392363E-2</v>
      </c>
      <c r="K148" s="121">
        <f t="shared" si="96"/>
        <v>0.40530719951084954</v>
      </c>
      <c r="L148" s="121">
        <f t="shared" si="97"/>
        <v>0.18140548286693486</v>
      </c>
      <c r="M148" s="122">
        <f t="shared" si="98"/>
        <v>16.169</v>
      </c>
      <c r="N148" s="123">
        <f t="shared" si="99"/>
        <v>0</v>
      </c>
      <c r="O148" s="123">
        <f t="shared" si="100"/>
        <v>7.0871676102135837</v>
      </c>
      <c r="P148" s="224">
        <f t="shared" si="101"/>
        <v>39</v>
      </c>
      <c r="Q148" s="225">
        <f t="shared" si="102"/>
        <v>0</v>
      </c>
      <c r="R148" s="225">
        <f t="shared" si="103"/>
        <v>109</v>
      </c>
      <c r="T148">
        <v>529</v>
      </c>
      <c r="U148">
        <v>3179</v>
      </c>
      <c r="V148" t="s">
        <v>517</v>
      </c>
      <c r="W148">
        <v>1537.991</v>
      </c>
      <c r="X148">
        <v>908.06100000000004</v>
      </c>
      <c r="Y148">
        <v>1.694</v>
      </c>
      <c r="Z148">
        <v>16.169</v>
      </c>
      <c r="AA148">
        <v>109.168875</v>
      </c>
      <c r="AB148">
        <v>2.6844329999999998</v>
      </c>
      <c r="AC148">
        <v>44.246930999999996</v>
      </c>
      <c r="AD148" s="1">
        <v>279</v>
      </c>
      <c r="AE148">
        <v>0</v>
      </c>
      <c r="AF148">
        <v>109</v>
      </c>
      <c r="AG148">
        <v>83</v>
      </c>
      <c r="AH148">
        <v>14.088182</v>
      </c>
      <c r="AI148">
        <v>1200.8</v>
      </c>
      <c r="AJ148">
        <v>2.4</v>
      </c>
      <c r="AK148">
        <v>39</v>
      </c>
      <c r="AL148">
        <v>22735</v>
      </c>
      <c r="AM148" t="s">
        <v>518</v>
      </c>
      <c r="AN148" t="s">
        <v>798</v>
      </c>
      <c r="AO148">
        <v>1445.356</v>
      </c>
      <c r="AR148" t="s">
        <v>118</v>
      </c>
      <c r="AS148" t="s">
        <v>122</v>
      </c>
      <c r="AT148" t="s">
        <v>244</v>
      </c>
      <c r="AU148" t="s">
        <v>517</v>
      </c>
      <c r="AV148" t="s">
        <v>48</v>
      </c>
      <c r="AW148">
        <v>2</v>
      </c>
      <c r="BB148">
        <v>0.76975885365448116</v>
      </c>
      <c r="BC148" t="s">
        <v>70</v>
      </c>
      <c r="BF148" t="s">
        <v>118</v>
      </c>
      <c r="BG148" t="s">
        <v>122</v>
      </c>
      <c r="BH148" t="s">
        <v>517</v>
      </c>
      <c r="BI148">
        <v>3179</v>
      </c>
      <c r="BJ148">
        <v>2</v>
      </c>
      <c r="BK148" t="s">
        <v>244</v>
      </c>
      <c r="BL148" t="s">
        <v>249</v>
      </c>
      <c r="BM148">
        <v>0.76975885365448116</v>
      </c>
      <c r="BN148" t="s">
        <v>70</v>
      </c>
      <c r="BO148" t="s">
        <v>553</v>
      </c>
      <c r="BP148">
        <v>1537.991</v>
      </c>
    </row>
    <row r="149" spans="1:68" ht="16.5" x14ac:dyDescent="0.25">
      <c r="A149" s="129" t="str">
        <f t="shared" si="87"/>
        <v>인천스마트</v>
      </c>
      <c r="B149" s="130" t="str">
        <f t="shared" si="104"/>
        <v>최현</v>
      </c>
      <c r="C149" s="131" t="str">
        <f t="shared" si="88"/>
        <v>B</v>
      </c>
      <c r="D149" s="132">
        <f t="shared" si="89"/>
        <v>0.91408257151153416</v>
      </c>
      <c r="E149" s="133">
        <f t="shared" si="90"/>
        <v>5102</v>
      </c>
      <c r="F149" s="134" t="str">
        <f t="shared" si="91"/>
        <v>20</v>
      </c>
      <c r="G149" s="135" t="str">
        <f t="shared" si="92"/>
        <v>70바3556</v>
      </c>
      <c r="H149" s="136">
        <f t="shared" si="93"/>
        <v>4</v>
      </c>
      <c r="I149" s="137">
        <f t="shared" si="94"/>
        <v>383.90200000000004</v>
      </c>
      <c r="J149" s="138">
        <f t="shared" si="95"/>
        <v>5.5025136304953114E-2</v>
      </c>
      <c r="K149" s="138">
        <f t="shared" si="96"/>
        <v>0.357046221765977</v>
      </c>
      <c r="L149" s="138">
        <f t="shared" si="97"/>
        <v>0.16670921224687549</v>
      </c>
      <c r="M149" s="139">
        <f t="shared" si="98"/>
        <v>18.05</v>
      </c>
      <c r="N149" s="140">
        <f t="shared" si="99"/>
        <v>0.52445993737948338</v>
      </c>
      <c r="O149" s="140">
        <f t="shared" si="100"/>
        <v>51.397073863189377</v>
      </c>
      <c r="P149" s="222">
        <f t="shared" si="101"/>
        <v>12</v>
      </c>
      <c r="Q149" s="223">
        <f t="shared" si="102"/>
        <v>3</v>
      </c>
      <c r="R149" s="223">
        <f t="shared" si="103"/>
        <v>294</v>
      </c>
      <c r="T149">
        <v>529</v>
      </c>
      <c r="U149">
        <v>5102</v>
      </c>
      <c r="V149" t="s">
        <v>799</v>
      </c>
      <c r="W149">
        <v>572.01700000000005</v>
      </c>
      <c r="X149">
        <v>325.51900000000001</v>
      </c>
      <c r="Y149">
        <v>1.7569999999999999</v>
      </c>
      <c r="Z149">
        <v>18.05</v>
      </c>
      <c r="AA149">
        <v>29.839708000000002</v>
      </c>
      <c r="AB149">
        <v>1.641934</v>
      </c>
      <c r="AC149">
        <v>10.654154999999999</v>
      </c>
      <c r="AD149" s="1">
        <v>64</v>
      </c>
      <c r="AE149">
        <v>3</v>
      </c>
      <c r="AF149">
        <v>294</v>
      </c>
      <c r="AG149">
        <v>82</v>
      </c>
      <c r="AH149">
        <v>19.169657999999998</v>
      </c>
      <c r="AI149">
        <v>1725.9</v>
      </c>
      <c r="AJ149">
        <v>0</v>
      </c>
      <c r="AK149">
        <v>12</v>
      </c>
      <c r="AL149">
        <v>7080</v>
      </c>
      <c r="AM149" t="s">
        <v>800</v>
      </c>
      <c r="AN149" t="s">
        <v>801</v>
      </c>
      <c r="AO149">
        <v>169.255</v>
      </c>
      <c r="AR149" t="s">
        <v>118</v>
      </c>
      <c r="AS149" t="s">
        <v>119</v>
      </c>
      <c r="AT149" t="s">
        <v>204</v>
      </c>
      <c r="AU149" t="s">
        <v>799</v>
      </c>
      <c r="AV149" t="s">
        <v>48</v>
      </c>
      <c r="AW149">
        <v>4</v>
      </c>
      <c r="BB149">
        <v>0.91408257151153416</v>
      </c>
      <c r="BC149" t="s">
        <v>68</v>
      </c>
      <c r="BF149" t="s">
        <v>118</v>
      </c>
      <c r="BG149" t="s">
        <v>119</v>
      </c>
      <c r="BH149" t="s">
        <v>799</v>
      </c>
      <c r="BI149">
        <v>5102</v>
      </c>
      <c r="BJ149">
        <v>4</v>
      </c>
      <c r="BK149" t="s">
        <v>204</v>
      </c>
      <c r="BL149" t="s">
        <v>200</v>
      </c>
      <c r="BM149">
        <v>0.91408257151153416</v>
      </c>
      <c r="BN149" t="s">
        <v>68</v>
      </c>
      <c r="BO149" t="s">
        <v>177</v>
      </c>
      <c r="BP149">
        <v>383.90200000000004</v>
      </c>
    </row>
    <row r="150" spans="1:68" ht="16.5" x14ac:dyDescent="0.25">
      <c r="A150" s="112" t="str">
        <f t="shared" si="87"/>
        <v>인천스마트</v>
      </c>
      <c r="B150" s="113" t="str">
        <f t="shared" si="104"/>
        <v>최홍락</v>
      </c>
      <c r="C150" s="114" t="str">
        <f t="shared" si="88"/>
        <v>B</v>
      </c>
      <c r="D150" s="115">
        <f t="shared" si="89"/>
        <v>0.90151915237972813</v>
      </c>
      <c r="E150" s="116">
        <f t="shared" si="90"/>
        <v>6658</v>
      </c>
      <c r="F150" s="117" t="str">
        <f t="shared" si="91"/>
        <v>21</v>
      </c>
      <c r="G150" s="118" t="str">
        <f t="shared" si="92"/>
        <v>70바3627</v>
      </c>
      <c r="H150" s="119">
        <f t="shared" si="93"/>
        <v>3</v>
      </c>
      <c r="I150" s="120">
        <f t="shared" si="94"/>
        <v>1128.1950000000002</v>
      </c>
      <c r="J150" s="121">
        <f t="shared" si="95"/>
        <v>1.4185660348121232E-2</v>
      </c>
      <c r="K150" s="121">
        <f t="shared" si="96"/>
        <v>0.38445466971740017</v>
      </c>
      <c r="L150" s="121">
        <f t="shared" si="97"/>
        <v>0.12941025266022271</v>
      </c>
      <c r="M150" s="122">
        <f t="shared" si="98"/>
        <v>14.366</v>
      </c>
      <c r="N150" s="123">
        <f t="shared" si="99"/>
        <v>0</v>
      </c>
      <c r="O150" s="123">
        <f t="shared" si="100"/>
        <v>6.1940896171354698</v>
      </c>
      <c r="P150" s="224">
        <f t="shared" si="101"/>
        <v>13</v>
      </c>
      <c r="Q150" s="225">
        <f t="shared" si="102"/>
        <v>0</v>
      </c>
      <c r="R150" s="225">
        <f t="shared" si="103"/>
        <v>71</v>
      </c>
      <c r="T150">
        <v>529</v>
      </c>
      <c r="U150">
        <v>6658</v>
      </c>
      <c r="V150" t="s">
        <v>519</v>
      </c>
      <c r="W150">
        <v>1146.2539999999999</v>
      </c>
      <c r="X150">
        <v>634.72299999999996</v>
      </c>
      <c r="Y150">
        <v>1.806</v>
      </c>
      <c r="Z150">
        <v>14.366</v>
      </c>
      <c r="AA150">
        <v>78.266642000000004</v>
      </c>
      <c r="AB150">
        <v>1.1102639999999999</v>
      </c>
      <c r="AC150">
        <v>30.089976</v>
      </c>
      <c r="AD150" s="1">
        <v>146</v>
      </c>
      <c r="AE150">
        <v>0</v>
      </c>
      <c r="AF150">
        <v>71</v>
      </c>
      <c r="AG150">
        <v>72</v>
      </c>
      <c r="AH150">
        <v>14.645498</v>
      </c>
      <c r="AI150">
        <v>176.1</v>
      </c>
      <c r="AJ150">
        <v>0</v>
      </c>
      <c r="AK150">
        <v>13</v>
      </c>
      <c r="AL150">
        <v>5116</v>
      </c>
      <c r="AM150" t="s">
        <v>520</v>
      </c>
      <c r="AN150" t="s">
        <v>802</v>
      </c>
      <c r="AO150">
        <v>790.08500000000004</v>
      </c>
      <c r="AR150" t="s">
        <v>118</v>
      </c>
      <c r="AS150" t="s">
        <v>120</v>
      </c>
      <c r="AT150" t="s">
        <v>221</v>
      </c>
      <c r="AU150" t="s">
        <v>519</v>
      </c>
      <c r="AV150" t="s">
        <v>48</v>
      </c>
      <c r="AW150">
        <v>3</v>
      </c>
      <c r="BB150">
        <v>0.90151915237972813</v>
      </c>
      <c r="BC150" t="s">
        <v>68</v>
      </c>
      <c r="BF150" t="s">
        <v>118</v>
      </c>
      <c r="BG150" t="s">
        <v>120</v>
      </c>
      <c r="BH150" t="s">
        <v>519</v>
      </c>
      <c r="BI150">
        <v>6658</v>
      </c>
      <c r="BJ150">
        <v>3</v>
      </c>
      <c r="BK150" t="s">
        <v>221</v>
      </c>
      <c r="BL150" t="s">
        <v>223</v>
      </c>
      <c r="BM150">
        <v>0.90151915237972813</v>
      </c>
      <c r="BN150" t="s">
        <v>68</v>
      </c>
      <c r="BO150" t="s">
        <v>177</v>
      </c>
      <c r="BP150">
        <v>1128.1950000000002</v>
      </c>
    </row>
    <row r="151" spans="1:68" ht="16.5" x14ac:dyDescent="0.25">
      <c r="A151" s="129" t="str">
        <f t="shared" si="87"/>
        <v>인천스마트</v>
      </c>
      <c r="B151" s="130" t="str">
        <f t="shared" si="104"/>
        <v>편정범</v>
      </c>
      <c r="C151" s="131" t="str">
        <f t="shared" si="88"/>
        <v>F</v>
      </c>
      <c r="D151" s="132">
        <f t="shared" si="89"/>
        <v>0.77454508092377172</v>
      </c>
      <c r="E151" s="133">
        <f t="shared" si="90"/>
        <v>4601</v>
      </c>
      <c r="F151" s="134" t="str">
        <f t="shared" si="91"/>
        <v>38</v>
      </c>
      <c r="G151" s="135" t="str">
        <f t="shared" si="92"/>
        <v>70바3547</v>
      </c>
      <c r="H151" s="136">
        <f t="shared" si="93"/>
        <v>5</v>
      </c>
      <c r="I151" s="137">
        <f t="shared" si="94"/>
        <v>609.51299999999992</v>
      </c>
      <c r="J151" s="138">
        <f t="shared" si="95"/>
        <v>1.1291322696448903E-2</v>
      </c>
      <c r="K151" s="138">
        <f t="shared" si="96"/>
        <v>0.35773298280122673</v>
      </c>
      <c r="L151" s="138">
        <f t="shared" si="97"/>
        <v>0.10664251623837392</v>
      </c>
      <c r="M151" s="139">
        <f t="shared" si="98"/>
        <v>15.382999999999999</v>
      </c>
      <c r="N151" s="140">
        <f t="shared" si="99"/>
        <v>0.27848753420175032</v>
      </c>
      <c r="O151" s="140">
        <f t="shared" si="100"/>
        <v>20.468833763828648</v>
      </c>
      <c r="P151" s="222">
        <f t="shared" si="101"/>
        <v>6</v>
      </c>
      <c r="Q151" s="223">
        <f t="shared" si="102"/>
        <v>2</v>
      </c>
      <c r="R151" s="223">
        <f t="shared" si="103"/>
        <v>147</v>
      </c>
      <c r="T151">
        <v>529</v>
      </c>
      <c r="U151">
        <v>4601</v>
      </c>
      <c r="V151" t="s">
        <v>521</v>
      </c>
      <c r="W151">
        <v>718.16499999999996</v>
      </c>
      <c r="X151">
        <v>421.875</v>
      </c>
      <c r="Y151">
        <v>1.702</v>
      </c>
      <c r="Z151">
        <v>15.382999999999999</v>
      </c>
      <c r="AA151">
        <v>45.412483000000002</v>
      </c>
      <c r="AB151">
        <v>0.51276699999999997</v>
      </c>
      <c r="AC151">
        <v>16.245543000000001</v>
      </c>
      <c r="AD151" s="1">
        <v>65</v>
      </c>
      <c r="AE151">
        <v>2</v>
      </c>
      <c r="AF151">
        <v>147</v>
      </c>
      <c r="AG151">
        <v>68</v>
      </c>
      <c r="AH151">
        <v>15.814264</v>
      </c>
      <c r="AI151">
        <v>223.5</v>
      </c>
      <c r="AJ151">
        <v>0</v>
      </c>
      <c r="AK151">
        <v>6</v>
      </c>
      <c r="AL151">
        <v>1225</v>
      </c>
      <c r="AM151" t="s">
        <v>522</v>
      </c>
      <c r="AN151" t="s">
        <v>803</v>
      </c>
      <c r="AO151">
        <v>243.24799999999999</v>
      </c>
      <c r="AR151" t="s">
        <v>118</v>
      </c>
      <c r="AS151" t="s">
        <v>122</v>
      </c>
      <c r="AT151" t="s">
        <v>243</v>
      </c>
      <c r="AU151" t="s">
        <v>521</v>
      </c>
      <c r="AV151" t="s">
        <v>48</v>
      </c>
      <c r="AW151">
        <v>5</v>
      </c>
      <c r="BB151">
        <v>0.77454508092377172</v>
      </c>
      <c r="BC151" t="s">
        <v>70</v>
      </c>
      <c r="BF151" t="s">
        <v>118</v>
      </c>
      <c r="BG151" t="s">
        <v>122</v>
      </c>
      <c r="BH151" t="s">
        <v>521</v>
      </c>
      <c r="BI151">
        <v>4601</v>
      </c>
      <c r="BJ151">
        <v>5</v>
      </c>
      <c r="BK151" t="s">
        <v>243</v>
      </c>
      <c r="BL151" t="s">
        <v>252</v>
      </c>
      <c r="BM151">
        <v>0.77454508092377172</v>
      </c>
      <c r="BN151" t="s">
        <v>70</v>
      </c>
      <c r="BO151" t="s">
        <v>553</v>
      </c>
      <c r="BP151">
        <v>609.51299999999992</v>
      </c>
    </row>
    <row r="152" spans="1:68" ht="16.5" x14ac:dyDescent="0.25">
      <c r="A152" s="112" t="str">
        <f t="shared" si="87"/>
        <v>인천스마트</v>
      </c>
      <c r="B152" s="113" t="str">
        <f t="shared" si="104"/>
        <v>한국현</v>
      </c>
      <c r="C152" s="114" t="str">
        <f t="shared" si="88"/>
        <v>C</v>
      </c>
      <c r="D152" s="115">
        <f t="shared" si="89"/>
        <v>0.87616113443872279</v>
      </c>
      <c r="E152" s="116">
        <f t="shared" si="90"/>
        <v>6073</v>
      </c>
      <c r="F152" s="117" t="str">
        <f t="shared" si="91"/>
        <v>21</v>
      </c>
      <c r="G152" s="118" t="str">
        <f t="shared" si="92"/>
        <v>70바3625</v>
      </c>
      <c r="H152" s="119">
        <f t="shared" si="93"/>
        <v>2</v>
      </c>
      <c r="I152" s="120">
        <f t="shared" si="94"/>
        <v>1738.8029999999999</v>
      </c>
      <c r="J152" s="121">
        <f t="shared" si="95"/>
        <v>4.7335967339745162E-2</v>
      </c>
      <c r="K152" s="121">
        <f t="shared" si="96"/>
        <v>0.3540976357402843</v>
      </c>
      <c r="L152" s="121">
        <f t="shared" si="97"/>
        <v>0.12882425438649461</v>
      </c>
      <c r="M152" s="122">
        <f t="shared" si="98"/>
        <v>13.537000000000001</v>
      </c>
      <c r="N152" s="123">
        <f t="shared" si="99"/>
        <v>5.7510827851113666E-2</v>
      </c>
      <c r="O152" s="123">
        <f t="shared" si="100"/>
        <v>3.2781171875134789</v>
      </c>
      <c r="P152" s="224">
        <f t="shared" si="101"/>
        <v>41</v>
      </c>
      <c r="Q152" s="225">
        <f t="shared" si="102"/>
        <v>1</v>
      </c>
      <c r="R152" s="225">
        <f t="shared" si="103"/>
        <v>57</v>
      </c>
      <c r="T152">
        <v>529</v>
      </c>
      <c r="U152">
        <v>6073</v>
      </c>
      <c r="V152" t="s">
        <v>523</v>
      </c>
      <c r="W152">
        <v>1738.8030000000001</v>
      </c>
      <c r="X152">
        <v>907.56</v>
      </c>
      <c r="Y152">
        <v>1.9159999999999999</v>
      </c>
      <c r="Z152">
        <v>13.537000000000001</v>
      </c>
      <c r="AA152">
        <v>130.83719099999999</v>
      </c>
      <c r="AB152">
        <v>6.1933049999999996</v>
      </c>
      <c r="AC152">
        <v>46.329140000000002</v>
      </c>
      <c r="AD152" s="1">
        <v>224</v>
      </c>
      <c r="AE152">
        <v>1</v>
      </c>
      <c r="AF152">
        <v>57</v>
      </c>
      <c r="AG152">
        <v>96</v>
      </c>
      <c r="AH152">
        <v>13.289821999999999</v>
      </c>
      <c r="AI152">
        <v>889.9</v>
      </c>
      <c r="AJ152">
        <v>50.7</v>
      </c>
      <c r="AK152">
        <v>41</v>
      </c>
      <c r="AL152">
        <v>11807</v>
      </c>
      <c r="AM152" t="s">
        <v>524</v>
      </c>
      <c r="AN152" t="s">
        <v>804</v>
      </c>
      <c r="AO152">
        <v>1627.57</v>
      </c>
      <c r="AR152" t="s">
        <v>118</v>
      </c>
      <c r="AS152" t="s">
        <v>120</v>
      </c>
      <c r="AT152" t="s">
        <v>218</v>
      </c>
      <c r="AU152" t="s">
        <v>523</v>
      </c>
      <c r="AV152" t="s">
        <v>48</v>
      </c>
      <c r="AW152">
        <v>2</v>
      </c>
      <c r="BB152">
        <v>0.87616113443872279</v>
      </c>
      <c r="BC152" t="s">
        <v>69</v>
      </c>
      <c r="BF152" t="s">
        <v>118</v>
      </c>
      <c r="BG152" t="s">
        <v>120</v>
      </c>
      <c r="BH152" t="s">
        <v>523</v>
      </c>
      <c r="BI152">
        <v>6073</v>
      </c>
      <c r="BJ152">
        <v>2</v>
      </c>
      <c r="BK152" t="s">
        <v>218</v>
      </c>
      <c r="BL152" t="s">
        <v>211</v>
      </c>
      <c r="BM152">
        <v>0.87616113443872279</v>
      </c>
      <c r="BN152" t="s">
        <v>69</v>
      </c>
      <c r="BO152" t="s">
        <v>179</v>
      </c>
      <c r="BP152">
        <v>1738.8029999999999</v>
      </c>
    </row>
    <row r="153" spans="1:68" ht="16.5" x14ac:dyDescent="0.25">
      <c r="A153" s="129" t="str">
        <f t="shared" si="87"/>
        <v>인천스마트</v>
      </c>
      <c r="B153" s="130" t="str">
        <f t="shared" si="104"/>
        <v>허선균</v>
      </c>
      <c r="C153" s="131" t="str">
        <f t="shared" si="88"/>
        <v>C</v>
      </c>
      <c r="D153" s="132">
        <f t="shared" si="89"/>
        <v>0.87549999999999994</v>
      </c>
      <c r="E153" s="133">
        <f t="shared" si="90"/>
        <v>4853</v>
      </c>
      <c r="F153" s="134" t="str">
        <f t="shared" si="91"/>
        <v>21</v>
      </c>
      <c r="G153" s="135" t="str">
        <f t="shared" si="92"/>
        <v>70바3560</v>
      </c>
      <c r="H153" s="136">
        <f t="shared" si="93"/>
        <v>1</v>
      </c>
      <c r="I153" s="137">
        <f t="shared" si="94"/>
        <v>1610.26</v>
      </c>
      <c r="J153" s="138">
        <f t="shared" si="95"/>
        <v>5.611743779234863E-2</v>
      </c>
      <c r="K153" s="138">
        <f t="shared" si="96"/>
        <v>0.41734305231447411</v>
      </c>
      <c r="L153" s="138">
        <f t="shared" si="97"/>
        <v>0.15773850185684299</v>
      </c>
      <c r="M153" s="139">
        <f t="shared" si="98"/>
        <v>17.007000000000001</v>
      </c>
      <c r="N153" s="140">
        <f t="shared" si="99"/>
        <v>0</v>
      </c>
      <c r="O153" s="140">
        <f t="shared" si="100"/>
        <v>5.0302435631512923</v>
      </c>
      <c r="P153" s="222">
        <f t="shared" si="101"/>
        <v>57</v>
      </c>
      <c r="Q153" s="223">
        <f t="shared" si="102"/>
        <v>0</v>
      </c>
      <c r="R153" s="223">
        <f t="shared" si="103"/>
        <v>81</v>
      </c>
      <c r="T153">
        <v>529</v>
      </c>
      <c r="U153">
        <v>4853</v>
      </c>
      <c r="V153" t="s">
        <v>525</v>
      </c>
      <c r="W153">
        <v>1610.26</v>
      </c>
      <c r="X153">
        <v>919.38199999999995</v>
      </c>
      <c r="Y153">
        <v>1.7509999999999999</v>
      </c>
      <c r="Z153">
        <v>17.007000000000001</v>
      </c>
      <c r="AA153">
        <v>130.89081200000001</v>
      </c>
      <c r="AB153">
        <v>7.3452570000000001</v>
      </c>
      <c r="AC153">
        <v>54.626370999999999</v>
      </c>
      <c r="AD153" s="1">
        <v>254</v>
      </c>
      <c r="AE153">
        <v>0</v>
      </c>
      <c r="AF153">
        <v>81</v>
      </c>
      <c r="AG153">
        <v>69</v>
      </c>
      <c r="AH153">
        <v>12.302315</v>
      </c>
      <c r="AI153">
        <v>522.9</v>
      </c>
      <c r="AJ153">
        <v>0</v>
      </c>
      <c r="AK153">
        <v>57</v>
      </c>
      <c r="AL153">
        <v>30415</v>
      </c>
      <c r="AM153" t="s">
        <v>526</v>
      </c>
      <c r="AN153" t="s">
        <v>805</v>
      </c>
      <c r="AO153">
        <v>1610.26</v>
      </c>
      <c r="AR153" t="s">
        <v>118</v>
      </c>
      <c r="AS153" t="s">
        <v>120</v>
      </c>
      <c r="AT153" t="s">
        <v>211</v>
      </c>
      <c r="AU153" t="s">
        <v>525</v>
      </c>
      <c r="AV153" t="s">
        <v>48</v>
      </c>
      <c r="AW153">
        <v>1</v>
      </c>
      <c r="BB153">
        <v>0.87549999999999994</v>
      </c>
      <c r="BC153" t="s">
        <v>69</v>
      </c>
      <c r="BF153" t="s">
        <v>118</v>
      </c>
      <c r="BG153" t="s">
        <v>120</v>
      </c>
      <c r="BH153" t="s">
        <v>525</v>
      </c>
      <c r="BI153">
        <v>4853</v>
      </c>
      <c r="BJ153">
        <v>1</v>
      </c>
      <c r="BK153" t="s">
        <v>211</v>
      </c>
      <c r="BL153" t="s">
        <v>176</v>
      </c>
      <c r="BM153">
        <v>0.87549999999999994</v>
      </c>
      <c r="BN153" t="s">
        <v>69</v>
      </c>
      <c r="BO153" t="s">
        <v>179</v>
      </c>
      <c r="BP153">
        <v>1610.26</v>
      </c>
    </row>
    <row r="154" spans="1:68" ht="16.5" x14ac:dyDescent="0.25">
      <c r="A154" s="112" t="str">
        <f t="shared" ref="A154:A155" si="105">BF154</f>
        <v>인천스마트</v>
      </c>
      <c r="B154" s="113" t="str">
        <f t="shared" si="104"/>
        <v>홍성운</v>
      </c>
      <c r="C154" s="114" t="str">
        <f t="shared" ref="C154:C155" si="106">BN154</f>
        <v>D</v>
      </c>
      <c r="D154" s="115">
        <f t="shared" ref="D154:D155" si="107">BM154</f>
        <v>0.83770050059703127</v>
      </c>
      <c r="E154" s="116">
        <f t="shared" ref="E154:E155" si="108">U154</f>
        <v>9888</v>
      </c>
      <c r="F154" s="117" t="str">
        <f t="shared" ref="F154:F155" si="109">BG154</f>
        <v>27</v>
      </c>
      <c r="G154" s="118" t="str">
        <f t="shared" ref="G154:G155" si="110">BK154</f>
        <v>70바3676</v>
      </c>
      <c r="H154" s="119">
        <f t="shared" ref="H154:H155" si="111">BJ154</f>
        <v>2</v>
      </c>
      <c r="I154" s="120">
        <f t="shared" ref="I154:I155" si="112">BP154</f>
        <v>1368.81</v>
      </c>
      <c r="J154" s="121">
        <f t="shared" ref="J154:J155" si="113">AB154/AA154</f>
        <v>1.3367826530848489E-2</v>
      </c>
      <c r="K154" s="121">
        <f t="shared" ref="K154:K155" si="114">AC154/AA154</f>
        <v>0.40904694352202764</v>
      </c>
      <c r="L154" s="121">
        <f t="shared" ref="L154:L155" si="115">AD154/I154</f>
        <v>0.2118628589796977</v>
      </c>
      <c r="M154" s="122">
        <f t="shared" ref="M154:M155" si="116">Z154</f>
        <v>17.806000000000001</v>
      </c>
      <c r="N154" s="123">
        <f t="shared" ref="N154:N155" si="117">AE154*100/W154</f>
        <v>0</v>
      </c>
      <c r="O154" s="123">
        <f t="shared" ref="O154:O155" si="118">AF154*100/W154</f>
        <v>64.890357914856494</v>
      </c>
      <c r="P154" s="224">
        <f t="shared" ref="P154:P155" si="119">AK154</f>
        <v>27</v>
      </c>
      <c r="Q154" s="225">
        <f t="shared" ref="Q154:Q155" si="120">AE154</f>
        <v>0</v>
      </c>
      <c r="R154" s="225">
        <f t="shared" ref="R154:R155" si="121">AF154</f>
        <v>918</v>
      </c>
      <c r="T154">
        <v>529</v>
      </c>
      <c r="U154">
        <v>9888</v>
      </c>
      <c r="V154" t="s">
        <v>527</v>
      </c>
      <c r="W154">
        <v>1414.694</v>
      </c>
      <c r="X154">
        <v>848.11699999999996</v>
      </c>
      <c r="Y154">
        <v>1.6679999999999999</v>
      </c>
      <c r="Z154">
        <v>17.806000000000001</v>
      </c>
      <c r="AA154">
        <v>89.538041000000007</v>
      </c>
      <c r="AB154">
        <v>1.1969289999999999</v>
      </c>
      <c r="AC154">
        <v>36.625261999999999</v>
      </c>
      <c r="AD154" s="1">
        <v>290</v>
      </c>
      <c r="AE154">
        <v>0</v>
      </c>
      <c r="AF154">
        <v>918</v>
      </c>
      <c r="AG154">
        <v>91</v>
      </c>
      <c r="AH154">
        <v>15.799920999999999</v>
      </c>
      <c r="AI154">
        <v>2615.1999999999998</v>
      </c>
      <c r="AJ154">
        <v>31.3</v>
      </c>
      <c r="AK154">
        <v>27</v>
      </c>
      <c r="AL154">
        <v>7381</v>
      </c>
      <c r="AM154" t="s">
        <v>528</v>
      </c>
      <c r="AN154" t="s">
        <v>806</v>
      </c>
      <c r="AO154">
        <v>1305.0999999999999</v>
      </c>
      <c r="AR154" t="s">
        <v>118</v>
      </c>
      <c r="AS154" t="s">
        <v>121</v>
      </c>
      <c r="AT154" t="s">
        <v>238</v>
      </c>
      <c r="AU154" t="s">
        <v>527</v>
      </c>
      <c r="AV154" t="s">
        <v>48</v>
      </c>
      <c r="AW154">
        <v>2</v>
      </c>
      <c r="BB154">
        <v>0.83770050059703127</v>
      </c>
      <c r="BC154" t="s">
        <v>67</v>
      </c>
      <c r="BF154" t="s">
        <v>118</v>
      </c>
      <c r="BG154" t="s">
        <v>121</v>
      </c>
      <c r="BH154" t="s">
        <v>527</v>
      </c>
      <c r="BI154">
        <v>9888</v>
      </c>
      <c r="BJ154">
        <v>2</v>
      </c>
      <c r="BK154" t="s">
        <v>238</v>
      </c>
      <c r="BL154" t="s">
        <v>237</v>
      </c>
      <c r="BM154">
        <v>0.83770050059703127</v>
      </c>
      <c r="BN154" t="s">
        <v>67</v>
      </c>
      <c r="BO154" t="s">
        <v>181</v>
      </c>
      <c r="BP154">
        <v>1368.81</v>
      </c>
    </row>
    <row r="155" spans="1:68" ht="16.5" x14ac:dyDescent="0.25">
      <c r="A155" s="129" t="str">
        <f t="shared" si="105"/>
        <v>인천스마트</v>
      </c>
      <c r="B155" s="130" t="str">
        <f t="shared" si="104"/>
        <v>황상원</v>
      </c>
      <c r="C155" s="131" t="str">
        <f t="shared" si="106"/>
        <v>A</v>
      </c>
      <c r="D155" s="132">
        <f t="shared" si="107"/>
        <v>0.99950068814707593</v>
      </c>
      <c r="E155" s="133">
        <f t="shared" si="108"/>
        <v>9315</v>
      </c>
      <c r="F155" s="134" t="str">
        <f t="shared" si="109"/>
        <v>5</v>
      </c>
      <c r="G155" s="135" t="str">
        <f t="shared" si="110"/>
        <v>70바3509</v>
      </c>
      <c r="H155" s="136">
        <f t="shared" si="111"/>
        <v>9</v>
      </c>
      <c r="I155" s="137">
        <f t="shared" si="112"/>
        <v>2322.1779999999999</v>
      </c>
      <c r="J155" s="138">
        <f t="shared" si="113"/>
        <v>3.603027679117618E-3</v>
      </c>
      <c r="K155" s="138">
        <f t="shared" si="114"/>
        <v>0.34132031622928083</v>
      </c>
      <c r="L155" s="138">
        <f t="shared" si="115"/>
        <v>0.18474036012743211</v>
      </c>
      <c r="M155" s="139">
        <f t="shared" si="116"/>
        <v>11.505000000000001</v>
      </c>
      <c r="N155" s="140">
        <f t="shared" si="117"/>
        <v>4.306302100872543E-2</v>
      </c>
      <c r="O155" s="140">
        <f t="shared" si="118"/>
        <v>5.5551297101255805</v>
      </c>
      <c r="P155" s="222">
        <f t="shared" si="119"/>
        <v>108</v>
      </c>
      <c r="Q155" s="223">
        <f t="shared" si="120"/>
        <v>1</v>
      </c>
      <c r="R155" s="223">
        <f t="shared" si="121"/>
        <v>129</v>
      </c>
      <c r="T155">
        <v>529</v>
      </c>
      <c r="U155">
        <v>9315</v>
      </c>
      <c r="V155" t="s">
        <v>543</v>
      </c>
      <c r="W155">
        <v>2322.1779999999999</v>
      </c>
      <c r="X155">
        <v>1166.9179999999999</v>
      </c>
      <c r="Y155">
        <v>1.99</v>
      </c>
      <c r="Z155">
        <v>11.505000000000001</v>
      </c>
      <c r="AA155">
        <v>132.51549600000001</v>
      </c>
      <c r="AB155">
        <v>0.47745700000000002</v>
      </c>
      <c r="AC155">
        <v>45.230231000000003</v>
      </c>
      <c r="AD155" s="1">
        <v>429</v>
      </c>
      <c r="AE155">
        <v>1</v>
      </c>
      <c r="AF155">
        <v>129</v>
      </c>
      <c r="AG155">
        <v>71</v>
      </c>
      <c r="AH155">
        <v>17.523821999999999</v>
      </c>
      <c r="AI155">
        <v>727.1</v>
      </c>
      <c r="AJ155">
        <v>0</v>
      </c>
      <c r="AK155">
        <v>108</v>
      </c>
      <c r="AL155">
        <v>0</v>
      </c>
      <c r="AM155" t="s">
        <v>544</v>
      </c>
      <c r="AN155" t="s">
        <v>807</v>
      </c>
      <c r="AO155">
        <v>521.5</v>
      </c>
      <c r="AR155" t="s">
        <v>118</v>
      </c>
      <c r="AS155" t="s">
        <v>123</v>
      </c>
      <c r="AT155" t="s">
        <v>254</v>
      </c>
      <c r="AU155" t="s">
        <v>543</v>
      </c>
      <c r="AV155" t="s">
        <v>48</v>
      </c>
      <c r="AW155">
        <v>9</v>
      </c>
      <c r="BB155">
        <v>0.99950068814707593</v>
      </c>
      <c r="BC155" t="s">
        <v>66</v>
      </c>
      <c r="BF155" t="s">
        <v>118</v>
      </c>
      <c r="BG155" t="s">
        <v>123</v>
      </c>
      <c r="BH155" t="s">
        <v>543</v>
      </c>
      <c r="BI155">
        <v>9315</v>
      </c>
      <c r="BJ155">
        <v>9</v>
      </c>
      <c r="BK155" t="s">
        <v>254</v>
      </c>
      <c r="BL155" t="s">
        <v>255</v>
      </c>
      <c r="BM155">
        <v>0.99950068814707593</v>
      </c>
      <c r="BN155" t="s">
        <v>66</v>
      </c>
      <c r="BO155" t="s">
        <v>180</v>
      </c>
      <c r="BP155">
        <v>2322.1779999999999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5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0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261" t="s">
        <v>815</v>
      </c>
      <c r="B2" s="262"/>
      <c r="C2" s="263"/>
      <c r="D2" s="264"/>
      <c r="E2" s="261"/>
      <c r="F2" s="265"/>
      <c r="G2" s="261"/>
      <c r="H2" s="261"/>
      <c r="I2" s="261"/>
      <c r="J2" s="261"/>
      <c r="K2" s="266"/>
      <c r="L2" s="266"/>
      <c r="M2" s="266"/>
      <c r="N2" s="266"/>
      <c r="O2" s="266"/>
      <c r="P2" s="266"/>
      <c r="Q2" s="266"/>
      <c r="R2" s="266"/>
    </row>
    <row r="3" spans="1:18" x14ac:dyDescent="0.2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</row>
    <row r="4" spans="1:18" ht="26.25" x14ac:dyDescent="0.25">
      <c r="A4" s="267" t="s">
        <v>816</v>
      </c>
      <c r="B4" s="268"/>
      <c r="C4" s="269"/>
      <c r="D4" s="270"/>
      <c r="E4" s="271"/>
      <c r="F4" s="272"/>
      <c r="G4" s="266"/>
      <c r="H4" s="271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18" ht="26.25" x14ac:dyDescent="0.25">
      <c r="A5" s="273" t="s">
        <v>817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</row>
    <row r="6" spans="1:18" ht="17.25" x14ac:dyDescent="0.25">
      <c r="A6" s="274" t="s">
        <v>818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</row>
    <row r="7" spans="1:18" ht="17.25" x14ac:dyDescent="0.25">
      <c r="A7" s="274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</row>
    <row r="8" spans="1:18" ht="17.25" x14ac:dyDescent="0.25">
      <c r="A8" s="275" t="s">
        <v>193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</row>
    <row r="9" spans="1:18" x14ac:dyDescent="0.25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</row>
    <row r="10" spans="1:18" x14ac:dyDescent="0.25">
      <c r="A10" s="276" t="s">
        <v>819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</row>
    <row r="11" spans="1:18" x14ac:dyDescent="0.25">
      <c r="A11" s="276"/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</row>
    <row r="12" spans="1:18" x14ac:dyDescent="0.25">
      <c r="A12" s="266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</row>
    <row r="13" spans="1:18" ht="37.5" customHeight="1" x14ac:dyDescent="0.25">
      <c r="A13" s="277" t="s">
        <v>0</v>
      </c>
      <c r="B13" s="278" t="s">
        <v>74</v>
      </c>
      <c r="C13" s="279" t="s">
        <v>65</v>
      </c>
      <c r="D13" s="279" t="s">
        <v>160</v>
      </c>
      <c r="E13" s="280" t="s">
        <v>146</v>
      </c>
      <c r="F13" s="278" t="s">
        <v>151</v>
      </c>
      <c r="G13" s="280" t="s">
        <v>149</v>
      </c>
      <c r="H13" s="280" t="s">
        <v>153</v>
      </c>
      <c r="I13" s="233" t="s">
        <v>155</v>
      </c>
      <c r="J13" s="280" t="s">
        <v>11</v>
      </c>
      <c r="K13" s="280" t="s">
        <v>12</v>
      </c>
      <c r="L13" s="280" t="s">
        <v>13</v>
      </c>
      <c r="M13" s="280" t="s">
        <v>106</v>
      </c>
      <c r="N13" s="280" t="s">
        <v>6</v>
      </c>
      <c r="O13" s="280" t="s">
        <v>7</v>
      </c>
      <c r="P13" s="280" t="s">
        <v>182</v>
      </c>
      <c r="Q13" s="281" t="s">
        <v>184</v>
      </c>
      <c r="R13" s="281" t="s">
        <v>185</v>
      </c>
    </row>
    <row r="14" spans="1:18" ht="16.5" x14ac:dyDescent="0.25">
      <c r="A14" s="282" t="s">
        <v>118</v>
      </c>
      <c r="B14" s="283" t="s">
        <v>277</v>
      </c>
      <c r="C14" s="284" t="s">
        <v>70</v>
      </c>
      <c r="D14" s="285">
        <v>0.77318181818181819</v>
      </c>
      <c r="E14" s="286">
        <v>3792</v>
      </c>
      <c r="F14" s="234" t="s">
        <v>122</v>
      </c>
      <c r="G14" s="287" t="s">
        <v>245</v>
      </c>
      <c r="H14" s="288">
        <v>1</v>
      </c>
      <c r="I14" s="235">
        <v>2020.126</v>
      </c>
      <c r="J14" s="289">
        <v>1.7246763547748456E-2</v>
      </c>
      <c r="K14" s="289">
        <v>0.42832430305042302</v>
      </c>
      <c r="L14" s="289">
        <v>0.11434930296427055</v>
      </c>
      <c r="M14" s="290">
        <v>19.305</v>
      </c>
      <c r="N14" s="291">
        <v>4.9501862755095473E-2</v>
      </c>
      <c r="O14" s="291">
        <v>10.593398629590432</v>
      </c>
      <c r="P14" s="292">
        <v>38</v>
      </c>
      <c r="Q14" s="293">
        <v>1</v>
      </c>
      <c r="R14" s="293">
        <v>214</v>
      </c>
    </row>
    <row r="15" spans="1:18" ht="16.5" x14ac:dyDescent="0.25">
      <c r="A15" s="282" t="s">
        <v>118</v>
      </c>
      <c r="B15" s="283" t="s">
        <v>279</v>
      </c>
      <c r="C15" s="284" t="s">
        <v>67</v>
      </c>
      <c r="D15" s="285">
        <v>0.84519401214662981</v>
      </c>
      <c r="E15" s="286">
        <v>7766</v>
      </c>
      <c r="F15" s="234" t="s">
        <v>91</v>
      </c>
      <c r="G15" s="287" t="s">
        <v>274</v>
      </c>
      <c r="H15" s="288">
        <v>4</v>
      </c>
      <c r="I15" s="235">
        <v>542.00700000000006</v>
      </c>
      <c r="J15" s="289">
        <v>2.013756748159222E-2</v>
      </c>
      <c r="K15" s="289">
        <v>0.42640801404732542</v>
      </c>
      <c r="L15" s="289">
        <v>0.20720895907782449</v>
      </c>
      <c r="M15" s="290">
        <v>16.292000000000002</v>
      </c>
      <c r="N15" s="291">
        <v>0.18449946218406771</v>
      </c>
      <c r="O15" s="291">
        <v>22.877933310824396</v>
      </c>
      <c r="P15" s="292">
        <v>23</v>
      </c>
      <c r="Q15" s="293">
        <v>1</v>
      </c>
      <c r="R15" s="293">
        <v>130</v>
      </c>
    </row>
    <row r="16" spans="1:18" ht="16.5" x14ac:dyDescent="0.25">
      <c r="A16" s="282" t="s">
        <v>118</v>
      </c>
      <c r="B16" s="283" t="s">
        <v>291</v>
      </c>
      <c r="C16" s="284" t="s">
        <v>67</v>
      </c>
      <c r="D16" s="285">
        <v>0.80182394929762757</v>
      </c>
      <c r="E16" s="286">
        <v>101</v>
      </c>
      <c r="F16" s="234" t="s">
        <v>122</v>
      </c>
      <c r="G16" s="287" t="s">
        <v>252</v>
      </c>
      <c r="H16" s="288">
        <v>2</v>
      </c>
      <c r="I16" s="235">
        <v>1569.143</v>
      </c>
      <c r="J16" s="289">
        <v>3.2245754848935659E-2</v>
      </c>
      <c r="K16" s="289">
        <v>0.38425957377348807</v>
      </c>
      <c r="L16" s="289">
        <v>0.22623814400599562</v>
      </c>
      <c r="M16" s="290">
        <v>13.749000000000001</v>
      </c>
      <c r="N16" s="291">
        <v>0</v>
      </c>
      <c r="O16" s="291">
        <v>10.324106853231349</v>
      </c>
      <c r="P16" s="292">
        <v>32</v>
      </c>
      <c r="Q16" s="293">
        <v>0</v>
      </c>
      <c r="R16" s="293">
        <v>162</v>
      </c>
    </row>
    <row r="17" spans="1:18" ht="16.5" x14ac:dyDescent="0.25">
      <c r="A17" s="282" t="s">
        <v>118</v>
      </c>
      <c r="B17" s="283" t="s">
        <v>195</v>
      </c>
      <c r="C17" s="284" t="s">
        <v>67</v>
      </c>
      <c r="D17" s="285">
        <v>0.82867329566645176</v>
      </c>
      <c r="E17" s="286">
        <v>6947</v>
      </c>
      <c r="F17" s="234" t="s">
        <v>123</v>
      </c>
      <c r="G17" s="287" t="s">
        <v>259</v>
      </c>
      <c r="H17" s="288">
        <v>3</v>
      </c>
      <c r="I17" s="235">
        <v>1059.1089999999999</v>
      </c>
      <c r="J17" s="289">
        <v>1.5449283465961796E-2</v>
      </c>
      <c r="K17" s="289">
        <v>0.41489553435933857</v>
      </c>
      <c r="L17" s="289">
        <v>0.12840982372919124</v>
      </c>
      <c r="M17" s="290">
        <v>14.936999999999999</v>
      </c>
      <c r="N17" s="291">
        <v>0.18883797607234007</v>
      </c>
      <c r="O17" s="291">
        <v>6.5149101744957321</v>
      </c>
      <c r="P17" s="292">
        <v>34</v>
      </c>
      <c r="Q17" s="293">
        <v>2</v>
      </c>
      <c r="R17" s="293">
        <v>69</v>
      </c>
    </row>
    <row r="18" spans="1:18" ht="16.5" x14ac:dyDescent="0.25">
      <c r="A18" s="282" t="s">
        <v>118</v>
      </c>
      <c r="B18" s="283" t="s">
        <v>308</v>
      </c>
      <c r="C18" s="284" t="s">
        <v>67</v>
      </c>
      <c r="D18" s="285">
        <v>0.8222247187727455</v>
      </c>
      <c r="E18" s="286">
        <v>4613</v>
      </c>
      <c r="F18" s="234" t="s">
        <v>122</v>
      </c>
      <c r="G18" s="287" t="s">
        <v>245</v>
      </c>
      <c r="H18" s="288">
        <v>8</v>
      </c>
      <c r="I18" s="235">
        <v>1388.8799999999999</v>
      </c>
      <c r="J18" s="289">
        <v>1.8678806661622763E-2</v>
      </c>
      <c r="K18" s="289">
        <v>0.39836628904165172</v>
      </c>
      <c r="L18" s="289">
        <v>0.16776107367087148</v>
      </c>
      <c r="M18" s="290">
        <v>15.597</v>
      </c>
      <c r="N18" s="291">
        <v>0</v>
      </c>
      <c r="O18" s="291">
        <v>4.1760267265710507</v>
      </c>
      <c r="P18" s="292">
        <v>13</v>
      </c>
      <c r="Q18" s="293">
        <v>0</v>
      </c>
      <c r="R18" s="293">
        <v>58</v>
      </c>
    </row>
    <row r="19" spans="1:18" ht="16.5" x14ac:dyDescent="0.25">
      <c r="A19" s="282" t="s">
        <v>118</v>
      </c>
      <c r="B19" s="283" t="s">
        <v>312</v>
      </c>
      <c r="C19" s="284" t="s">
        <v>67</v>
      </c>
      <c r="D19" s="285">
        <v>0.80252711088983752</v>
      </c>
      <c r="E19" s="286">
        <v>6160</v>
      </c>
      <c r="F19" s="234" t="s">
        <v>122</v>
      </c>
      <c r="G19" s="287" t="s">
        <v>245</v>
      </c>
      <c r="H19" s="288">
        <v>2</v>
      </c>
      <c r="I19" s="235">
        <v>2185.6950000000002</v>
      </c>
      <c r="J19" s="289">
        <v>1.9013407411836238E-2</v>
      </c>
      <c r="K19" s="289">
        <v>0.37402899722155863</v>
      </c>
      <c r="L19" s="289">
        <v>0.22418498463875333</v>
      </c>
      <c r="M19" s="290">
        <v>16.786999999999999</v>
      </c>
      <c r="N19" s="291">
        <v>0</v>
      </c>
      <c r="O19" s="291">
        <v>4.3921956174123098</v>
      </c>
      <c r="P19" s="292">
        <v>8</v>
      </c>
      <c r="Q19" s="293">
        <v>0</v>
      </c>
      <c r="R19" s="293">
        <v>96</v>
      </c>
    </row>
    <row r="20" spans="1:18" ht="16.5" x14ac:dyDescent="0.25">
      <c r="A20" s="282" t="s">
        <v>118</v>
      </c>
      <c r="B20" s="283" t="s">
        <v>321</v>
      </c>
      <c r="C20" s="284" t="s">
        <v>67</v>
      </c>
      <c r="D20" s="285">
        <v>0.84806526161242335</v>
      </c>
      <c r="E20" s="286">
        <v>6591</v>
      </c>
      <c r="F20" s="234" t="s">
        <v>120</v>
      </c>
      <c r="G20" s="287" t="s">
        <v>222</v>
      </c>
      <c r="H20" s="288">
        <v>6</v>
      </c>
      <c r="I20" s="235">
        <v>1288.298</v>
      </c>
      <c r="J20" s="289">
        <v>5.1442597734285805E-2</v>
      </c>
      <c r="K20" s="289">
        <v>0.39230063269203197</v>
      </c>
      <c r="L20" s="289">
        <v>0.14631475944782951</v>
      </c>
      <c r="M20" s="290">
        <v>16.896999999999998</v>
      </c>
      <c r="N20" s="291">
        <v>7.7621792473480514E-2</v>
      </c>
      <c r="O20" s="291">
        <v>5.5111472656171161</v>
      </c>
      <c r="P20" s="292">
        <v>40</v>
      </c>
      <c r="Q20" s="293">
        <v>1</v>
      </c>
      <c r="R20" s="293">
        <v>76</v>
      </c>
    </row>
    <row r="21" spans="1:18" ht="16.5" x14ac:dyDescent="0.25">
      <c r="A21" s="282" t="s">
        <v>118</v>
      </c>
      <c r="B21" s="283" t="s">
        <v>337</v>
      </c>
      <c r="C21" s="284" t="s">
        <v>70</v>
      </c>
      <c r="D21" s="285">
        <v>0.79097778682779951</v>
      </c>
      <c r="E21" s="286">
        <v>6673</v>
      </c>
      <c r="F21" s="234" t="s">
        <v>122</v>
      </c>
      <c r="G21" s="287" t="s">
        <v>247</v>
      </c>
      <c r="H21" s="288">
        <v>6</v>
      </c>
      <c r="I21" s="235">
        <v>591.10299999999995</v>
      </c>
      <c r="J21" s="289">
        <v>2.9352973440425711E-2</v>
      </c>
      <c r="K21" s="289">
        <v>0.39626701410062304</v>
      </c>
      <c r="L21" s="289">
        <v>0.19309552203760574</v>
      </c>
      <c r="M21" s="290">
        <v>15.612</v>
      </c>
      <c r="N21" s="291">
        <v>0</v>
      </c>
      <c r="O21" s="291">
        <v>15.564123342293984</v>
      </c>
      <c r="P21" s="292">
        <v>16</v>
      </c>
      <c r="Q21" s="293">
        <v>0</v>
      </c>
      <c r="R21" s="293">
        <v>113</v>
      </c>
    </row>
    <row r="22" spans="1:18" ht="16.5" x14ac:dyDescent="0.25">
      <c r="A22" s="282" t="s">
        <v>118</v>
      </c>
      <c r="B22" s="283" t="s">
        <v>341</v>
      </c>
      <c r="C22" s="284" t="s">
        <v>67</v>
      </c>
      <c r="D22" s="285">
        <v>0.81496431712661388</v>
      </c>
      <c r="E22" s="286">
        <v>6141</v>
      </c>
      <c r="F22" s="234" t="s">
        <v>122</v>
      </c>
      <c r="G22" s="287" t="s">
        <v>240</v>
      </c>
      <c r="H22" s="288">
        <v>2</v>
      </c>
      <c r="I22" s="235">
        <v>2145.4270000000001</v>
      </c>
      <c r="J22" s="289">
        <v>6.2019189713093822E-2</v>
      </c>
      <c r="K22" s="289">
        <v>0.35770266173244097</v>
      </c>
      <c r="L22" s="289">
        <v>0.11652691981596204</v>
      </c>
      <c r="M22" s="290">
        <v>14.352</v>
      </c>
      <c r="N22" s="291">
        <v>0</v>
      </c>
      <c r="O22" s="291">
        <v>6.6653398134730288</v>
      </c>
      <c r="P22" s="292">
        <v>13</v>
      </c>
      <c r="Q22" s="293">
        <v>0</v>
      </c>
      <c r="R22" s="293">
        <v>143</v>
      </c>
    </row>
    <row r="23" spans="1:18" ht="16.5" x14ac:dyDescent="0.25">
      <c r="A23" s="282" t="s">
        <v>118</v>
      </c>
      <c r="B23" s="283" t="s">
        <v>351</v>
      </c>
      <c r="C23" s="284" t="s">
        <v>70</v>
      </c>
      <c r="D23" s="285">
        <v>0.75834870139934452</v>
      </c>
      <c r="E23" s="286">
        <v>6003</v>
      </c>
      <c r="F23" s="234" t="s">
        <v>122</v>
      </c>
      <c r="G23" s="287" t="s">
        <v>243</v>
      </c>
      <c r="H23" s="288">
        <v>3</v>
      </c>
      <c r="I23" s="235">
        <v>903.28</v>
      </c>
      <c r="J23" s="289">
        <v>1.5010963173080739E-2</v>
      </c>
      <c r="K23" s="289">
        <v>0.4091499559554912</v>
      </c>
      <c r="L23" s="289">
        <v>6.8309097615802311E-2</v>
      </c>
      <c r="M23" s="290">
        <v>18.504000000000001</v>
      </c>
      <c r="N23" s="291">
        <v>0</v>
      </c>
      <c r="O23" s="291">
        <v>37.972721636701799</v>
      </c>
      <c r="P23" s="292">
        <v>12</v>
      </c>
      <c r="Q23" s="293">
        <v>0</v>
      </c>
      <c r="R23" s="293">
        <v>351</v>
      </c>
    </row>
    <row r="24" spans="1:18" ht="16.5" x14ac:dyDescent="0.25">
      <c r="A24" s="282" t="s">
        <v>118</v>
      </c>
      <c r="B24" s="283" t="s">
        <v>353</v>
      </c>
      <c r="C24" s="284" t="s">
        <v>70</v>
      </c>
      <c r="D24" s="285">
        <v>0.79971390311238288</v>
      </c>
      <c r="E24" s="286">
        <v>1535</v>
      </c>
      <c r="F24" s="234" t="s">
        <v>122</v>
      </c>
      <c r="G24" s="287" t="s">
        <v>248</v>
      </c>
      <c r="H24" s="288">
        <v>5</v>
      </c>
      <c r="I24" s="235">
        <v>1538.3389999999999</v>
      </c>
      <c r="J24" s="289">
        <v>1.9033217874507759E-2</v>
      </c>
      <c r="K24" s="289">
        <v>0.35765790305335787</v>
      </c>
      <c r="L24" s="289">
        <v>0.23401863958464292</v>
      </c>
      <c r="M24" s="290">
        <v>13.244999999999999</v>
      </c>
      <c r="N24" s="291">
        <v>0.19501553298720245</v>
      </c>
      <c r="O24" s="291">
        <v>10.335823248321729</v>
      </c>
      <c r="P24" s="292">
        <v>15</v>
      </c>
      <c r="Q24" s="293">
        <v>3</v>
      </c>
      <c r="R24" s="293">
        <v>159</v>
      </c>
    </row>
    <row r="25" spans="1:18" ht="16.5" x14ac:dyDescent="0.25">
      <c r="A25" s="282" t="s">
        <v>118</v>
      </c>
      <c r="B25" s="283" t="s">
        <v>355</v>
      </c>
      <c r="C25" s="284" t="s">
        <v>70</v>
      </c>
      <c r="D25" s="285">
        <v>0.7831818181818182</v>
      </c>
      <c r="E25" s="286">
        <v>2374</v>
      </c>
      <c r="F25" s="234" t="s">
        <v>122</v>
      </c>
      <c r="G25" s="287" t="s">
        <v>243</v>
      </c>
      <c r="H25" s="288">
        <v>1</v>
      </c>
      <c r="I25" s="235">
        <v>1592.8320000000001</v>
      </c>
      <c r="J25" s="289">
        <v>1.107846998689087E-2</v>
      </c>
      <c r="K25" s="289">
        <v>0.39349446887371942</v>
      </c>
      <c r="L25" s="289">
        <v>0.20152784474445515</v>
      </c>
      <c r="M25" s="290">
        <v>16.675000000000001</v>
      </c>
      <c r="N25" s="291">
        <v>0</v>
      </c>
      <c r="O25" s="291">
        <v>17.829877852780456</v>
      </c>
      <c r="P25" s="292">
        <v>18</v>
      </c>
      <c r="Q25" s="293">
        <v>0</v>
      </c>
      <c r="R25" s="293">
        <v>284</v>
      </c>
    </row>
    <row r="26" spans="1:18" ht="16.5" x14ac:dyDescent="0.25">
      <c r="A26" s="282" t="s">
        <v>118</v>
      </c>
      <c r="B26" s="283" t="s">
        <v>363</v>
      </c>
      <c r="C26" s="284" t="s">
        <v>70</v>
      </c>
      <c r="D26" s="285">
        <v>0.7599999999999999</v>
      </c>
      <c r="E26" s="286">
        <v>7558</v>
      </c>
      <c r="F26" s="234" t="s">
        <v>122</v>
      </c>
      <c r="G26" s="287" t="s">
        <v>242</v>
      </c>
      <c r="H26" s="288">
        <v>1</v>
      </c>
      <c r="I26" s="235">
        <v>1710.837</v>
      </c>
      <c r="J26" s="289">
        <v>3.460326093158532E-2</v>
      </c>
      <c r="K26" s="289">
        <v>0.37773748138986257</v>
      </c>
      <c r="L26" s="289">
        <v>0.11631733473147939</v>
      </c>
      <c r="M26" s="290">
        <v>14.298</v>
      </c>
      <c r="N26" s="291">
        <v>0</v>
      </c>
      <c r="O26" s="291">
        <v>5.2021320558299831</v>
      </c>
      <c r="P26" s="292">
        <v>26</v>
      </c>
      <c r="Q26" s="293">
        <v>0</v>
      </c>
      <c r="R26" s="293">
        <v>89</v>
      </c>
    </row>
    <row r="27" spans="1:18" ht="16.5" x14ac:dyDescent="0.25">
      <c r="A27" s="282" t="s">
        <v>118</v>
      </c>
      <c r="B27" s="283" t="s">
        <v>371</v>
      </c>
      <c r="C27" s="284" t="s">
        <v>67</v>
      </c>
      <c r="D27" s="285">
        <v>0.8125720556982704</v>
      </c>
      <c r="E27" s="286">
        <v>2550</v>
      </c>
      <c r="F27" s="234" t="s">
        <v>122</v>
      </c>
      <c r="G27" s="287" t="s">
        <v>247</v>
      </c>
      <c r="H27" s="288">
        <v>10</v>
      </c>
      <c r="I27" s="235">
        <v>1366.422</v>
      </c>
      <c r="J27" s="289">
        <v>2.2143745230092663E-2</v>
      </c>
      <c r="K27" s="289">
        <v>0.38178221405674945</v>
      </c>
      <c r="L27" s="289">
        <v>0.13680728840828996</v>
      </c>
      <c r="M27" s="290">
        <v>13.863</v>
      </c>
      <c r="N27" s="291">
        <v>0</v>
      </c>
      <c r="O27" s="291">
        <v>14.344031346099522</v>
      </c>
      <c r="P27" s="292">
        <v>19</v>
      </c>
      <c r="Q27" s="293">
        <v>0</v>
      </c>
      <c r="R27" s="293">
        <v>201</v>
      </c>
    </row>
    <row r="28" spans="1:18" ht="16.5" x14ac:dyDescent="0.25">
      <c r="A28" s="282" t="s">
        <v>118</v>
      </c>
      <c r="B28" s="283" t="s">
        <v>387</v>
      </c>
      <c r="C28" s="284" t="s">
        <v>67</v>
      </c>
      <c r="D28" s="285">
        <v>0.81636363636363629</v>
      </c>
      <c r="E28" s="286">
        <v>884</v>
      </c>
      <c r="F28" s="234" t="s">
        <v>122</v>
      </c>
      <c r="G28" s="287" t="s">
        <v>247</v>
      </c>
      <c r="H28" s="288">
        <v>1</v>
      </c>
      <c r="I28" s="235">
        <v>1920.8869999999999</v>
      </c>
      <c r="J28" s="289">
        <v>9.4125211887826857E-3</v>
      </c>
      <c r="K28" s="289">
        <v>0.36015149559300363</v>
      </c>
      <c r="L28" s="289">
        <v>0.21188128192860903</v>
      </c>
      <c r="M28" s="290">
        <v>10.651</v>
      </c>
      <c r="N28" s="291">
        <v>0</v>
      </c>
      <c r="O28" s="291">
        <v>4.3729797744479502</v>
      </c>
      <c r="P28" s="292">
        <v>1</v>
      </c>
      <c r="Q28" s="293">
        <v>0</v>
      </c>
      <c r="R28" s="293">
        <v>84</v>
      </c>
    </row>
    <row r="29" spans="1:18" ht="16.5" x14ac:dyDescent="0.25">
      <c r="A29" s="282" t="s">
        <v>118</v>
      </c>
      <c r="B29" s="283" t="s">
        <v>393</v>
      </c>
      <c r="C29" s="284" t="s">
        <v>67</v>
      </c>
      <c r="D29" s="285">
        <v>0.81542816568239662</v>
      </c>
      <c r="E29" s="286">
        <v>2404</v>
      </c>
      <c r="F29" s="234" t="s">
        <v>122</v>
      </c>
      <c r="G29" s="287" t="s">
        <v>245</v>
      </c>
      <c r="H29" s="288">
        <v>6</v>
      </c>
      <c r="I29" s="235">
        <v>973.38699999999994</v>
      </c>
      <c r="J29" s="289">
        <v>3.7759109152295425E-2</v>
      </c>
      <c r="K29" s="289">
        <v>0.36618466827549018</v>
      </c>
      <c r="L29" s="289">
        <v>0.12008198324492449</v>
      </c>
      <c r="M29" s="290">
        <v>15.519</v>
      </c>
      <c r="N29" s="291">
        <v>0.1027340615808512</v>
      </c>
      <c r="O29" s="291">
        <v>26.197185703117057</v>
      </c>
      <c r="P29" s="292">
        <v>8</v>
      </c>
      <c r="Q29" s="293">
        <v>1</v>
      </c>
      <c r="R29" s="293">
        <v>290</v>
      </c>
    </row>
    <row r="30" spans="1:18" ht="16.5" x14ac:dyDescent="0.25">
      <c r="A30" s="282" t="s">
        <v>118</v>
      </c>
      <c r="B30" s="283" t="s">
        <v>397</v>
      </c>
      <c r="C30" s="284" t="s">
        <v>67</v>
      </c>
      <c r="D30" s="285">
        <v>0.81919428970835695</v>
      </c>
      <c r="E30" s="286">
        <v>8916</v>
      </c>
      <c r="F30" s="234" t="s">
        <v>122</v>
      </c>
      <c r="G30" s="287" t="s">
        <v>245</v>
      </c>
      <c r="H30" s="288">
        <v>6</v>
      </c>
      <c r="I30" s="235">
        <v>694.66599999999994</v>
      </c>
      <c r="J30" s="289">
        <v>1.4452330040993559E-2</v>
      </c>
      <c r="K30" s="289">
        <v>0.32911033663394368</v>
      </c>
      <c r="L30" s="289">
        <v>0.13656221536487795</v>
      </c>
      <c r="M30" s="290">
        <v>13.859</v>
      </c>
      <c r="N30" s="291">
        <v>0</v>
      </c>
      <c r="O30" s="291">
        <v>7.0537495717366339</v>
      </c>
      <c r="P30" s="292">
        <v>16</v>
      </c>
      <c r="Q30" s="293">
        <v>0</v>
      </c>
      <c r="R30" s="293">
        <v>55</v>
      </c>
    </row>
    <row r="31" spans="1:18" ht="16.5" x14ac:dyDescent="0.25">
      <c r="A31" s="282" t="s">
        <v>118</v>
      </c>
      <c r="B31" s="283" t="s">
        <v>403</v>
      </c>
      <c r="C31" s="284" t="s">
        <v>70</v>
      </c>
      <c r="D31" s="285">
        <v>0.7774435471778478</v>
      </c>
      <c r="E31" s="286">
        <v>6339</v>
      </c>
      <c r="F31" s="234" t="s">
        <v>122</v>
      </c>
      <c r="G31" s="287" t="s">
        <v>251</v>
      </c>
      <c r="H31" s="288">
        <v>2</v>
      </c>
      <c r="I31" s="235">
        <v>501.99600000000004</v>
      </c>
      <c r="J31" s="289">
        <v>9.8630915407125312E-3</v>
      </c>
      <c r="K31" s="289">
        <v>0.39635945789702137</v>
      </c>
      <c r="L31" s="289">
        <v>0.15987529726813088</v>
      </c>
      <c r="M31" s="290">
        <v>21.384</v>
      </c>
      <c r="N31" s="291">
        <v>0</v>
      </c>
      <c r="O31" s="291">
        <v>20.318887003083688</v>
      </c>
      <c r="P31" s="292">
        <v>5</v>
      </c>
      <c r="Q31" s="293">
        <v>0</v>
      </c>
      <c r="R31" s="293">
        <v>124</v>
      </c>
    </row>
    <row r="32" spans="1:18" ht="16.5" x14ac:dyDescent="0.25">
      <c r="A32" s="282" t="s">
        <v>118</v>
      </c>
      <c r="B32" s="283" t="s">
        <v>407</v>
      </c>
      <c r="C32" s="284" t="s">
        <v>67</v>
      </c>
      <c r="D32" s="285">
        <v>0.83323416612734658</v>
      </c>
      <c r="E32" s="286">
        <v>2320</v>
      </c>
      <c r="F32" s="234" t="s">
        <v>122</v>
      </c>
      <c r="G32" s="287" t="s">
        <v>248</v>
      </c>
      <c r="H32" s="288">
        <v>4</v>
      </c>
      <c r="I32" s="235">
        <v>1829.4639999999999</v>
      </c>
      <c r="J32" s="289">
        <v>1.2006401065909101E-2</v>
      </c>
      <c r="K32" s="289">
        <v>0.38304314324297956</v>
      </c>
      <c r="L32" s="289">
        <v>0.12112338471028034</v>
      </c>
      <c r="M32" s="290">
        <v>11.741</v>
      </c>
      <c r="N32" s="291">
        <v>0.10932163737575597</v>
      </c>
      <c r="O32" s="291">
        <v>10.494877188072572</v>
      </c>
      <c r="P32" s="292">
        <v>16</v>
      </c>
      <c r="Q32" s="293">
        <v>2</v>
      </c>
      <c r="R32" s="293">
        <v>198</v>
      </c>
    </row>
    <row r="33" spans="1:18" ht="16.5" x14ac:dyDescent="0.25">
      <c r="A33" s="282" t="s">
        <v>118</v>
      </c>
      <c r="B33" s="283" t="s">
        <v>419</v>
      </c>
      <c r="C33" s="284" t="s">
        <v>70</v>
      </c>
      <c r="D33" s="285">
        <v>0.79090909090909089</v>
      </c>
      <c r="E33" s="286">
        <v>3128</v>
      </c>
      <c r="F33" s="234" t="s">
        <v>122</v>
      </c>
      <c r="G33" s="287" t="s">
        <v>244</v>
      </c>
      <c r="H33" s="288">
        <v>1</v>
      </c>
      <c r="I33" s="235">
        <v>568.09299999999996</v>
      </c>
      <c r="J33" s="289">
        <v>2.6281374525531923E-2</v>
      </c>
      <c r="K33" s="289">
        <v>0.40698771969525338</v>
      </c>
      <c r="L33" s="289">
        <v>0.20693813038731648</v>
      </c>
      <c r="M33" s="290">
        <v>17.914999999999999</v>
      </c>
      <c r="N33" s="291">
        <v>0</v>
      </c>
      <c r="O33" s="291">
        <v>26.404127493209739</v>
      </c>
      <c r="P33" s="292">
        <v>22</v>
      </c>
      <c r="Q33" s="293">
        <v>0</v>
      </c>
      <c r="R33" s="293">
        <v>159</v>
      </c>
    </row>
    <row r="34" spans="1:18" ht="16.5" x14ac:dyDescent="0.25">
      <c r="A34" s="282" t="s">
        <v>118</v>
      </c>
      <c r="B34" s="283" t="s">
        <v>421</v>
      </c>
      <c r="C34" s="284" t="s">
        <v>67</v>
      </c>
      <c r="D34" s="285">
        <v>0.82727272727272727</v>
      </c>
      <c r="E34" s="286">
        <v>223</v>
      </c>
      <c r="F34" s="234" t="s">
        <v>120</v>
      </c>
      <c r="G34" s="287" t="s">
        <v>219</v>
      </c>
      <c r="H34" s="288">
        <v>1</v>
      </c>
      <c r="I34" s="235">
        <v>769.90899999999999</v>
      </c>
      <c r="J34" s="289">
        <v>7.3937260089417325E-2</v>
      </c>
      <c r="K34" s="289">
        <v>0.36986047708286912</v>
      </c>
      <c r="L34" s="289">
        <v>0.13255143765052577</v>
      </c>
      <c r="M34" s="290">
        <v>18.059999999999999</v>
      </c>
      <c r="N34" s="291">
        <v>0.25977095994461685</v>
      </c>
      <c r="O34" s="291">
        <v>9.4816400379785151</v>
      </c>
      <c r="P34" s="292">
        <v>13</v>
      </c>
      <c r="Q34" s="293">
        <v>2</v>
      </c>
      <c r="R34" s="293">
        <v>80</v>
      </c>
    </row>
    <row r="35" spans="1:18" ht="16.5" x14ac:dyDescent="0.25">
      <c r="A35" s="282" t="s">
        <v>118</v>
      </c>
      <c r="B35" s="283" t="s">
        <v>431</v>
      </c>
      <c r="C35" s="284" t="s">
        <v>70</v>
      </c>
      <c r="D35" s="285">
        <v>0.76239118892145075</v>
      </c>
      <c r="E35" s="286">
        <v>5546</v>
      </c>
      <c r="F35" s="234" t="s">
        <v>122</v>
      </c>
      <c r="G35" s="287" t="s">
        <v>247</v>
      </c>
      <c r="H35" s="288">
        <v>2</v>
      </c>
      <c r="I35" s="235">
        <v>1149.202</v>
      </c>
      <c r="J35" s="289">
        <v>8.4987812865027802E-3</v>
      </c>
      <c r="K35" s="289">
        <v>0.42020123550783689</v>
      </c>
      <c r="L35" s="289">
        <v>0.14009721528504127</v>
      </c>
      <c r="M35" s="290">
        <v>14.565</v>
      </c>
      <c r="N35" s="291">
        <v>8.7016903903752343E-2</v>
      </c>
      <c r="O35" s="291">
        <v>24.625783804761912</v>
      </c>
      <c r="P35" s="292">
        <v>24</v>
      </c>
      <c r="Q35" s="293">
        <v>1</v>
      </c>
      <c r="R35" s="293">
        <v>283</v>
      </c>
    </row>
    <row r="36" spans="1:18" ht="16.5" x14ac:dyDescent="0.25">
      <c r="A36" s="282" t="s">
        <v>118</v>
      </c>
      <c r="B36" s="283" t="s">
        <v>435</v>
      </c>
      <c r="C36" s="284" t="s">
        <v>67</v>
      </c>
      <c r="D36" s="285">
        <v>0.8244845653186319</v>
      </c>
      <c r="E36" s="286">
        <v>8091</v>
      </c>
      <c r="F36" s="234" t="s">
        <v>120</v>
      </c>
      <c r="G36" s="287" t="s">
        <v>218</v>
      </c>
      <c r="H36" s="288">
        <v>7</v>
      </c>
      <c r="I36" s="235">
        <v>1556.6629999999998</v>
      </c>
      <c r="J36" s="289">
        <v>5.6124936368175928E-2</v>
      </c>
      <c r="K36" s="289">
        <v>0.39414573406625603</v>
      </c>
      <c r="L36" s="289">
        <v>0.16363451697723788</v>
      </c>
      <c r="M36" s="290">
        <v>15.608000000000001</v>
      </c>
      <c r="N36" s="291">
        <v>0.38543988005110941</v>
      </c>
      <c r="O36" s="291">
        <v>21.199193402811016</v>
      </c>
      <c r="P36" s="292">
        <v>43</v>
      </c>
      <c r="Q36" s="293">
        <v>6</v>
      </c>
      <c r="R36" s="293">
        <v>331</v>
      </c>
    </row>
    <row r="37" spans="1:18" ht="16.5" x14ac:dyDescent="0.25">
      <c r="A37" s="282" t="s">
        <v>118</v>
      </c>
      <c r="B37" s="283" t="s">
        <v>437</v>
      </c>
      <c r="C37" s="284" t="s">
        <v>67</v>
      </c>
      <c r="D37" s="285">
        <v>0.83661739226637166</v>
      </c>
      <c r="E37" s="286">
        <v>3869</v>
      </c>
      <c r="F37" s="234" t="s">
        <v>122</v>
      </c>
      <c r="G37" s="287" t="s">
        <v>250</v>
      </c>
      <c r="H37" s="288">
        <v>2</v>
      </c>
      <c r="I37" s="235">
        <v>3180.0549999999998</v>
      </c>
      <c r="J37" s="289">
        <v>2.6057545270555534E-2</v>
      </c>
      <c r="K37" s="289">
        <v>0.37751131148169698</v>
      </c>
      <c r="L37" s="289">
        <v>0.12232492834243433</v>
      </c>
      <c r="M37" s="290">
        <v>13.676</v>
      </c>
      <c r="N37" s="291">
        <v>0.2201219790223754</v>
      </c>
      <c r="O37" s="291">
        <v>18.584584228889124</v>
      </c>
      <c r="P37" s="292">
        <v>38</v>
      </c>
      <c r="Q37" s="293">
        <v>7</v>
      </c>
      <c r="R37" s="293">
        <v>591</v>
      </c>
    </row>
    <row r="38" spans="1:18" ht="16.5" x14ac:dyDescent="0.25">
      <c r="A38" s="282" t="s">
        <v>118</v>
      </c>
      <c r="B38" s="283" t="s">
        <v>443</v>
      </c>
      <c r="C38" s="284" t="s">
        <v>70</v>
      </c>
      <c r="D38" s="285">
        <v>0.77713190117017139</v>
      </c>
      <c r="E38" s="286">
        <v>6524</v>
      </c>
      <c r="F38" s="234" t="s">
        <v>122</v>
      </c>
      <c r="G38" s="287" t="s">
        <v>252</v>
      </c>
      <c r="H38" s="288">
        <v>3</v>
      </c>
      <c r="I38" s="235">
        <v>1431.088</v>
      </c>
      <c r="J38" s="289">
        <v>2.119727705581886E-2</v>
      </c>
      <c r="K38" s="289">
        <v>0.38795523458805808</v>
      </c>
      <c r="L38" s="289">
        <v>0.1649094954328455</v>
      </c>
      <c r="M38" s="290">
        <v>13.72</v>
      </c>
      <c r="N38" s="291">
        <v>0</v>
      </c>
      <c r="O38" s="291">
        <v>5.5901523875540846</v>
      </c>
      <c r="P38" s="292">
        <v>21</v>
      </c>
      <c r="Q38" s="293">
        <v>0</v>
      </c>
      <c r="R38" s="293">
        <v>80</v>
      </c>
    </row>
    <row r="39" spans="1:18" ht="16.5" x14ac:dyDescent="0.25">
      <c r="A39" s="282" t="s">
        <v>118</v>
      </c>
      <c r="B39" s="283" t="s">
        <v>447</v>
      </c>
      <c r="C39" s="284" t="s">
        <v>67</v>
      </c>
      <c r="D39" s="285">
        <v>0.83265654420129309</v>
      </c>
      <c r="E39" s="286">
        <v>7097</v>
      </c>
      <c r="F39" s="234" t="s">
        <v>120</v>
      </c>
      <c r="G39" s="287" t="s">
        <v>216</v>
      </c>
      <c r="H39" s="288">
        <v>2</v>
      </c>
      <c r="I39" s="235">
        <v>1208.057</v>
      </c>
      <c r="J39" s="289">
        <v>2.1432405867526351E-2</v>
      </c>
      <c r="K39" s="289">
        <v>0.41687705635676414</v>
      </c>
      <c r="L39" s="289">
        <v>0.14734404088548803</v>
      </c>
      <c r="M39" s="290">
        <v>12.984</v>
      </c>
      <c r="N39" s="291">
        <v>0</v>
      </c>
      <c r="O39" s="291">
        <v>16.555510211852585</v>
      </c>
      <c r="P39" s="292">
        <v>35</v>
      </c>
      <c r="Q39" s="293">
        <v>0</v>
      </c>
      <c r="R39" s="293">
        <v>200</v>
      </c>
    </row>
    <row r="40" spans="1:18" ht="16.5" x14ac:dyDescent="0.25">
      <c r="A40" s="282" t="s">
        <v>118</v>
      </c>
      <c r="B40" s="283" t="s">
        <v>449</v>
      </c>
      <c r="C40" s="284" t="s">
        <v>70</v>
      </c>
      <c r="D40" s="285">
        <v>0.79179545625801684</v>
      </c>
      <c r="E40" s="286">
        <v>976</v>
      </c>
      <c r="F40" s="234" t="s">
        <v>122</v>
      </c>
      <c r="G40" s="287" t="s">
        <v>242</v>
      </c>
      <c r="H40" s="288">
        <v>2</v>
      </c>
      <c r="I40" s="235">
        <v>1605.7809999999999</v>
      </c>
      <c r="J40" s="289">
        <v>1.4474411566061903E-2</v>
      </c>
      <c r="K40" s="289">
        <v>0.39754623144319884</v>
      </c>
      <c r="L40" s="289">
        <v>2.2418997360163062E-2</v>
      </c>
      <c r="M40" s="290">
        <v>15.13</v>
      </c>
      <c r="N40" s="291">
        <v>0</v>
      </c>
      <c r="O40" s="291">
        <v>14.198698328103273</v>
      </c>
      <c r="P40" s="292">
        <v>20</v>
      </c>
      <c r="Q40" s="293">
        <v>0</v>
      </c>
      <c r="R40" s="293">
        <v>228</v>
      </c>
    </row>
    <row r="41" spans="1:18" ht="16.5" x14ac:dyDescent="0.25">
      <c r="A41" s="282" t="s">
        <v>118</v>
      </c>
      <c r="B41" s="283" t="s">
        <v>451</v>
      </c>
      <c r="C41" s="284" t="s">
        <v>70</v>
      </c>
      <c r="D41" s="285">
        <v>0.79971768588542924</v>
      </c>
      <c r="E41" s="286">
        <v>8137</v>
      </c>
      <c r="F41" s="234" t="s">
        <v>122</v>
      </c>
      <c r="G41" s="287" t="s">
        <v>249</v>
      </c>
      <c r="H41" s="288">
        <v>2</v>
      </c>
      <c r="I41" s="235">
        <v>1882.22</v>
      </c>
      <c r="J41" s="289">
        <v>1.466680299583344E-2</v>
      </c>
      <c r="K41" s="289">
        <v>0.37598788055008814</v>
      </c>
      <c r="L41" s="289">
        <v>0.20773342117287033</v>
      </c>
      <c r="M41" s="290">
        <v>14.827</v>
      </c>
      <c r="N41" s="291">
        <v>0</v>
      </c>
      <c r="O41" s="291">
        <v>2.497051354251894</v>
      </c>
      <c r="P41" s="292">
        <v>16</v>
      </c>
      <c r="Q41" s="293">
        <v>0</v>
      </c>
      <c r="R41" s="293">
        <v>47</v>
      </c>
    </row>
    <row r="42" spans="1:18" ht="16.5" x14ac:dyDescent="0.25">
      <c r="A42" s="282" t="s">
        <v>118</v>
      </c>
      <c r="B42" s="283" t="s">
        <v>455</v>
      </c>
      <c r="C42" s="284" t="s">
        <v>70</v>
      </c>
      <c r="D42" s="285">
        <v>0.79227272727272724</v>
      </c>
      <c r="E42" s="286">
        <v>1930</v>
      </c>
      <c r="F42" s="234" t="s">
        <v>122</v>
      </c>
      <c r="G42" s="287" t="s">
        <v>246</v>
      </c>
      <c r="H42" s="288">
        <v>1</v>
      </c>
      <c r="I42" s="235">
        <v>856.82399999999996</v>
      </c>
      <c r="J42" s="289">
        <v>4.3841475293725542E-2</v>
      </c>
      <c r="K42" s="289">
        <v>0.42112492168377463</v>
      </c>
      <c r="L42" s="289">
        <v>6.5357646377785877E-2</v>
      </c>
      <c r="M42" s="290">
        <v>16.963000000000001</v>
      </c>
      <c r="N42" s="291">
        <v>0</v>
      </c>
      <c r="O42" s="291">
        <v>26.143058551114351</v>
      </c>
      <c r="P42" s="292">
        <v>26</v>
      </c>
      <c r="Q42" s="293">
        <v>0</v>
      </c>
      <c r="R42" s="293">
        <v>224</v>
      </c>
    </row>
    <row r="43" spans="1:18" ht="16.5" x14ac:dyDescent="0.25">
      <c r="A43" s="282" t="s">
        <v>118</v>
      </c>
      <c r="B43" s="283" t="s">
        <v>473</v>
      </c>
      <c r="C43" s="284" t="s">
        <v>67</v>
      </c>
      <c r="D43" s="285">
        <v>0.82111333510905371</v>
      </c>
      <c r="E43" s="286">
        <v>8961</v>
      </c>
      <c r="F43" s="234" t="s">
        <v>120</v>
      </c>
      <c r="G43" s="287" t="s">
        <v>223</v>
      </c>
      <c r="H43" s="288">
        <v>11</v>
      </c>
      <c r="I43" s="235">
        <v>1660.1030000000001</v>
      </c>
      <c r="J43" s="289">
        <v>1.9834392988892745E-2</v>
      </c>
      <c r="K43" s="289">
        <v>0.38985841062622439</v>
      </c>
      <c r="L43" s="289">
        <v>0.12589580285078697</v>
      </c>
      <c r="M43" s="290">
        <v>13.611000000000001</v>
      </c>
      <c r="N43" s="291">
        <v>0</v>
      </c>
      <c r="O43" s="291">
        <v>27.588649619933221</v>
      </c>
      <c r="P43" s="292">
        <v>28</v>
      </c>
      <c r="Q43" s="293">
        <v>0</v>
      </c>
      <c r="R43" s="293">
        <v>458</v>
      </c>
    </row>
    <row r="44" spans="1:18" ht="16.5" x14ac:dyDescent="0.25">
      <c r="A44" s="282" t="s">
        <v>118</v>
      </c>
      <c r="B44" s="283" t="s">
        <v>477</v>
      </c>
      <c r="C44" s="284" t="s">
        <v>67</v>
      </c>
      <c r="D44" s="285">
        <v>0.84907545457510269</v>
      </c>
      <c r="E44" s="286">
        <v>4259</v>
      </c>
      <c r="F44" s="234" t="s">
        <v>122</v>
      </c>
      <c r="G44" s="287" t="s">
        <v>249</v>
      </c>
      <c r="H44" s="288">
        <v>3</v>
      </c>
      <c r="I44" s="235">
        <v>1931.739</v>
      </c>
      <c r="J44" s="289">
        <v>1.2743363858689604E-2</v>
      </c>
      <c r="K44" s="289">
        <v>0.38523791869404933</v>
      </c>
      <c r="L44" s="289">
        <v>0.15788882452546643</v>
      </c>
      <c r="M44" s="290">
        <v>14.173</v>
      </c>
      <c r="N44" s="291">
        <v>0.10353365542653536</v>
      </c>
      <c r="O44" s="291">
        <v>18.843125287629437</v>
      </c>
      <c r="P44" s="292">
        <v>0</v>
      </c>
      <c r="Q44" s="293">
        <v>2</v>
      </c>
      <c r="R44" s="293">
        <v>364</v>
      </c>
    </row>
    <row r="45" spans="1:18" ht="16.5" x14ac:dyDescent="0.25">
      <c r="A45" s="282" t="s">
        <v>118</v>
      </c>
      <c r="B45" s="283" t="s">
        <v>497</v>
      </c>
      <c r="C45" s="284" t="s">
        <v>67</v>
      </c>
      <c r="D45" s="285">
        <v>0.83040547815279775</v>
      </c>
      <c r="E45" s="286">
        <v>6692</v>
      </c>
      <c r="F45" s="234" t="s">
        <v>120</v>
      </c>
      <c r="G45" s="287" t="s">
        <v>224</v>
      </c>
      <c r="H45" s="288">
        <v>3</v>
      </c>
      <c r="I45" s="235">
        <v>1327.432</v>
      </c>
      <c r="J45" s="289">
        <v>3.3293384053842523E-2</v>
      </c>
      <c r="K45" s="289">
        <v>0.41100616387001226</v>
      </c>
      <c r="L45" s="289">
        <v>0.19436023841522579</v>
      </c>
      <c r="M45" s="290">
        <v>15.505000000000001</v>
      </c>
      <c r="N45" s="291">
        <v>0</v>
      </c>
      <c r="O45" s="291">
        <v>21.922026891019652</v>
      </c>
      <c r="P45" s="292">
        <v>30</v>
      </c>
      <c r="Q45" s="293">
        <v>0</v>
      </c>
      <c r="R45" s="293">
        <v>291</v>
      </c>
    </row>
    <row r="46" spans="1:18" ht="16.5" x14ac:dyDescent="0.25">
      <c r="A46" s="282" t="s">
        <v>118</v>
      </c>
      <c r="B46" s="283" t="s">
        <v>601</v>
      </c>
      <c r="C46" s="284" t="s">
        <v>67</v>
      </c>
      <c r="D46" s="285">
        <v>0.83200498084957542</v>
      </c>
      <c r="E46" s="286">
        <v>165</v>
      </c>
      <c r="F46" s="234" t="s">
        <v>120</v>
      </c>
      <c r="G46" s="287" t="s">
        <v>217</v>
      </c>
      <c r="H46" s="288">
        <v>7</v>
      </c>
      <c r="I46" s="235">
        <v>1626.3720000000001</v>
      </c>
      <c r="J46" s="289">
        <v>3.6300203935402828E-2</v>
      </c>
      <c r="K46" s="289">
        <v>0.39809792519649961</v>
      </c>
      <c r="L46" s="289">
        <v>0.17400693076368751</v>
      </c>
      <c r="M46" s="290">
        <v>14.507999999999999</v>
      </c>
      <c r="N46" s="291">
        <v>6.1486547973034454E-2</v>
      </c>
      <c r="O46" s="291">
        <v>8.7925763601439275</v>
      </c>
      <c r="P46" s="292">
        <v>43</v>
      </c>
      <c r="Q46" s="293">
        <v>1</v>
      </c>
      <c r="R46" s="293">
        <v>143</v>
      </c>
    </row>
    <row r="47" spans="1:18" ht="16.5" x14ac:dyDescent="0.25">
      <c r="A47" s="282" t="s">
        <v>118</v>
      </c>
      <c r="B47" s="283" t="s">
        <v>513</v>
      </c>
      <c r="C47" s="284" t="s">
        <v>67</v>
      </c>
      <c r="D47" s="285">
        <v>0.8052380952380952</v>
      </c>
      <c r="E47" s="286">
        <v>5258</v>
      </c>
      <c r="F47" s="234" t="s">
        <v>120</v>
      </c>
      <c r="G47" s="287" t="s">
        <v>213</v>
      </c>
      <c r="H47" s="288">
        <v>1</v>
      </c>
      <c r="I47" s="235">
        <v>596.995</v>
      </c>
      <c r="J47" s="289">
        <v>5.7268834365868611E-2</v>
      </c>
      <c r="K47" s="289">
        <v>0.39285311377643495</v>
      </c>
      <c r="L47" s="289">
        <v>0.14662409137494889</v>
      </c>
      <c r="M47" s="290">
        <v>19.149000000000001</v>
      </c>
      <c r="N47" s="291">
        <v>0.1675055904990829</v>
      </c>
      <c r="O47" s="291">
        <v>37.856263452792739</v>
      </c>
      <c r="P47" s="292">
        <v>25</v>
      </c>
      <c r="Q47" s="293">
        <v>1</v>
      </c>
      <c r="R47" s="293">
        <v>254</v>
      </c>
    </row>
    <row r="48" spans="1:18" ht="16.5" x14ac:dyDescent="0.25">
      <c r="A48" s="282" t="s">
        <v>118</v>
      </c>
      <c r="B48" s="283" t="s">
        <v>517</v>
      </c>
      <c r="C48" s="284" t="s">
        <v>70</v>
      </c>
      <c r="D48" s="285">
        <v>0.76975885365448116</v>
      </c>
      <c r="E48" s="286">
        <v>3179</v>
      </c>
      <c r="F48" s="234" t="s">
        <v>122</v>
      </c>
      <c r="G48" s="287" t="s">
        <v>244</v>
      </c>
      <c r="H48" s="288">
        <v>2</v>
      </c>
      <c r="I48" s="235">
        <v>1537.991</v>
      </c>
      <c r="J48" s="289">
        <v>2.4589728528392363E-2</v>
      </c>
      <c r="K48" s="289">
        <v>0.40530719951084954</v>
      </c>
      <c r="L48" s="289">
        <v>0.18140548286693486</v>
      </c>
      <c r="M48" s="290">
        <v>16.169</v>
      </c>
      <c r="N48" s="291">
        <v>0</v>
      </c>
      <c r="O48" s="291">
        <v>7.0871676102135837</v>
      </c>
      <c r="P48" s="292">
        <v>39</v>
      </c>
      <c r="Q48" s="293">
        <v>0</v>
      </c>
      <c r="R48" s="293">
        <v>109</v>
      </c>
    </row>
    <row r="49" spans="1:18" ht="16.5" x14ac:dyDescent="0.25">
      <c r="A49" s="282" t="s">
        <v>118</v>
      </c>
      <c r="B49" s="283" t="s">
        <v>521</v>
      </c>
      <c r="C49" s="284" t="s">
        <v>70</v>
      </c>
      <c r="D49" s="285">
        <v>0.77454508092377172</v>
      </c>
      <c r="E49" s="286">
        <v>4601</v>
      </c>
      <c r="F49" s="234" t="s">
        <v>122</v>
      </c>
      <c r="G49" s="287" t="s">
        <v>243</v>
      </c>
      <c r="H49" s="288">
        <v>5</v>
      </c>
      <c r="I49" s="235">
        <v>609.51299999999992</v>
      </c>
      <c r="J49" s="289">
        <v>1.1291322696448903E-2</v>
      </c>
      <c r="K49" s="289">
        <v>0.35773298280122673</v>
      </c>
      <c r="L49" s="289">
        <v>9.0508448615568851E-2</v>
      </c>
      <c r="M49" s="290">
        <v>15.382999999999999</v>
      </c>
      <c r="N49" s="291">
        <v>0.3281308191949967</v>
      </c>
      <c r="O49" s="291">
        <v>22.148830295662279</v>
      </c>
      <c r="P49" s="292">
        <v>6</v>
      </c>
      <c r="Q49" s="293">
        <v>2</v>
      </c>
      <c r="R49" s="293">
        <v>147</v>
      </c>
    </row>
    <row r="50" spans="1:18" ht="16.5" x14ac:dyDescent="0.25">
      <c r="A50" s="282" t="s">
        <v>118</v>
      </c>
      <c r="B50" s="283" t="s">
        <v>527</v>
      </c>
      <c r="C50" s="284" t="s">
        <v>67</v>
      </c>
      <c r="D50" s="285">
        <v>0.83770050059703127</v>
      </c>
      <c r="E50" s="286">
        <v>9888</v>
      </c>
      <c r="F50" s="234" t="s">
        <v>121</v>
      </c>
      <c r="G50" s="287" t="s">
        <v>238</v>
      </c>
      <c r="H50" s="288">
        <v>2</v>
      </c>
      <c r="I50" s="235">
        <v>1368.81</v>
      </c>
      <c r="J50" s="289">
        <v>1.3367826530848489E-2</v>
      </c>
      <c r="K50" s="289">
        <v>0.40904694352202764</v>
      </c>
      <c r="L50" s="289">
        <v>0.20499132674627871</v>
      </c>
      <c r="M50" s="290">
        <v>17.806000000000001</v>
      </c>
      <c r="N50" s="291">
        <v>0</v>
      </c>
      <c r="O50" s="291">
        <v>64.873868542748809</v>
      </c>
      <c r="P50" s="292">
        <v>27</v>
      </c>
      <c r="Q50" s="293">
        <v>0</v>
      </c>
      <c r="R50" s="293">
        <v>918</v>
      </c>
    </row>
  </sheetData>
  <phoneticPr fontId="2" type="noConversion"/>
  <conditionalFormatting sqref="C14:D50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2024-08-30T02:22:56Z</dcterms:modified>
</cp:coreProperties>
</file>