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4FD7EF4B-EBAC-4ECA-BF1C-119F8D1F4AB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  <sheet name="공회전과다 명단" sheetId="70" r:id="rId9"/>
  </sheets>
  <definedNames>
    <definedName name="_xlnm._FilterDatabase" localSheetId="6" hidden="1">'D,F등급 명단'!$A$13:$R$80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운전자별!$A$1:$R$126</definedName>
    <definedName name="_xlnm.Print_Area" localSheetId="1">종합!$A$1:$L$117</definedName>
    <definedName name="_xlnm.Print_Area" localSheetId="3">차량별!$A$1:$T$57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5" i="7"/>
  <c r="B106" i="12"/>
  <c r="B107" i="12"/>
  <c r="B108" i="12"/>
  <c r="H108" i="12" s="1"/>
  <c r="A110" i="7" l="1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4" i="60"/>
  <c r="F52" i="60"/>
  <c r="F51" i="60"/>
  <c r="F55" i="60"/>
  <c r="F57" i="60"/>
  <c r="F53" i="6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9" i="12" l="1"/>
  <c r="J10" i="12" l="1"/>
  <c r="J30" i="12" s="1"/>
  <c r="N24" i="12"/>
  <c r="K26" i="12"/>
  <c r="D26" i="12" l="1"/>
  <c r="N49" i="12" a="1"/>
  <c r="D49" i="12" a="1"/>
  <c r="E49" i="12" a="1"/>
  <c r="G49" i="12" a="1"/>
  <c r="I49" i="12" a="1"/>
  <c r="H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09" i="12" l="1"/>
  <c r="I109" i="12"/>
  <c r="D109" i="12"/>
  <c r="E109" i="12"/>
  <c r="F109" i="12"/>
  <c r="J109" i="12"/>
  <c r="G109" i="12"/>
  <c r="J107" i="12"/>
  <c r="D108" i="12"/>
  <c r="E107" i="12"/>
  <c r="F108" i="12"/>
  <c r="D107" i="12"/>
  <c r="F106" i="12"/>
  <c r="D106" i="12"/>
  <c r="I108" i="12"/>
  <c r="J106" i="12"/>
  <c r="G108" i="12"/>
  <c r="I106" i="12"/>
  <c r="H107" i="12"/>
  <c r="E108" i="12"/>
  <c r="H106" i="12"/>
  <c r="G107" i="12"/>
  <c r="E106" i="12"/>
  <c r="G106" i="12"/>
  <c r="F107" i="12"/>
  <c r="J108" i="12"/>
  <c r="I10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<sst xmlns="http://schemas.openxmlformats.org/spreadsheetml/2006/main" count="3774" uniqueCount="717">
  <si>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</si>
  <si>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</si>
  <si>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</si>
  <si>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</si>
  <si>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</si>
  <si>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</si>
  <si>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</si>
  <si>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</si>
  <si>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</si>
  <si>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</si>
  <si>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</si>
  <si>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</si>
  <si>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</si>
  <si>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</si>
  <si>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</si>
  <si>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</si>
  <si>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</si>
  <si>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</si>
  <si>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</si>
  <si>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</si>
  <si>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</si>
  <si>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</si>
  <si>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</si>
  <si>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</si>
  <si>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</si>
  <si>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</si>
  <si>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</si>
  <si>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</si>
  <si>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</si>
  <si>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</si>
  <si>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</si>
  <si>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</si>
  <si>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</si>
  <si>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</si>
  <si>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</si>
  <si>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</si>
  <si>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</si>
  <si>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</si>
  <si>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</si>
  <si>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</si>
  <si>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</si>
  <si>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</si>
  <si>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</si>
  <si>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</si>
  <si>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</si>
  <si>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</si>
  <si>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</si>
  <si>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</si>
  <si>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</si>
  <si>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</si>
  <si>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</si>
  <si>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</si>
  <si>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</si>
  <si>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</si>
  <si>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</si>
  <si>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</si>
  <si>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</si>
  <si>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</si>
  <si>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</si>
  <si>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</si>
  <si>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</si>
  <si>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</si>
  <si>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</si>
  <si>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</si>
  <si>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</si>
  <si>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</si>
  <si>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</si>
  <si>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</si>
  <si>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</si>
  <si>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</si>
  <si>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</si>
  <si>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</si>
  <si>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</si>
  <si>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</si>
  <si>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</si>
  <si>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</si>
  <si>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</si>
  <si>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</si>
  <si>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</si>
  <si>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</si>
  <si>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</si>
  <si>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</si>
  <si>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</si>
  <si>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</si>
  <si>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</si>
  <si>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</si>
  <si>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</si>
  <si>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</si>
  <si>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</si>
  <si>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</si>
  <si>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</si>
  <si>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</si>
  <si>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</si>
  <si>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</si>
  <si>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</si>
  <si>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</si>
  <si>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</si>
  <si>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</si>
  <si>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</si>
  <si>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</si>
  <si>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</si>
  <si>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</si>
  <si>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</si>
  <si>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</si>
  <si>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</si>
  <si>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</si>
  <si>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</si>
  <si>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</si>
  <si>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</si>
  <si>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</si>
  <si>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</si>
  <si>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</si>
  <si>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</si>
  <si>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</si>
  <si>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</si>
  <si>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</si>
  <si>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</si>
  <si>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</si>
  <si>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</si>
  <si>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</si>
  <si>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</si>
  <si>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</si>
  <si>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</si>
  <si>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</si>
  <si>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</si>
  <si>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</si>
  <si>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</si>
  <si>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</si>
  <si>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</si>
  <si>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</si>
  <si>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</si>
  <si>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</si>
  <si>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</si>
  <si>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</si>
  <si>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</si>
  <si>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</si>
  <si>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</si>
  <si>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</si>
  <si>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</si>
  <si>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</si>
  <si>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</si>
  <si>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</si>
  <si>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</si>
  <si>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</si>
  <si>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</si>
  <si>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</si>
  <si>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</si>
  <si>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</si>
  <si>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</si>
  <si>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</si>
  <si>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</si>
  <si>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</si>
  <si>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</si>
  <si>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</si>
  <si>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</si>
  <si>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</si>
  <si>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</si>
  <si>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</si>
  <si>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</si>
  <si>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</si>
  <si>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</si>
  <si>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</si>
  <si>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</si>
  <si>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</si>
  <si>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</si>
  <si>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</si>
  <si>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</si>
  <si>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</si>
  <si>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</si>
  <si>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</si>
  <si>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</si>
  <si>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</si>
  <si>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</si>
  <si>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</si>
  <si>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</si>
  <si>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</si>
  <si>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</si>
  <si>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</si>
  <si>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</si>
  <si>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</si>
  <si>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</si>
  <si>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</si>
  <si>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</si>
  <si>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</si>
  <si>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</si>
  <si>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</si>
  <si>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</si>
  <si>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</si>
  <si>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</si>
  <si>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</si>
  <si>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</si>
  <si>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</si>
  <si>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</si>
  <si>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</si>
  <si>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</si>
  <si>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</si>
  <si>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</si>
  <si>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</si>
  <si>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</si>
  <si>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</si>
  <si>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</si>
  <si>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</si>
  <si>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</si>
  <si>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</si>
  <si>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</si>
  <si>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</si>
  <si>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</si>
  <si>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</si>
  <si>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</si>
  <si>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</si>
  <si>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</si>
  <si>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</si>
  <si>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</si>
  <si>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</si>
  <si>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</si>
  <si>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</si>
  <si>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</si>
  <si>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</si>
  <si>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</si>
  <si>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</si>
  <si>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</si>
  <si>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</si>
  <si>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</si>
  <si>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</si>
  <si>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</si>
  <si>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</si>
  <si>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</si>
  <si>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</si>
  <si>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</si>
  <si>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</si>
  <si>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</si>
  <si>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</si>
  <si>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</si>
  <si>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</si>
  <si>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</si>
  <si>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</si>
  <si>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</si>
  <si>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</si>
  <si>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</si>
  <si>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</si>
  <si>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</si>
  <si>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</si>
  <si>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</si>
  <si>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</si>
  <si>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</si>
  <si>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</si>
  <si>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</si>
  <si>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</si>
  <si>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</si>
  <si>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</si>
  <si>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</si>
  <si>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</si>
  <si>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</si>
  <si>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70바6042</t>
  </si>
  <si>
    <t>72바1334</t>
  </si>
  <si>
    <t>강동윤</t>
  </si>
  <si>
    <t>5313423</t>
  </si>
  <si>
    <t>강서구</t>
  </si>
  <si>
    <t>5316813</t>
  </si>
  <si>
    <t>강양민</t>
  </si>
  <si>
    <t>5317804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</si>
  <si>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</si>
  <si>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</si>
  <si>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</si>
  <si>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</si>
  <si>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</si>
  <si>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</si>
  <si>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</si>
  <si>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</si>
  <si>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</si>
  <si>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</si>
  <si>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</si>
  <si>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</si>
  <si>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</si>
  <si>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</si>
  <si>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</si>
  <si>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</si>
  <si>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</si>
  <si>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</si>
  <si>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김권태</t>
  </si>
  <si>
    <t>5313311</t>
  </si>
  <si>
    <t>김근식</t>
  </si>
  <si>
    <t>531591</t>
  </si>
  <si>
    <t>김기홍</t>
  </si>
  <si>
    <t>5312319</t>
  </si>
  <si>
    <t>김봉신</t>
  </si>
  <si>
    <t>5316049</t>
  </si>
  <si>
    <t>김석윤</t>
  </si>
  <si>
    <t>5314250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</si>
  <si>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</si>
  <si>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</si>
  <si>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</si>
  <si>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</si>
  <si>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</si>
  <si>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</si>
  <si>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</si>
  <si>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</si>
  <si>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김옥련</t>
  </si>
  <si>
    <t>5311115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</si>
  <si>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</si>
  <si>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</si>
  <si>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</si>
  <si>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</si>
  <si>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</si>
  <si>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</si>
  <si>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</si>
  <si>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</si>
  <si>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</si>
  <si>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</si>
  <si>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</si>
  <si>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</si>
  <si>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</si>
  <si>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</si>
  <si>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</si>
  <si>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</si>
  <si>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</si>
  <si>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</si>
  <si>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</si>
  <si>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</si>
  <si>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</si>
  <si>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</si>
  <si>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</si>
  <si>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</si>
  <si>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김희태</t>
  </si>
  <si>
    <t>5317977</t>
  </si>
  <si>
    <t>나철근</t>
  </si>
  <si>
    <t>5312391</t>
  </si>
  <si>
    <t>동용렬</t>
  </si>
  <si>
    <t>5311005</t>
  </si>
  <si>
    <t>민지홍</t>
  </si>
  <si>
    <t>5316711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</si>
  <si>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</si>
  <si>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</si>
  <si>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</si>
  <si>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</si>
  <si>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</si>
  <si>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</si>
  <si>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</si>
  <si>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</si>
  <si>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</si>
  <si>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</si>
  <si>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</si>
  <si>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</si>
  <si>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</si>
  <si>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</si>
  <si>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</si>
  <si>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</si>
  <si>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</si>
  <si>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</si>
  <si>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</si>
  <si>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</si>
  <si>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</si>
  <si>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</si>
  <si>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</si>
  <si>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</si>
  <si>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박학연</t>
  </si>
  <si>
    <t>5316253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</si>
  <si>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</si>
  <si>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</si>
  <si>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</si>
  <si>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</si>
  <si>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</si>
  <si>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</si>
  <si>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</si>
  <si>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</si>
  <si>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</si>
  <si>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</si>
  <si>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</si>
  <si>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</si>
  <si>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</si>
  <si>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</si>
  <si>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신수철</t>
  </si>
  <si>
    <t>5313041</t>
  </si>
  <si>
    <t>신우철</t>
  </si>
  <si>
    <t>5318468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</si>
  <si>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</si>
  <si>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</si>
  <si>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</si>
  <si>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</si>
  <si>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</si>
  <si>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</si>
  <si>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</si>
  <si>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</si>
  <si>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</si>
  <si>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</si>
  <si>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</si>
  <si>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</si>
  <si>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</si>
  <si>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</si>
  <si>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</si>
  <si>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</si>
  <si>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</si>
  <si>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</si>
  <si>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</si>
  <si>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</si>
  <si>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</si>
  <si>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</si>
  <si>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</si>
  <si>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</si>
  <si>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</si>
  <si>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</si>
  <si>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</si>
  <si>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</si>
  <si>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</si>
  <si>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</si>
  <si>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</si>
  <si>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</si>
  <si>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</si>
  <si>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</si>
  <si>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</si>
  <si>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</si>
  <si>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</si>
  <si>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</si>
  <si>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이원형</t>
  </si>
  <si>
    <t>5315535</t>
  </si>
  <si>
    <t>이재이</t>
  </si>
  <si>
    <t>5317895</t>
  </si>
  <si>
    <t>이재철</t>
  </si>
  <si>
    <t>531725</t>
  </si>
  <si>
    <t>이재환</t>
  </si>
  <si>
    <t>5314960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</si>
  <si>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</si>
  <si>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</si>
  <si>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</si>
  <si>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</si>
  <si>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</si>
  <si>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</si>
  <si>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</si>
  <si>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</si>
  <si>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</si>
  <si>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</si>
  <si>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</si>
  <si>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</si>
  <si>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</si>
  <si>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</si>
  <si>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</si>
  <si>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</si>
  <si>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</si>
  <si>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</si>
  <si>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</si>
  <si>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</si>
  <si>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</si>
  <si>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</si>
  <si>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</si>
  <si>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</si>
  <si>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</si>
  <si>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</si>
  <si>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</si>
  <si>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</si>
  <si>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</si>
  <si>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</si>
  <si>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</si>
  <si>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</si>
  <si>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</si>
  <si>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</si>
  <si>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</si>
  <si>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</si>
  <si>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</si>
  <si>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</si>
  <si>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</si>
  <si>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</si>
  <si>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</si>
  <si>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</si>
  <si>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주재구</t>
  </si>
  <si>
    <t>5311915</t>
  </si>
  <si>
    <t>진충현</t>
  </si>
  <si>
    <t>5314405</t>
  </si>
  <si>
    <t>최윤호</t>
  </si>
  <si>
    <t>5315331</t>
  </si>
  <si>
    <t>최일권</t>
  </si>
  <si>
    <t>5315773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</si>
  <si>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</si>
  <si>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</si>
  <si>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</si>
  <si>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</si>
  <si>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</si>
  <si>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</si>
  <si>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</si>
  <si>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</si>
  <si>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</si>
  <si>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</si>
  <si>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</si>
  <si>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</si>
  <si>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</si>
  <si>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</si>
  <si>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</si>
  <si>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</si>
  <si>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</si>
  <si>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</si>
  <si>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</si>
  <si>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</si>
  <si>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</si>
  <si>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</si>
  <si>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6위/(32개사)</t>
  </si>
  <si>
    <t>5%(1명)</t>
  </si>
  <si>
    <t>0%(0명)</t>
  </si>
  <si>
    <t>7%(1명)</t>
  </si>
  <si>
    <t>36%(5명)</t>
  </si>
  <si>
    <t>30%(3명)</t>
  </si>
  <si>
    <t>33%(2명)</t>
  </si>
  <si>
    <t>개선율(유카전)</t>
  </si>
  <si>
    <t>▽</t>
  </si>
  <si>
    <t>=</t>
  </si>
  <si>
    <t>▲</t>
  </si>
  <si>
    <t>청라교통112C5</t>
  </si>
  <si>
    <t>청라교통112A2</t>
  </si>
  <si>
    <t>청라교통112B3</t>
  </si>
  <si>
    <t>김덕기</t>
  </si>
  <si>
    <t>5317322</t>
  </si>
  <si>
    <t>24'08</t>
    <phoneticPr fontId="2" type="noConversion"/>
  </si>
  <si>
    <t>청라교통112C4</t>
  </si>
  <si>
    <t>청라교통112A4</t>
  </si>
  <si>
    <t>청라교통112D7</t>
  </si>
  <si>
    <t>70바6056</t>
  </si>
  <si>
    <t>청라교통112D5</t>
  </si>
  <si>
    <t>NEW</t>
  </si>
  <si>
    <t>new</t>
  </si>
  <si>
    <t>청라교통112B1</t>
  </si>
  <si>
    <t>청라교통112A3</t>
  </si>
  <si>
    <t>청라교통112D6</t>
  </si>
  <si>
    <t>청라교통112D2</t>
  </si>
  <si>
    <t>청라교통112B2</t>
  </si>
  <si>
    <t>청라교통112C2</t>
  </si>
  <si>
    <t>청라교통112A1</t>
  </si>
  <si>
    <t>청라교통112D4</t>
  </si>
  <si>
    <t>청라교통112D3</t>
  </si>
  <si>
    <t>306306</t>
  </si>
  <si>
    <t>청라교통306D2</t>
  </si>
  <si>
    <t>청라교통306F1</t>
  </si>
  <si>
    <t>청라교통306B1</t>
  </si>
  <si>
    <t>청라교통306C1</t>
  </si>
  <si>
    <t>청라교통306D3</t>
  </si>
  <si>
    <t>청라교통306D4</t>
  </si>
  <si>
    <t>청라교통306D5</t>
  </si>
  <si>
    <t>청라교통306F2</t>
  </si>
  <si>
    <t>청라교통306F3</t>
  </si>
  <si>
    <t>청라교통306D7</t>
  </si>
  <si>
    <t>청라교통306D6</t>
  </si>
  <si>
    <t>청라교통306D1</t>
  </si>
  <si>
    <t>청라교통306F5</t>
  </si>
  <si>
    <t>청라교통306F4</t>
  </si>
  <si>
    <t>307307</t>
  </si>
  <si>
    <t>청라교통307D2</t>
  </si>
  <si>
    <t>청라교통307F3</t>
  </si>
  <si>
    <t>청라교통307D1</t>
  </si>
  <si>
    <t>청라교통307F1</t>
  </si>
  <si>
    <t>청라교통307D7</t>
  </si>
  <si>
    <t>청라교통307D5</t>
  </si>
  <si>
    <t>청라교통307D6</t>
  </si>
  <si>
    <t>청라교통307D4</t>
  </si>
  <si>
    <t>청라교통307F2</t>
  </si>
  <si>
    <t>청라교통307D3</t>
  </si>
  <si>
    <t>308308</t>
  </si>
  <si>
    <t>청라교통308F4</t>
  </si>
  <si>
    <t>청라교통308F3</t>
  </si>
  <si>
    <t>청라교통308F2</t>
  </si>
  <si>
    <t>청라교통308C1</t>
  </si>
  <si>
    <t>청라교통308F1</t>
  </si>
  <si>
    <t>청라교통308C2</t>
  </si>
  <si>
    <t>예비예비</t>
  </si>
  <si>
    <t>청라교통예비D7</t>
  </si>
  <si>
    <t>청라교통예비F5</t>
  </si>
  <si>
    <t>청라교통예비B2</t>
  </si>
  <si>
    <t>NULL</t>
  </si>
  <si>
    <t>5312727</t>
  </si>
  <si>
    <t>5312727245.221</t>
  </si>
  <si>
    <t>53134234767.981</t>
  </si>
  <si>
    <t>53168133973.54</t>
  </si>
  <si>
    <t>5317804392.634</t>
  </si>
  <si>
    <t>5319832633.406</t>
  </si>
  <si>
    <t>53150771484.741</t>
  </si>
  <si>
    <t>53121651511.72</t>
  </si>
  <si>
    <t>53148871489.847</t>
  </si>
  <si>
    <t>5313552753.411</t>
  </si>
  <si>
    <t>53125911754.656</t>
  </si>
  <si>
    <t>53152318755.351</t>
  </si>
  <si>
    <t>5319455487.836</t>
  </si>
  <si>
    <t>53146662926.768</t>
  </si>
  <si>
    <t>5313311551.577</t>
  </si>
  <si>
    <t>531591913.125</t>
  </si>
  <si>
    <t>53123191596.943</t>
  </si>
  <si>
    <t>5317322274.837</t>
  </si>
  <si>
    <t>53160493514.582</t>
  </si>
  <si>
    <t>5314250490.422</t>
  </si>
  <si>
    <t>53125323997.051</t>
  </si>
  <si>
    <t>53174762730.515</t>
  </si>
  <si>
    <t>53138611456.25</t>
  </si>
  <si>
    <t>53137241053.427</t>
  </si>
  <si>
    <t>53111153693.201</t>
  </si>
  <si>
    <t>53123923882.268</t>
  </si>
  <si>
    <t>5316473728.925</t>
  </si>
  <si>
    <t>53189583916.673</t>
  </si>
  <si>
    <t>53172301380.991</t>
  </si>
  <si>
    <t>53152453170.376</t>
  </si>
  <si>
    <t>53130285220.515</t>
  </si>
  <si>
    <t>5315300401.289</t>
  </si>
  <si>
    <t>53122102895.774</t>
  </si>
  <si>
    <t>53194994277.88</t>
  </si>
  <si>
    <t>5318595980.354</t>
  </si>
  <si>
    <t>53141774009.125</t>
  </si>
  <si>
    <t>53168072199.475</t>
  </si>
  <si>
    <t>5317977236.367</t>
  </si>
  <si>
    <t>5312391933.126</t>
  </si>
  <si>
    <t>53110051081.373</t>
  </si>
  <si>
    <t>53167115445.834</t>
  </si>
  <si>
    <t>53135643744.34</t>
  </si>
  <si>
    <t>53196732266.697</t>
  </si>
  <si>
    <t>53185701322.421</t>
  </si>
  <si>
    <t>53147422372.879</t>
  </si>
  <si>
    <t>5311815276.315</t>
  </si>
  <si>
    <t>53173264041.44</t>
  </si>
  <si>
    <t>53134583660.549</t>
  </si>
  <si>
    <t>53116802201.829</t>
  </si>
  <si>
    <t>53142983770.367</t>
  </si>
  <si>
    <t>53156422076.098</t>
  </si>
  <si>
    <t>53152784080.641</t>
  </si>
  <si>
    <t>5319134344.5</t>
  </si>
  <si>
    <t>53162531018.664</t>
  </si>
  <si>
    <t>53147171391.444</t>
  </si>
  <si>
    <t>53177994070.009</t>
  </si>
  <si>
    <t>53169514107.993</t>
  </si>
  <si>
    <t>5316154080.386</t>
  </si>
  <si>
    <t>53130033863.014</t>
  </si>
  <si>
    <t>53199974161.721</t>
  </si>
  <si>
    <t>53133693997.511</t>
  </si>
  <si>
    <t>5313041664.297</t>
  </si>
  <si>
    <t>5318468272.299</t>
  </si>
  <si>
    <t>53125562250.471</t>
  </si>
  <si>
    <t>53140764633.535</t>
  </si>
  <si>
    <t>안병권</t>
  </si>
  <si>
    <t>5318989</t>
  </si>
  <si>
    <t>5318989367.921</t>
  </si>
  <si>
    <t>53148865028.674</t>
  </si>
  <si>
    <t>5312155732.986</t>
  </si>
  <si>
    <t>53154874288.094</t>
  </si>
  <si>
    <t>5314291756.545</t>
  </si>
  <si>
    <t>53174442338.068</t>
  </si>
  <si>
    <t>53191024166.42</t>
  </si>
  <si>
    <t>53168562108.593</t>
  </si>
  <si>
    <t>53166092349.199</t>
  </si>
  <si>
    <t>53195874321.219</t>
  </si>
  <si>
    <t>5315333317.619</t>
  </si>
  <si>
    <t>531824862.042</t>
  </si>
  <si>
    <t>53156854491.061</t>
  </si>
  <si>
    <t>53139491048.616</t>
  </si>
  <si>
    <t>53129653384.594</t>
  </si>
  <si>
    <t>53119853609.855</t>
  </si>
  <si>
    <t>53156182213.453</t>
  </si>
  <si>
    <t>5311442609.415</t>
  </si>
  <si>
    <t>이시영</t>
  </si>
  <si>
    <t>5319264</t>
  </si>
  <si>
    <t>5319264501.005</t>
  </si>
  <si>
    <t>53155354186.437</t>
  </si>
  <si>
    <t>53178951078.811</t>
  </si>
  <si>
    <t>5317253648.39</t>
  </si>
  <si>
    <t>5314960218.156</t>
  </si>
  <si>
    <t>53171583837.62</t>
  </si>
  <si>
    <t>5315771355.924</t>
  </si>
  <si>
    <t>5318057653.86</t>
  </si>
  <si>
    <t>53146593501.833</t>
  </si>
  <si>
    <t>53170303377.745</t>
  </si>
  <si>
    <t>5311024713.741</t>
  </si>
  <si>
    <t>53152423893.946</t>
  </si>
  <si>
    <t>5315771626.718</t>
  </si>
  <si>
    <t>53187442972.239</t>
  </si>
  <si>
    <t>53116374319.328</t>
  </si>
  <si>
    <t>53177873504.421</t>
  </si>
  <si>
    <t>53172682318.825</t>
  </si>
  <si>
    <t>53112391880.27</t>
  </si>
  <si>
    <t>53181741000.057</t>
  </si>
  <si>
    <t>5318253884.969</t>
  </si>
  <si>
    <t>531933288.574</t>
  </si>
  <si>
    <t>53112865109.754</t>
  </si>
  <si>
    <t>53177453998.076</t>
  </si>
  <si>
    <t>53138783709.068</t>
  </si>
  <si>
    <t>5316395490.165</t>
  </si>
  <si>
    <t>53181663552.923</t>
  </si>
  <si>
    <t>53119151368.666</t>
  </si>
  <si>
    <t>53144053365.874</t>
  </si>
  <si>
    <t>53153313858.778</t>
  </si>
  <si>
    <t>53157733790.156</t>
  </si>
  <si>
    <t>최준이</t>
  </si>
  <si>
    <t>5318249</t>
  </si>
  <si>
    <t>5318249601.701</t>
  </si>
  <si>
    <t>53113531591.029</t>
  </si>
  <si>
    <t>53143773861.875</t>
  </si>
  <si>
    <t>53145061751.876</t>
  </si>
  <si>
    <t>5315875978.246</t>
  </si>
  <si>
    <t>53135883921.676</t>
  </si>
  <si>
    <t>53155754870.306</t>
  </si>
  <si>
    <t>53163064245.775</t>
  </si>
  <si>
    <t>53146953866.289</t>
  </si>
  <si>
    <t>5317881468.708</t>
  </si>
  <si>
    <t>[24년 8월] 급감속관리 명단</t>
    <phoneticPr fontId="2" type="noConversion"/>
  </si>
  <si>
    <t>[24년 8월] 공회전과다 명단</t>
    <phoneticPr fontId="2" type="noConversion"/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</si>
  <si>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</si>
  <si>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</si>
  <si>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</si>
  <si>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</si>
  <si>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</si>
  <si>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-</t>
    <phoneticPr fontId="2" type="noConversion"/>
  </si>
  <si>
    <t>분석기간: 24.08.01-24.08.28</t>
  </si>
  <si>
    <t>순위</t>
  </si>
  <si>
    <t>인천전체</t>
  </si>
  <si>
    <t>20%(4명)</t>
  </si>
  <si>
    <t>15%(3명)</t>
  </si>
  <si>
    <t>25%(5명)</t>
  </si>
  <si>
    <t>35%(7명)</t>
  </si>
  <si>
    <t>70%(7명)</t>
  </si>
  <si>
    <t>50%(7명)</t>
  </si>
  <si>
    <t>67%(4명)</t>
  </si>
  <si>
    <t>3%(4명)</t>
  </si>
  <si>
    <t>5%(6명)</t>
  </si>
  <si>
    <t>14%(17명)</t>
  </si>
  <si>
    <t>23%(28명)</t>
  </si>
  <si>
    <t>29%(35명)</t>
  </si>
  <si>
    <t>26%(32명)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</si>
</sst>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91" fontId="78" fillId="16" borderId="0" xfId="562" applyNumberFormat="1" applyFont="1" applyFill="1" applyAlignment="1">
      <alignment horizontal="right" vertical="center"/>
    </xf>
    <xf numFmtId="192" fontId="78" fillId="16" borderId="0" xfId="562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93" fontId="79" fillId="17" borderId="41" xfId="562" applyNumberFormat="1" applyFont="1" applyFill="1" applyBorder="1" applyAlignment="1">
      <alignment horizontal="center" vertical="center"/>
    </xf>
    <xf numFmtId="177" fontId="80" fillId="0" borderId="42" xfId="4" applyNumberFormat="1" applyFont="1" applyFill="1" applyBorder="1" applyAlignment="1">
      <alignment horizontal="center" vertical="center" wrapText="1"/>
    </xf>
    <xf numFmtId="177" fontId="81" fillId="18" borderId="42" xfId="4" applyNumberFormat="1" applyFont="1" applyFill="1" applyBorder="1" applyAlignment="1">
      <alignment horizontal="center" vertical="center" wrapText="1"/>
    </xf>
    <xf numFmtId="9" fontId="81" fillId="0" borderId="43" xfId="563" applyFont="1" applyFill="1" applyBorder="1" applyAlignment="1">
      <alignment horizontal="center" vertical="center"/>
    </xf>
    <xf numFmtId="194" fontId="79" fillId="17" borderId="44" xfId="562" applyNumberFormat="1" applyFont="1" applyFill="1" applyBorder="1" applyAlignment="1">
      <alignment horizontal="center" vertical="center"/>
    </xf>
    <xf numFmtId="9" fontId="82" fillId="0" borderId="45" xfId="563" applyFont="1" applyFill="1" applyBorder="1" applyAlignment="1">
      <alignment horizontal="center" vertical="center"/>
    </xf>
    <xf numFmtId="178" fontId="82" fillId="0" borderId="45" xfId="563" applyNumberFormat="1" applyFont="1" applyFill="1" applyBorder="1" applyAlignment="1">
      <alignment horizontal="center" vertical="center"/>
    </xf>
    <xf numFmtId="0" fontId="83" fillId="17" borderId="44" xfId="562" applyNumberFormat="1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right" vertical="center" wrapText="1"/>
    </xf>
    <xf numFmtId="10" fontId="81" fillId="18" borderId="46" xfId="563" applyNumberFormat="1" applyFont="1" applyFill="1" applyBorder="1" applyAlignment="1">
      <alignment horizontal="center" vertical="center" wrapText="1"/>
    </xf>
    <xf numFmtId="178" fontId="81" fillId="0" borderId="45" xfId="563" applyNumberFormat="1" applyFont="1" applyFill="1" applyBorder="1" applyAlignment="1">
      <alignment horizontal="right" vertical="center"/>
    </xf>
    <xf numFmtId="0" fontId="79" fillId="17" borderId="47" xfId="562" applyNumberFormat="1" applyFont="1" applyFill="1" applyBorder="1" applyAlignment="1">
      <alignment horizontal="center" vertical="center"/>
    </xf>
    <xf numFmtId="10" fontId="80" fillId="0" borderId="48" xfId="563" applyNumberFormat="1" applyFont="1" applyFill="1" applyBorder="1" applyAlignment="1">
      <alignment horizontal="center" vertical="center" wrapText="1"/>
    </xf>
    <xf numFmtId="187" fontId="84" fillId="18" borderId="48" xfId="563" applyNumberFormat="1" applyFont="1" applyFill="1" applyBorder="1" applyAlignment="1">
      <alignment horizontal="centerContinuous" vertical="center"/>
    </xf>
    <xf numFmtId="187" fontId="84" fillId="18" borderId="49" xfId="563" applyNumberFormat="1" applyFont="1" applyFill="1" applyBorder="1" applyAlignment="1">
      <alignment horizontal="centerContinuous" vertical="center"/>
    </xf>
    <xf numFmtId="0" fontId="79" fillId="18" borderId="50" xfId="562" applyNumberFormat="1" applyFont="1" applyFill="1" applyBorder="1" applyAlignment="1">
      <alignment horizontal="center" vertical="center" wrapText="1"/>
    </xf>
    <xf numFmtId="185" fontId="85" fillId="0" borderId="51" xfId="562" applyNumberFormat="1" applyFont="1" applyBorder="1" applyAlignment="1">
      <alignment horizontal="center" vertical="center"/>
    </xf>
    <xf numFmtId="177" fontId="80" fillId="0" borderId="46" xfId="4" applyNumberFormat="1" applyFont="1" applyFill="1" applyBorder="1" applyAlignment="1">
      <alignment horizontal="center" vertical="center" wrapText="1"/>
    </xf>
    <xf numFmtId="177" fontId="80" fillId="0" borderId="48" xfId="4" applyNumberFormat="1" applyFont="1" applyFill="1" applyBorder="1" applyAlignment="1">
      <alignment horizontal="center" vertical="center" wrapText="1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27" fillId="0" borderId="0" xfId="2" applyNumberFormat="1" applyFont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4B3-4E5D-91D4-32E100C3C0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2.1359727792800403</c:v>
                </c:pt>
                <c:pt idx="1">
                  <c:v>2.5133359135085622</c:v>
                </c:pt>
                <c:pt idx="2">
                  <c:v>2.480342912092163</c:v>
                </c:pt>
                <c:pt idx="3">
                  <c:v>2.4524144645134589</c:v>
                </c:pt>
                <c:pt idx="4">
                  <c:v>2.4192141826283291</c:v>
                </c:pt>
                <c:pt idx="5">
                  <c:v>2.3586070173858622</c:v>
                </c:pt>
                <c:pt idx="6">
                  <c:v>2.3298355466499276</c:v>
                </c:pt>
                <c:pt idx="7">
                  <c:v>2.2649107818147907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3.2786885245901641E-2</c:v>
                </c:pt>
                <c:pt idx="1">
                  <c:v>4.9180327868852458E-2</c:v>
                </c:pt>
                <c:pt idx="2">
                  <c:v>0.13934426229508196</c:v>
                </c:pt>
                <c:pt idx="3">
                  <c:v>0.22950819672131148</c:v>
                </c:pt>
                <c:pt idx="4">
                  <c:v>0.28688524590163933</c:v>
                </c:pt>
                <c:pt idx="5">
                  <c:v>0.26229508196721313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0.35714285714285715</c:v>
                </c:pt>
                <c:pt idx="3">
                  <c:v>0.66666666666666663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0.35</c:v>
                </c:pt>
                <c:pt idx="1">
                  <c:v>0.7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7.1428571428571425E-2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0.15</c:v>
                </c:pt>
                <c:pt idx="1">
                  <c:v>0</c:v>
                </c:pt>
                <c:pt idx="2">
                  <c:v>7.1428571428571425E-2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112 </c:v>
                </c:pt>
                <c:pt idx="1">
                  <c:v> 307 </c:v>
                </c:pt>
                <c:pt idx="2">
                  <c:v> 306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705971</xdr:rowOff>
    </xdr:from>
    <xdr:to>
      <xdr:col>2</xdr:col>
      <xdr:colOff>224118</xdr:colOff>
      <xdr:row>15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2891118"/>
          <a:ext cx="403412" cy="2196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10</xdr:row>
      <xdr:rowOff>145676</xdr:rowOff>
    </xdr:from>
    <xdr:to>
      <xdr:col>2</xdr:col>
      <xdr:colOff>291355</xdr:colOff>
      <xdr:row>13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51" y="349623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815787</xdr:colOff>
      <xdr:row>9</xdr:row>
      <xdr:rowOff>277907</xdr:rowOff>
    </xdr:from>
    <xdr:to>
      <xdr:col>6</xdr:col>
      <xdr:colOff>98615</xdr:colOff>
      <xdr:row>12</xdr:row>
      <xdr:rowOff>177055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94846" y="3337113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230841</xdr:colOff>
      <xdr:row>11</xdr:row>
      <xdr:rowOff>186018</xdr:rowOff>
    </xdr:from>
    <xdr:to>
      <xdr:col>5</xdr:col>
      <xdr:colOff>470647</xdr:colOff>
      <xdr:row>11</xdr:row>
      <xdr:rowOff>280147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883959" y="3827930"/>
          <a:ext cx="239806" cy="941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699247</xdr:colOff>
      <xdr:row>11</xdr:row>
      <xdr:rowOff>127749</xdr:rowOff>
    </xdr:from>
    <xdr:to>
      <xdr:col>6</xdr:col>
      <xdr:colOff>856134</xdr:colOff>
      <xdr:row>13</xdr:row>
      <xdr:rowOff>26897</xdr:rowOff>
    </xdr:to>
    <xdr:sp macro="" textlink="$K$18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352365" y="376966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809065</xdr:colOff>
      <xdr:row>12</xdr:row>
      <xdr:rowOff>35860</xdr:rowOff>
    </xdr:from>
    <xdr:to>
      <xdr:col>6</xdr:col>
      <xdr:colOff>268942</xdr:colOff>
      <xdr:row>13</xdr:row>
      <xdr:rowOff>100853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>
          <a:off x="4462183" y="3969125"/>
          <a:ext cx="333935" cy="3563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40"/>
    <col min="25" max="25" width="9.140625" style="2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701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113</v>
      </c>
      <c r="C4" s="318" t="s">
        <v>38</v>
      </c>
      <c r="D4" s="318"/>
      <c r="E4" s="64" t="s">
        <v>112</v>
      </c>
      <c r="F4" s="64" t="s">
        <v>64</v>
      </c>
      <c r="G4" s="96" t="s">
        <v>115</v>
      </c>
      <c r="H4" s="39"/>
      <c r="I4" s="39"/>
      <c r="J4" s="100" t="s">
        <v>35</v>
      </c>
      <c r="K4" s="100" t="s">
        <v>36</v>
      </c>
    </row>
    <row r="5" spans="1:28" ht="48.75" customHeight="1" x14ac:dyDescent="0.25">
      <c r="B5" s="66" t="s">
        <v>509</v>
      </c>
      <c r="C5" s="319" t="s">
        <v>197</v>
      </c>
      <c r="D5" s="319"/>
      <c r="E5" s="65">
        <v>4</v>
      </c>
      <c r="F5" s="66">
        <v>55</v>
      </c>
      <c r="G5" s="97" t="s">
        <v>69</v>
      </c>
      <c r="H5" s="39"/>
      <c r="I5" s="39"/>
      <c r="J5" s="99" t="s">
        <v>50</v>
      </c>
      <c r="K5" s="98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58"/>
    </row>
    <row r="7" spans="1:28" ht="16.5" customHeight="1" x14ac:dyDescent="0.25">
      <c r="B7" s="54" t="s">
        <v>127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 x14ac:dyDescent="0.3">
      <c r="G10" s="6"/>
      <c r="H10" s="194" t="s">
        <v>92</v>
      </c>
      <c r="I10" s="195" t="s">
        <v>93</v>
      </c>
      <c r="J10" s="196" t="str">
        <f>C5</f>
        <v>청라교통</v>
      </c>
      <c r="K10" s="197" t="s">
        <v>94</v>
      </c>
      <c r="X10" s="258"/>
      <c r="Z10" s="40"/>
      <c r="AA10" s="40"/>
      <c r="AB10" s="20"/>
    </row>
    <row r="11" spans="1:28" ht="23.25" customHeight="1" thickTop="1" x14ac:dyDescent="0.25">
      <c r="G11" s="6"/>
      <c r="H11" s="291">
        <v>1</v>
      </c>
      <c r="I11" s="292">
        <v>2.0099999999999998</v>
      </c>
      <c r="J11" s="293">
        <v>2.1359727792800403</v>
      </c>
      <c r="K11" s="294"/>
      <c r="M11" s="2"/>
      <c r="Y11" s="321"/>
      <c r="Z11" s="259"/>
      <c r="AA11" s="260"/>
      <c r="AB11" s="20"/>
    </row>
    <row r="12" spans="1:28" ht="23.25" customHeight="1" x14ac:dyDescent="0.25">
      <c r="G12" s="6"/>
      <c r="H12" s="295">
        <v>2</v>
      </c>
      <c r="I12" s="292">
        <v>2.3662575846193561</v>
      </c>
      <c r="J12" s="293">
        <v>2.5133359135085622</v>
      </c>
      <c r="K12" s="296">
        <v>0.17667038545112801</v>
      </c>
      <c r="M12" s="260"/>
      <c r="Y12" s="321"/>
      <c r="Z12" s="259"/>
      <c r="AA12" s="260"/>
      <c r="AB12" s="20"/>
    </row>
    <row r="13" spans="1:28" ht="23.25" customHeight="1" x14ac:dyDescent="0.25">
      <c r="G13" s="6"/>
      <c r="H13" s="295">
        <v>3</v>
      </c>
      <c r="I13" s="292">
        <v>2.37</v>
      </c>
      <c r="J13" s="293">
        <v>2.480342912092163</v>
      </c>
      <c r="K13" s="297">
        <v>-1.312717541617503E-2</v>
      </c>
      <c r="M13" s="260"/>
      <c r="Y13" s="321"/>
      <c r="Z13" s="259"/>
      <c r="AA13" s="260"/>
      <c r="AB13" s="20"/>
    </row>
    <row r="14" spans="1:28" ht="23.25" customHeight="1" x14ac:dyDescent="0.25">
      <c r="G14" s="6"/>
      <c r="H14" s="295">
        <v>4</v>
      </c>
      <c r="I14" s="292">
        <v>2.33</v>
      </c>
      <c r="J14" s="293">
        <v>2.4524144645134589</v>
      </c>
      <c r="K14" s="297">
        <v>-1.1259913878257422E-2</v>
      </c>
      <c r="M14" s="260"/>
      <c r="Y14" s="321"/>
      <c r="Z14" s="259"/>
      <c r="AA14" s="260"/>
      <c r="AB14" s="20"/>
    </row>
    <row r="15" spans="1:28" ht="23.25" customHeight="1" x14ac:dyDescent="0.25">
      <c r="G15" s="6"/>
      <c r="H15" s="295">
        <v>5</v>
      </c>
      <c r="I15" s="292">
        <v>2.2850259626150282</v>
      </c>
      <c r="J15" s="293">
        <v>2.4192141826283291</v>
      </c>
      <c r="K15" s="297">
        <v>-1.3537794025251126E-2</v>
      </c>
      <c r="M15" s="260"/>
      <c r="Y15" s="321"/>
      <c r="Z15" s="259"/>
      <c r="AA15" s="260"/>
      <c r="AB15" s="20"/>
    </row>
    <row r="16" spans="1:28" ht="23.25" customHeight="1" x14ac:dyDescent="0.25">
      <c r="G16" s="6"/>
      <c r="H16" s="295">
        <v>6</v>
      </c>
      <c r="I16" s="292">
        <v>2.0664933427553414</v>
      </c>
      <c r="J16" s="293">
        <v>2.3586070173858622</v>
      </c>
      <c r="K16" s="297">
        <v>-2.5052418127203935E-2</v>
      </c>
      <c r="M16" s="260"/>
      <c r="Y16" s="321"/>
      <c r="Z16" s="259"/>
      <c r="AA16" s="260"/>
      <c r="AB16" s="20"/>
    </row>
    <row r="17" spans="2:28" ht="23.25" customHeight="1" x14ac:dyDescent="0.25">
      <c r="G17" s="6"/>
      <c r="H17" s="295">
        <v>7</v>
      </c>
      <c r="I17" s="292">
        <v>2.13</v>
      </c>
      <c r="J17" s="293">
        <v>2.3298355466499276</v>
      </c>
      <c r="K17" s="297">
        <v>-1.2198501286502239E-2</v>
      </c>
      <c r="M17" s="260"/>
      <c r="Y17" s="321"/>
      <c r="Z17" s="259"/>
      <c r="AA17" s="260"/>
      <c r="AB17" s="20"/>
    </row>
    <row r="18" spans="2:28" ht="23.25" customHeight="1" x14ac:dyDescent="0.25">
      <c r="G18" s="6"/>
      <c r="H18" s="295">
        <v>8</v>
      </c>
      <c r="I18" s="292">
        <v>2.08</v>
      </c>
      <c r="J18" s="293">
        <v>2.2649107818147907</v>
      </c>
      <c r="K18" s="297">
        <v>-2.786667279091537E-2</v>
      </c>
      <c r="M18" s="260"/>
      <c r="Y18" s="321"/>
      <c r="Z18" s="259"/>
      <c r="AA18" s="260"/>
      <c r="AB18" s="20"/>
    </row>
    <row r="19" spans="2:28" ht="23.25" customHeight="1" x14ac:dyDescent="0.25">
      <c r="G19" s="6"/>
      <c r="H19" s="298" t="s">
        <v>500</v>
      </c>
      <c r="I19" s="299">
        <v>3.4825870646766344E-2</v>
      </c>
      <c r="J19" s="300">
        <v>6.0365002674898749E-2</v>
      </c>
      <c r="K19" s="301">
        <v>2.5539132028132405E-2</v>
      </c>
      <c r="M19" s="260"/>
      <c r="Y19" s="321"/>
      <c r="Z19" s="259"/>
      <c r="AA19" s="260"/>
      <c r="AB19" s="20"/>
    </row>
    <row r="20" spans="2:28" ht="23.25" customHeight="1" x14ac:dyDescent="0.25">
      <c r="H20" s="302" t="s">
        <v>702</v>
      </c>
      <c r="I20" s="303"/>
      <c r="J20" s="304" t="s">
        <v>493</v>
      </c>
      <c r="K20" s="305"/>
      <c r="M20" s="260"/>
      <c r="X20" s="2"/>
      <c r="Y20" s="4"/>
      <c r="AB20" s="20"/>
    </row>
    <row r="21" spans="2:28" ht="9" customHeight="1" x14ac:dyDescent="0.25">
      <c r="M21" s="260"/>
      <c r="X21" s="2"/>
      <c r="Y21" s="4"/>
      <c r="AB21" s="51"/>
    </row>
    <row r="22" spans="2:28" ht="16.5" customHeight="1" x14ac:dyDescent="0.25">
      <c r="B22" s="54" t="s">
        <v>128</v>
      </c>
      <c r="C22" s="54"/>
      <c r="D22" s="53"/>
      <c r="E22" s="53"/>
      <c r="F22" s="53"/>
      <c r="G22" s="53"/>
      <c r="H22" s="53"/>
      <c r="I22" s="53"/>
      <c r="J22" s="53"/>
      <c r="K22" s="53"/>
      <c r="M22" s="260"/>
      <c r="X22" s="2"/>
      <c r="Y22" s="4"/>
      <c r="AB22" s="51"/>
    </row>
    <row r="23" spans="2:28" ht="27.75" customHeight="1" x14ac:dyDescent="0.25">
      <c r="B23" s="58" t="s">
        <v>62</v>
      </c>
      <c r="C23" s="58" t="s">
        <v>101</v>
      </c>
      <c r="D23" s="58" t="s">
        <v>103</v>
      </c>
      <c r="E23" s="58" t="s">
        <v>104</v>
      </c>
      <c r="F23" s="58" t="s">
        <v>105</v>
      </c>
      <c r="G23" s="58" t="s">
        <v>106</v>
      </c>
      <c r="H23" s="58" t="s">
        <v>6</v>
      </c>
      <c r="I23" s="58" t="s">
        <v>7</v>
      </c>
      <c r="J23" s="58" t="s">
        <v>107</v>
      </c>
      <c r="K23" s="58" t="s">
        <v>72</v>
      </c>
      <c r="M23" s="260"/>
      <c r="X23" s="2"/>
      <c r="Y23" s="4"/>
      <c r="AB23" s="51"/>
    </row>
    <row r="24" spans="2:28" ht="23.25" customHeight="1" x14ac:dyDescent="0.25">
      <c r="B24" s="78" t="s">
        <v>703</v>
      </c>
      <c r="C24" s="79">
        <v>8</v>
      </c>
      <c r="D24" s="80">
        <v>2.4024760968673828E-2</v>
      </c>
      <c r="E24" s="80">
        <v>0.35333295261639036</v>
      </c>
      <c r="F24" s="80">
        <v>0.16382011835429075</v>
      </c>
      <c r="G24" s="81">
        <v>14.671482739045402</v>
      </c>
      <c r="H24" s="82">
        <v>0.17850332337829755</v>
      </c>
      <c r="I24" s="82">
        <v>15.091555521337304</v>
      </c>
      <c r="J24" s="83">
        <v>2.0814280310754389</v>
      </c>
      <c r="K24" s="84" t="s">
        <v>67</v>
      </c>
      <c r="M24" s="260"/>
      <c r="N24" s="310" t="str">
        <f>C5</f>
        <v>청라교통</v>
      </c>
      <c r="Y24" s="4"/>
      <c r="AB24" s="4"/>
    </row>
    <row r="25" spans="2:28" ht="22.5" customHeight="1" x14ac:dyDescent="0.25">
      <c r="B25" s="225" t="s">
        <v>118</v>
      </c>
      <c r="C25" s="71">
        <v>8</v>
      </c>
      <c r="D25" s="72">
        <v>2.5763566366921297E-2</v>
      </c>
      <c r="E25" s="72">
        <v>0.31264774567367065</v>
      </c>
      <c r="F25" s="72">
        <v>0.16108018372913047</v>
      </c>
      <c r="G25" s="73">
        <v>19.697509433962267</v>
      </c>
      <c r="H25" s="74">
        <v>6.9302171407543439E-2</v>
      </c>
      <c r="I25" s="74">
        <v>21.806252308285806</v>
      </c>
      <c r="J25" s="75">
        <v>2.2649107818147907</v>
      </c>
      <c r="K25" s="76" t="s">
        <v>67</v>
      </c>
      <c r="M25" s="260"/>
      <c r="N25" s="40" t="s">
        <v>67</v>
      </c>
      <c r="O25" s="40">
        <v>122</v>
      </c>
      <c r="Y25" s="4"/>
      <c r="AB25" s="4"/>
    </row>
    <row r="26" spans="2:28" ht="22.5" customHeight="1" x14ac:dyDescent="0.25">
      <c r="B26" s="55" t="s">
        <v>108</v>
      </c>
      <c r="C26" s="55"/>
      <c r="D26" s="69">
        <f>D25/D24-1</f>
        <v>7.2375554558678834E-2</v>
      </c>
      <c r="E26" s="69">
        <f t="shared" ref="E26:J26" si="0">E25/E24-1</f>
        <v>-0.11514693617295069</v>
      </c>
      <c r="F26" s="69">
        <f t="shared" si="0"/>
        <v>-1.6725263372320831E-2</v>
      </c>
      <c r="G26" s="69">
        <f t="shared" si="0"/>
        <v>0.34257114869112981</v>
      </c>
      <c r="H26" s="69">
        <f t="shared" si="0"/>
        <v>-0.6117597695328445</v>
      </c>
      <c r="I26" s="69">
        <f t="shared" si="0"/>
        <v>0.44493072814494705</v>
      </c>
      <c r="J26" s="69">
        <f t="shared" si="0"/>
        <v>8.8152339643734479E-2</v>
      </c>
      <c r="K26" s="70" t="str">
        <f>J20</f>
        <v>6위/(32개사)</v>
      </c>
      <c r="M26" s="2" t="s">
        <v>184</v>
      </c>
      <c r="N26" s="311">
        <v>3.2786885245901641E-2</v>
      </c>
      <c r="O26" s="40">
        <v>4</v>
      </c>
      <c r="X26" s="2"/>
      <c r="Y26" s="4"/>
      <c r="AB26" s="4"/>
    </row>
    <row r="27" spans="2:28" ht="22.5" customHeight="1" x14ac:dyDescent="0.25">
      <c r="M27" s="2" t="s">
        <v>185</v>
      </c>
      <c r="N27" s="311">
        <v>4.9180327868852458E-2</v>
      </c>
      <c r="O27" s="40">
        <v>6</v>
      </c>
      <c r="X27" s="2"/>
      <c r="Y27" s="4"/>
      <c r="AB27" s="4"/>
    </row>
    <row r="28" spans="2:28" ht="17.25" customHeight="1" x14ac:dyDescent="0.25">
      <c r="B28" s="54" t="s">
        <v>129</v>
      </c>
      <c r="C28" s="54"/>
      <c r="D28" s="53"/>
      <c r="E28" s="53"/>
      <c r="F28" s="53"/>
      <c r="G28" s="53"/>
      <c r="H28" s="53"/>
      <c r="I28" s="53"/>
      <c r="J28" s="53"/>
      <c r="K28" s="53"/>
      <c r="M28" s="2" t="s">
        <v>117</v>
      </c>
      <c r="N28" s="311">
        <v>0.13934426229508196</v>
      </c>
      <c r="O28" s="40">
        <v>17</v>
      </c>
      <c r="X28" s="2"/>
      <c r="Y28" s="4"/>
      <c r="AB28" s="4"/>
    </row>
    <row r="29" spans="2:28" ht="22.5" customHeight="1" x14ac:dyDescent="0.25">
      <c r="B29" s="62"/>
      <c r="C29" s="62"/>
      <c r="M29" s="2" t="s">
        <v>186</v>
      </c>
      <c r="N29" s="311">
        <v>0.22950819672131148</v>
      </c>
      <c r="O29" s="40">
        <v>28</v>
      </c>
      <c r="X29" s="2"/>
      <c r="Y29" s="4"/>
      <c r="AB29" s="4"/>
    </row>
    <row r="30" spans="2:28" ht="22.5" customHeight="1" thickBot="1" x14ac:dyDescent="0.3">
      <c r="H30" s="198" t="s">
        <v>92</v>
      </c>
      <c r="I30" s="199" t="s">
        <v>93</v>
      </c>
      <c r="J30" s="200" t="str">
        <f>J10</f>
        <v>청라교통</v>
      </c>
      <c r="K30" s="201" t="s">
        <v>116</v>
      </c>
      <c r="M30" s="2" t="s">
        <v>187</v>
      </c>
      <c r="N30" s="311">
        <v>0.28688524590163933</v>
      </c>
      <c r="O30" s="40">
        <v>35</v>
      </c>
      <c r="X30" s="2"/>
      <c r="Y30" s="4"/>
      <c r="AB30" s="4"/>
    </row>
    <row r="31" spans="2:28" ht="22.5" customHeight="1" thickTop="1" x14ac:dyDescent="0.25">
      <c r="H31" s="206" t="s">
        <v>110</v>
      </c>
      <c r="I31" s="207" t="s">
        <v>67</v>
      </c>
      <c r="J31" s="208" t="s">
        <v>67</v>
      </c>
      <c r="K31" s="209"/>
      <c r="M31" s="2" t="s">
        <v>76</v>
      </c>
      <c r="N31" s="311">
        <v>0.26229508196721313</v>
      </c>
      <c r="O31" s="40">
        <v>32</v>
      </c>
      <c r="X31" s="2"/>
      <c r="Z31" s="40"/>
      <c r="AA31" s="40"/>
      <c r="AB31" s="20"/>
    </row>
    <row r="32" spans="2:28" ht="21" customHeight="1" x14ac:dyDescent="0.25">
      <c r="H32" s="202" t="s">
        <v>95</v>
      </c>
      <c r="I32" s="203">
        <v>2.4096385542168676E-2</v>
      </c>
      <c r="J32" s="204" t="s">
        <v>711</v>
      </c>
      <c r="K32" s="205">
        <v>8.6904997037329651E-3</v>
      </c>
      <c r="M32" s="2"/>
      <c r="X32" s="2"/>
      <c r="Z32" s="40"/>
      <c r="AA32" s="40"/>
      <c r="AB32" s="20"/>
    </row>
    <row r="33" spans="2:28" ht="21" customHeight="1" x14ac:dyDescent="0.25">
      <c r="H33" s="186" t="s">
        <v>96</v>
      </c>
      <c r="I33" s="178">
        <v>4.0258595357037907E-2</v>
      </c>
      <c r="J33" s="187" t="s">
        <v>712</v>
      </c>
      <c r="K33" s="188">
        <v>8.9217325118145507E-3</v>
      </c>
      <c r="L33" s="4"/>
      <c r="M33" s="2"/>
      <c r="X33" s="2"/>
      <c r="Z33" s="40"/>
      <c r="AA33" s="40"/>
      <c r="AB33" s="20"/>
    </row>
    <row r="34" spans="2:28" ht="21" customHeight="1" x14ac:dyDescent="0.25">
      <c r="H34" s="185" t="s">
        <v>97</v>
      </c>
      <c r="I34" s="178">
        <v>9.22715251248898E-2</v>
      </c>
      <c r="J34" s="187" t="s">
        <v>713</v>
      </c>
      <c r="K34" s="188">
        <v>4.7072737170192155E-2</v>
      </c>
      <c r="L34" s="4"/>
      <c r="M34" s="2"/>
      <c r="X34" s="2"/>
      <c r="Z34" s="40"/>
      <c r="AA34" s="40"/>
      <c r="AB34" s="20"/>
    </row>
    <row r="35" spans="2:28" ht="21" customHeight="1" x14ac:dyDescent="0.25">
      <c r="H35" s="185" t="s">
        <v>100</v>
      </c>
      <c r="I35" s="178">
        <v>0.18806935057302379</v>
      </c>
      <c r="J35" s="187" t="s">
        <v>714</v>
      </c>
      <c r="K35" s="188">
        <v>4.1438846148287689E-2</v>
      </c>
      <c r="L35" s="4"/>
      <c r="M35" s="2"/>
      <c r="X35" s="2"/>
      <c r="Z35" s="40"/>
      <c r="AA35" s="40"/>
      <c r="AB35" s="20"/>
    </row>
    <row r="36" spans="2:28" ht="21" customHeight="1" x14ac:dyDescent="0.25">
      <c r="H36" s="189" t="s">
        <v>98</v>
      </c>
      <c r="I36" s="178">
        <v>0.24507787246547164</v>
      </c>
      <c r="J36" s="187" t="s">
        <v>715</v>
      </c>
      <c r="K36" s="188">
        <v>4.1807373436167694E-2</v>
      </c>
      <c r="L36" s="4"/>
      <c r="M36" s="2"/>
      <c r="X36" s="2"/>
      <c r="Z36" s="40"/>
      <c r="AA36" s="40"/>
      <c r="AB36" s="20"/>
    </row>
    <row r="37" spans="2:28" ht="21" customHeight="1" x14ac:dyDescent="0.25">
      <c r="H37" s="190" t="s">
        <v>99</v>
      </c>
      <c r="I37" s="191">
        <v>0.41022627093740816</v>
      </c>
      <c r="J37" s="192" t="s">
        <v>716</v>
      </c>
      <c r="K37" s="193">
        <v>-0.14793118897019503</v>
      </c>
      <c r="L37" s="4"/>
      <c r="M37" s="2"/>
      <c r="X37" s="2"/>
      <c r="Z37" s="40"/>
      <c r="AA37" s="40"/>
      <c r="AB37" s="20"/>
    </row>
    <row r="38" spans="2:28" ht="22.5" customHeight="1" x14ac:dyDescent="0.25">
      <c r="L38" s="4"/>
      <c r="M38" s="2"/>
      <c r="X38" s="2"/>
      <c r="Z38" s="40"/>
      <c r="AA38" s="40"/>
      <c r="AB38" s="20"/>
    </row>
    <row r="39" spans="2:28" ht="18" customHeight="1" x14ac:dyDescent="0.25">
      <c r="B39" s="54" t="s">
        <v>130</v>
      </c>
      <c r="C39" s="54"/>
      <c r="D39" s="53"/>
      <c r="E39" s="53"/>
      <c r="F39" s="53"/>
      <c r="G39" s="53"/>
      <c r="H39" s="53"/>
      <c r="I39" s="53"/>
      <c r="J39" s="53"/>
      <c r="K39" s="53"/>
      <c r="L39" s="4"/>
      <c r="M39" s="2"/>
      <c r="X39" s="2"/>
      <c r="Z39" s="40"/>
      <c r="AA39" s="40"/>
      <c r="AB39" s="20"/>
    </row>
    <row r="40" spans="2:28" ht="30.75" customHeight="1" x14ac:dyDescent="0.25">
      <c r="B40" s="58" t="s">
        <v>62</v>
      </c>
      <c r="C40" s="58" t="s">
        <v>102</v>
      </c>
      <c r="D40" s="58" t="s">
        <v>103</v>
      </c>
      <c r="E40" s="58" t="s">
        <v>104</v>
      </c>
      <c r="F40" s="58" t="s">
        <v>105</v>
      </c>
      <c r="G40" s="58" t="s">
        <v>106</v>
      </c>
      <c r="H40" s="58" t="s">
        <v>6</v>
      </c>
      <c r="I40" s="58" t="s">
        <v>7</v>
      </c>
      <c r="J40" s="58" t="s">
        <v>107</v>
      </c>
      <c r="K40" s="58" t="s">
        <v>72</v>
      </c>
      <c r="L40" s="4"/>
      <c r="M40" s="2"/>
      <c r="N40" s="40" t="s">
        <v>123</v>
      </c>
      <c r="X40" s="2"/>
      <c r="Z40" s="40"/>
      <c r="AA40" s="40"/>
      <c r="AB40" s="20"/>
    </row>
    <row r="41" spans="2:28" ht="22.5" customHeight="1" x14ac:dyDescent="0.25">
      <c r="B41" s="227" t="s">
        <v>118</v>
      </c>
      <c r="C41" s="79">
        <v>1</v>
      </c>
      <c r="D41" s="80">
        <v>4.6838817143095519E-2</v>
      </c>
      <c r="E41" s="80">
        <v>0.4147015705304688</v>
      </c>
      <c r="F41" s="80">
        <v>0.17922404960837751</v>
      </c>
      <c r="G41" s="81">
        <v>21.045923076923074</v>
      </c>
      <c r="H41" s="82">
        <v>2.3711595333383158</v>
      </c>
      <c r="I41" s="82">
        <v>43.794116295510506</v>
      </c>
      <c r="J41" s="83">
        <v>2.1359727792800403</v>
      </c>
      <c r="K41" s="85" t="s">
        <v>76</v>
      </c>
      <c r="L41" s="4"/>
      <c r="M41" s="2"/>
      <c r="N41" s="40">
        <v>1</v>
      </c>
      <c r="X41" s="2"/>
      <c r="Z41" s="40"/>
      <c r="AA41" s="40"/>
      <c r="AB41" s="20"/>
    </row>
    <row r="42" spans="2:28" ht="22.5" customHeight="1" x14ac:dyDescent="0.25">
      <c r="B42" s="225" t="s">
        <v>118</v>
      </c>
      <c r="C42" s="71">
        <v>2</v>
      </c>
      <c r="D42" s="72">
        <v>6.0429199742828101E-2</v>
      </c>
      <c r="E42" s="72">
        <v>0.3194417405274983</v>
      </c>
      <c r="F42" s="72">
        <v>0.15523154454430912</v>
      </c>
      <c r="G42" s="73">
        <v>15.448690909090905</v>
      </c>
      <c r="H42" s="74">
        <v>0.13452744295744398</v>
      </c>
      <c r="I42" s="74">
        <v>13.989541604716052</v>
      </c>
      <c r="J42" s="75">
        <v>2.5133359135085622</v>
      </c>
      <c r="K42" s="76" t="s">
        <v>185</v>
      </c>
      <c r="M42" s="2"/>
      <c r="N42" s="40">
        <v>5</v>
      </c>
      <c r="X42" s="2"/>
      <c r="Z42" s="40"/>
      <c r="AA42" s="40"/>
      <c r="AB42" s="20"/>
    </row>
    <row r="43" spans="2:28" ht="22.5" customHeight="1" x14ac:dyDescent="0.25">
      <c r="B43" s="225" t="s">
        <v>118</v>
      </c>
      <c r="C43" s="71">
        <v>3</v>
      </c>
      <c r="D43" s="72">
        <v>1.7659131541254827E-2</v>
      </c>
      <c r="E43" s="72">
        <v>0.31796935935563575</v>
      </c>
      <c r="F43" s="72">
        <v>0.17109287627768244</v>
      </c>
      <c r="G43" s="73">
        <v>15.814872727272723</v>
      </c>
      <c r="H43" s="74">
        <v>0.12771783898425731</v>
      </c>
      <c r="I43" s="74">
        <v>18.451182926424337</v>
      </c>
      <c r="J43" s="75">
        <v>2.480342912092163</v>
      </c>
      <c r="K43" s="76" t="s">
        <v>117</v>
      </c>
      <c r="M43" s="2"/>
      <c r="N43" s="40">
        <v>4</v>
      </c>
      <c r="X43" s="2"/>
      <c r="Z43" s="40"/>
      <c r="AA43" s="40"/>
      <c r="AB43" s="20"/>
    </row>
    <row r="44" spans="2:28" ht="22.5" customHeight="1" x14ac:dyDescent="0.25">
      <c r="B44" s="225" t="s">
        <v>118</v>
      </c>
      <c r="C44" s="71">
        <v>4</v>
      </c>
      <c r="D44" s="72">
        <v>1.4602118689830733E-2</v>
      </c>
      <c r="E44" s="72">
        <v>0.31064984912568833</v>
      </c>
      <c r="F44" s="72">
        <v>0.17721019131354079</v>
      </c>
      <c r="G44" s="73">
        <v>16.794690909090903</v>
      </c>
      <c r="H44" s="74">
        <v>0.128739154173617</v>
      </c>
      <c r="I44" s="74">
        <v>18.855315462721624</v>
      </c>
      <c r="J44" s="75">
        <v>2.4524144645134589</v>
      </c>
      <c r="K44" s="76" t="s">
        <v>186</v>
      </c>
      <c r="M44" s="2"/>
      <c r="N44" s="40">
        <v>3</v>
      </c>
      <c r="X44" s="2"/>
      <c r="Z44" s="40"/>
      <c r="AA44" s="40"/>
      <c r="AB44" s="20"/>
    </row>
    <row r="45" spans="2:28" ht="22.5" customHeight="1" x14ac:dyDescent="0.25">
      <c r="B45" s="225" t="s">
        <v>118</v>
      </c>
      <c r="C45" s="71">
        <v>5</v>
      </c>
      <c r="D45" s="72">
        <v>1.649483012399838E-2</v>
      </c>
      <c r="E45" s="72">
        <v>0.30458859866842847</v>
      </c>
      <c r="F45" s="72">
        <v>0.1768136543832021</v>
      </c>
      <c r="G45" s="73">
        <v>17.547454545454542</v>
      </c>
      <c r="H45" s="74">
        <v>0.13722343048563732</v>
      </c>
      <c r="I45" s="74">
        <v>20.439395492586812</v>
      </c>
      <c r="J45" s="75">
        <v>2.4192141826283291</v>
      </c>
      <c r="K45" s="76" t="s">
        <v>186</v>
      </c>
      <c r="M45" s="2"/>
      <c r="N45" s="40">
        <v>3</v>
      </c>
      <c r="X45" s="2"/>
      <c r="Z45" s="40"/>
      <c r="AA45" s="40"/>
      <c r="AB45" s="20"/>
    </row>
    <row r="46" spans="2:28" ht="22.5" customHeight="1" x14ac:dyDescent="0.25">
      <c r="B46" s="225" t="s">
        <v>118</v>
      </c>
      <c r="C46" s="71">
        <v>6</v>
      </c>
      <c r="D46" s="72">
        <v>1.9975233001902359E-2</v>
      </c>
      <c r="E46" s="72">
        <v>0.30284950746683731</v>
      </c>
      <c r="F46" s="72">
        <v>0.17118065166214655</v>
      </c>
      <c r="G46" s="73">
        <v>18.369109090909095</v>
      </c>
      <c r="H46" s="74">
        <v>0.10550323981586111</v>
      </c>
      <c r="I46" s="74">
        <v>20.735225099277784</v>
      </c>
      <c r="J46" s="75">
        <v>2.3586070173858622</v>
      </c>
      <c r="K46" s="76" t="s">
        <v>67</v>
      </c>
      <c r="M46" s="2"/>
      <c r="N46" s="40">
        <v>2</v>
      </c>
      <c r="X46" s="2"/>
      <c r="Z46" s="40"/>
      <c r="AA46" s="40"/>
      <c r="AB46" s="20"/>
    </row>
    <row r="47" spans="2:28" ht="22.5" customHeight="1" x14ac:dyDescent="0.25">
      <c r="B47" s="225" t="s">
        <v>118</v>
      </c>
      <c r="C47" s="71">
        <v>7</v>
      </c>
      <c r="D47" s="72">
        <v>2.2126233659868783E-2</v>
      </c>
      <c r="E47" s="72">
        <v>0.30225441193954022</v>
      </c>
      <c r="F47" s="72">
        <v>0.16592360904548217</v>
      </c>
      <c r="G47" s="73">
        <v>18.956055555555558</v>
      </c>
      <c r="H47" s="74">
        <v>8.8019119275199412E-2</v>
      </c>
      <c r="I47" s="74">
        <v>20.272511648297773</v>
      </c>
      <c r="J47" s="75">
        <v>2.3298355466499276</v>
      </c>
      <c r="K47" s="76" t="s">
        <v>69</v>
      </c>
      <c r="M47" s="2"/>
      <c r="N47" s="40">
        <v>3</v>
      </c>
      <c r="X47" s="2"/>
      <c r="Z47" s="40"/>
      <c r="AA47" s="40"/>
      <c r="AB47" s="20"/>
    </row>
    <row r="48" spans="2:28" ht="22.5" customHeight="1" x14ac:dyDescent="0.25">
      <c r="B48" s="225" t="s">
        <v>118</v>
      </c>
      <c r="C48" s="71">
        <v>8</v>
      </c>
      <c r="D48" s="72">
        <v>2.5763566366921297E-2</v>
      </c>
      <c r="E48" s="72">
        <v>0.31264774567367065</v>
      </c>
      <c r="F48" s="72">
        <v>0.16108018372913047</v>
      </c>
      <c r="G48" s="73">
        <v>19.697509433962267</v>
      </c>
      <c r="H48" s="74">
        <v>6.9302171407543439E-2</v>
      </c>
      <c r="I48" s="74">
        <v>21.806252308285806</v>
      </c>
      <c r="J48" s="75">
        <v>2.2649107818147907</v>
      </c>
      <c r="K48" s="76" t="s">
        <v>67</v>
      </c>
      <c r="M48" s="2"/>
      <c r="N48" s="40">
        <v>2</v>
      </c>
      <c r="X48" s="2"/>
      <c r="Z48" s="40"/>
      <c r="AA48" s="40"/>
      <c r="AB48" s="20"/>
    </row>
    <row r="49" spans="2:28" ht="25.5" customHeight="1" x14ac:dyDescent="0.25">
      <c r="B49" s="55" t="s">
        <v>108</v>
      </c>
      <c r="C49" s="55"/>
      <c r="D49" s="69" cm="1">
        <f t="array" aca="1" ref="D49" ca="1">(INDIRECT(ADDRESS(ROW()-1,COLUMN()))/INDIRECT(ADDRESS(ROW()-2,COLUMN())))-1</f>
        <v>0.16439005223241798</v>
      </c>
      <c r="E49" s="69" cm="1">
        <f t="array" aca="1" ref="E49" ca="1">(INDIRECT(ADDRESS(ROW()-1,COLUMN()))/INDIRECT(ADDRESS(ROW()-2,COLUMN())))-1</f>
        <v>3.4386044747659161E-2</v>
      </c>
      <c r="F49" s="69" cm="1">
        <f t="array" aca="1" ref="F49" ca="1">(INDIRECT(ADDRESS(ROW()-1,COLUMN()))/INDIRECT(ADDRESS(ROW()-2,COLUMN())))-1</f>
        <v>-2.9190694104442083E-2</v>
      </c>
      <c r="G49" s="69" cm="1">
        <f t="array" aca="1" ref="G49" ca="1">(INDIRECT(ADDRESS(ROW()-1,COLUMN()))/INDIRECT(ADDRESS(ROW()-2,COLUMN())))-1</f>
        <v>3.9114354578339894E-2</v>
      </c>
      <c r="H49" s="69" cm="1">
        <f t="array" aca="1" ref="H49" ca="1">(INDIRECT(ADDRESS(ROW()-1,COLUMN()))/INDIRECT(ADDRESS(ROW()-2,COLUMN())))-1</f>
        <v>-0.21264638889575582</v>
      </c>
      <c r="I49" s="69" cm="1">
        <f t="array" aca="1" ref="I49" ca="1">(INDIRECT(ADDRESS(ROW()-1,COLUMN()))/INDIRECT(ADDRESS(ROW()-2,COLUMN())))-1</f>
        <v>7.5656173571212015E-2</v>
      </c>
      <c r="J49" s="69" cm="1">
        <f t="array" aca="1" ref="J49" ca="1">(INDIRECT(ADDRESS(ROW()-1,COLUMN()))/INDIRECT(ADDRESS(ROW()-2,COLUMN())))-1</f>
        <v>-2.786667279091537E-2</v>
      </c>
      <c r="K49" s="77" t="str" cm="1">
        <f t="array" aca="1" ref="K49" ca="1">_xlfn.IFS(N49=0,"등급유지",N49&gt;0,N49&amp;"등급 상승",N49&lt;0,N49&amp;"등급 하락")</f>
        <v>-1등급 하락</v>
      </c>
      <c r="M49" s="312"/>
      <c r="N49" s="40" cm="1">
        <f t="array" aca="1" ref="N49" ca="1">(INDIRECT(ADDRESS(ROW()-1,COLUMN()))-INDIRECT(ADDRESS(ROW()-2,COLUMN())))</f>
        <v>-1</v>
      </c>
      <c r="O49" s="40" t="s">
        <v>124</v>
      </c>
      <c r="X49" s="261"/>
      <c r="Z49" s="262"/>
      <c r="AA49" s="40"/>
      <c r="AB49" s="20"/>
    </row>
    <row r="50" spans="2:28" ht="25.5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312"/>
      <c r="N50" s="2"/>
      <c r="O50" s="2"/>
      <c r="X50" s="261"/>
      <c r="Z50" s="262"/>
      <c r="AA50" s="40"/>
      <c r="AB50" s="20"/>
    </row>
    <row r="51" spans="2:28" ht="18" customHeight="1" x14ac:dyDescent="0.25">
      <c r="B51" s="54" t="s">
        <v>131</v>
      </c>
      <c r="C51" s="54"/>
      <c r="D51" s="53"/>
      <c r="E51" s="53"/>
      <c r="F51" s="53"/>
      <c r="G51" s="53"/>
      <c r="H51" s="53"/>
      <c r="I51" s="53"/>
      <c r="J51" s="53"/>
      <c r="K51" s="53"/>
      <c r="M51" s="312"/>
      <c r="X51" s="261"/>
      <c r="Z51" s="262"/>
      <c r="AA51" s="40"/>
      <c r="AB51" s="20"/>
    </row>
    <row r="52" spans="2:28" ht="21" customHeight="1" x14ac:dyDescent="0.25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312"/>
      <c r="X52" s="261"/>
      <c r="Z52" s="262"/>
      <c r="AA52" s="40"/>
      <c r="AB52" s="20"/>
    </row>
    <row r="53" spans="2:28" ht="25.5" customHeight="1" x14ac:dyDescent="0.25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312"/>
      <c r="N53" s="261"/>
      <c r="P53" s="262"/>
      <c r="AA53" s="41"/>
    </row>
    <row r="54" spans="2:28" ht="25.5" customHeight="1" x14ac:dyDescent="0.25">
      <c r="B54" s="49"/>
      <c r="C54" s="49"/>
      <c r="D54" s="50"/>
      <c r="M54" s="312"/>
      <c r="N54" s="261"/>
      <c r="P54" s="262"/>
      <c r="AA54" s="41"/>
    </row>
    <row r="55" spans="2:28" ht="25.5" customHeight="1" x14ac:dyDescent="0.25">
      <c r="B55" s="49"/>
      <c r="C55" s="49"/>
      <c r="D55" s="50"/>
      <c r="M55" s="312"/>
      <c r="N55" s="261"/>
      <c r="P55" s="262"/>
      <c r="AA55" s="41"/>
    </row>
    <row r="56" spans="2:28" ht="25.5" customHeight="1" x14ac:dyDescent="0.25">
      <c r="B56" s="49"/>
      <c r="C56" s="49"/>
      <c r="D56" s="50"/>
      <c r="M56" s="312"/>
      <c r="N56" s="261"/>
      <c r="P56" s="262"/>
      <c r="AA56" s="41"/>
    </row>
    <row r="57" spans="2:28" ht="25.5" customHeight="1" x14ac:dyDescent="0.25">
      <c r="B57" s="49"/>
      <c r="C57" s="49"/>
      <c r="D57" s="50"/>
      <c r="M57" s="312"/>
      <c r="N57" s="261"/>
      <c r="P57" s="262"/>
      <c r="AA57" s="41"/>
    </row>
    <row r="58" spans="2:28" ht="25.5" customHeight="1" x14ac:dyDescent="0.25">
      <c r="B58" s="49"/>
      <c r="C58" s="49"/>
      <c r="D58" s="50"/>
      <c r="M58" s="312"/>
      <c r="N58" s="261"/>
      <c r="P58" s="262"/>
      <c r="AA58" s="41"/>
    </row>
    <row r="59" spans="2:28" ht="25.5" customHeight="1" x14ac:dyDescent="0.25">
      <c r="B59" s="49"/>
      <c r="C59" s="49"/>
      <c r="D59" s="50"/>
      <c r="M59" s="312"/>
      <c r="N59" s="261"/>
      <c r="P59" s="262"/>
      <c r="AA59" s="41"/>
    </row>
    <row r="60" spans="2:28" ht="25.5" customHeight="1" x14ac:dyDescent="0.25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312"/>
      <c r="N60" s="261"/>
      <c r="P60" s="262"/>
      <c r="AA60" s="41"/>
    </row>
    <row r="61" spans="2:28" ht="25.5" customHeight="1" x14ac:dyDescent="0.25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312"/>
      <c r="N61" s="261"/>
      <c r="P61" s="262"/>
      <c r="AA61" s="41"/>
    </row>
    <row r="62" spans="2:28" ht="25.5" customHeight="1" thickBot="1" x14ac:dyDescent="0.3">
      <c r="B62" s="210" t="s">
        <v>92</v>
      </c>
      <c r="C62" s="306" t="s">
        <v>119</v>
      </c>
      <c r="D62" s="306" t="s">
        <v>121</v>
      </c>
      <c r="E62" s="306" t="s">
        <v>120</v>
      </c>
      <c r="F62" s="306" t="s">
        <v>122</v>
      </c>
      <c r="G62" s="211" t="s">
        <v>174</v>
      </c>
      <c r="H62" s="211" t="s">
        <v>174</v>
      </c>
      <c r="I62" s="211" t="s">
        <v>174</v>
      </c>
      <c r="J62" s="211" t="s">
        <v>174</v>
      </c>
      <c r="K62" s="212" t="s">
        <v>174</v>
      </c>
      <c r="M62" s="313">
        <v>1</v>
      </c>
      <c r="N62" s="314">
        <v>2</v>
      </c>
      <c r="O62" s="314">
        <v>3</v>
      </c>
      <c r="P62" s="313">
        <v>4</v>
      </c>
      <c r="Q62" s="314">
        <v>5</v>
      </c>
      <c r="R62" s="314">
        <v>6</v>
      </c>
      <c r="S62" s="313">
        <v>7</v>
      </c>
      <c r="T62" s="314">
        <v>8</v>
      </c>
      <c r="U62" s="315">
        <v>9</v>
      </c>
      <c r="V62" s="40">
        <v>10</v>
      </c>
      <c r="W62" s="40">
        <v>11</v>
      </c>
      <c r="X62" s="40">
        <v>12</v>
      </c>
      <c r="AA62" s="41"/>
    </row>
    <row r="63" spans="2:28" ht="25.5" customHeight="1" thickTop="1" x14ac:dyDescent="0.25">
      <c r="B63" s="215" t="s">
        <v>110</v>
      </c>
      <c r="C63" s="307" t="s">
        <v>68</v>
      </c>
      <c r="D63" s="307" t="s">
        <v>67</v>
      </c>
      <c r="E63" s="307" t="s">
        <v>67</v>
      </c>
      <c r="F63" s="307" t="s">
        <v>70</v>
      </c>
      <c r="G63" s="216" t="s">
        <v>174</v>
      </c>
      <c r="H63" s="216" t="s">
        <v>174</v>
      </c>
      <c r="I63" s="216" t="s">
        <v>174</v>
      </c>
      <c r="J63" s="216" t="s">
        <v>174</v>
      </c>
      <c r="K63" s="216" t="s">
        <v>174</v>
      </c>
      <c r="M63" s="313" t="s">
        <v>119</v>
      </c>
      <c r="N63" s="313" t="s">
        <v>121</v>
      </c>
      <c r="O63" s="313" t="s">
        <v>120</v>
      </c>
      <c r="P63" s="313" t="s">
        <v>122</v>
      </c>
      <c r="Q63" s="313" t="s">
        <v>174</v>
      </c>
      <c r="R63" s="313" t="s">
        <v>174</v>
      </c>
      <c r="S63" s="313" t="s">
        <v>174</v>
      </c>
      <c r="T63" s="313" t="s">
        <v>174</v>
      </c>
      <c r="U63" s="312" t="s">
        <v>174</v>
      </c>
      <c r="AA63" s="41"/>
    </row>
    <row r="64" spans="2:28" ht="25.5" customHeight="1" x14ac:dyDescent="0.25">
      <c r="B64" s="213" t="s">
        <v>95</v>
      </c>
      <c r="C64" s="308" t="s">
        <v>494</v>
      </c>
      <c r="D64" s="308" t="s">
        <v>495</v>
      </c>
      <c r="E64" s="308" t="s">
        <v>495</v>
      </c>
      <c r="F64" s="308" t="s">
        <v>495</v>
      </c>
      <c r="G64" s="203" t="s">
        <v>174</v>
      </c>
      <c r="H64" s="203" t="s">
        <v>174</v>
      </c>
      <c r="I64" s="203" t="s">
        <v>174</v>
      </c>
      <c r="J64" s="203" t="s">
        <v>174</v>
      </c>
      <c r="K64" s="214" t="s">
        <v>174</v>
      </c>
      <c r="M64" s="312"/>
      <c r="N64" s="261"/>
      <c r="P64" s="262"/>
      <c r="AA64" s="41"/>
    </row>
    <row r="65" spans="2:27" ht="25.5" customHeight="1" x14ac:dyDescent="0.25">
      <c r="B65" s="177" t="s">
        <v>96</v>
      </c>
      <c r="C65" s="308" t="s">
        <v>704</v>
      </c>
      <c r="D65" s="308" t="s">
        <v>495</v>
      </c>
      <c r="E65" s="308" t="s">
        <v>495</v>
      </c>
      <c r="F65" s="308" t="s">
        <v>495</v>
      </c>
      <c r="G65" s="179" t="s">
        <v>174</v>
      </c>
      <c r="H65" s="179" t="s">
        <v>174</v>
      </c>
      <c r="I65" s="179" t="s">
        <v>174</v>
      </c>
      <c r="J65" s="179" t="s">
        <v>174</v>
      </c>
      <c r="K65" s="180" t="s">
        <v>174</v>
      </c>
      <c r="M65" s="316">
        <v>0.05</v>
      </c>
      <c r="N65" s="316">
        <v>0</v>
      </c>
      <c r="O65" s="316">
        <v>0</v>
      </c>
      <c r="P65" s="316">
        <v>0</v>
      </c>
      <c r="Q65" s="316" t="e">
        <v>#DIV/0!</v>
      </c>
      <c r="R65" s="316" t="e">
        <v>#DIV/0!</v>
      </c>
      <c r="S65" s="316" t="e">
        <v>#DIV/0!</v>
      </c>
      <c r="T65" s="316" t="e">
        <v>#DIV/0!</v>
      </c>
      <c r="U65" s="40" t="e">
        <v>#DIV/0!</v>
      </c>
      <c r="V65" s="40" t="e">
        <v>#DIV/0!</v>
      </c>
      <c r="W65" s="40" t="e">
        <v>#DIV/0!</v>
      </c>
      <c r="X65" s="40" t="e">
        <v>#DIV/0!</v>
      </c>
      <c r="AA65" s="41"/>
    </row>
    <row r="66" spans="2:27" ht="25.5" customHeight="1" x14ac:dyDescent="0.25">
      <c r="B66" s="176" t="s">
        <v>97</v>
      </c>
      <c r="C66" s="308" t="s">
        <v>705</v>
      </c>
      <c r="D66" s="308" t="s">
        <v>495</v>
      </c>
      <c r="E66" s="308" t="s">
        <v>496</v>
      </c>
      <c r="F66" s="308" t="s">
        <v>495</v>
      </c>
      <c r="G66" s="179" t="s">
        <v>174</v>
      </c>
      <c r="H66" s="179" t="s">
        <v>174</v>
      </c>
      <c r="I66" s="179" t="s">
        <v>174</v>
      </c>
      <c r="J66" s="179" t="s">
        <v>174</v>
      </c>
      <c r="K66" s="180" t="s">
        <v>174</v>
      </c>
      <c r="M66" s="316">
        <v>0.2</v>
      </c>
      <c r="N66" s="316">
        <v>0</v>
      </c>
      <c r="O66" s="316">
        <v>0</v>
      </c>
      <c r="P66" s="316">
        <v>0</v>
      </c>
      <c r="Q66" s="316" t="e">
        <v>#DIV/0!</v>
      </c>
      <c r="R66" s="316" t="e">
        <v>#DIV/0!</v>
      </c>
      <c r="S66" s="316" t="e">
        <v>#DIV/0!</v>
      </c>
      <c r="T66" s="316" t="e">
        <v>#DIV/0!</v>
      </c>
      <c r="U66" s="40" t="e">
        <v>#DIV/0!</v>
      </c>
      <c r="V66" s="40" t="e">
        <v>#DIV/0!</v>
      </c>
      <c r="W66" s="40" t="e">
        <v>#DIV/0!</v>
      </c>
      <c r="X66" s="40" t="e">
        <v>#DIV/0!</v>
      </c>
      <c r="AA66" s="41"/>
    </row>
    <row r="67" spans="2:27" ht="25.5" customHeight="1" x14ac:dyDescent="0.25">
      <c r="B67" s="176" t="s">
        <v>100</v>
      </c>
      <c r="C67" s="308" t="s">
        <v>706</v>
      </c>
      <c r="D67" s="308" t="s">
        <v>495</v>
      </c>
      <c r="E67" s="308" t="s">
        <v>496</v>
      </c>
      <c r="F67" s="308" t="s">
        <v>499</v>
      </c>
      <c r="G67" s="179" t="s">
        <v>174</v>
      </c>
      <c r="H67" s="179" t="s">
        <v>174</v>
      </c>
      <c r="I67" s="179" t="s">
        <v>174</v>
      </c>
      <c r="J67" s="179" t="s">
        <v>174</v>
      </c>
      <c r="K67" s="180" t="s">
        <v>174</v>
      </c>
      <c r="M67" s="316">
        <v>0.15</v>
      </c>
      <c r="N67" s="316">
        <v>0</v>
      </c>
      <c r="O67" s="316">
        <v>7.1428571428571425E-2</v>
      </c>
      <c r="P67" s="316">
        <v>0</v>
      </c>
      <c r="Q67" s="316" t="e">
        <v>#DIV/0!</v>
      </c>
      <c r="R67" s="316" t="e">
        <v>#DIV/0!</v>
      </c>
      <c r="S67" s="316" t="e">
        <v>#DIV/0!</v>
      </c>
      <c r="T67" s="316" t="e">
        <v>#DIV/0!</v>
      </c>
      <c r="U67" s="40" t="e">
        <v>#DIV/0!</v>
      </c>
      <c r="V67" s="40" t="e">
        <v>#DIV/0!</v>
      </c>
      <c r="W67" s="40" t="e">
        <v>#DIV/0!</v>
      </c>
      <c r="X67" s="40" t="e">
        <v>#DIV/0!</v>
      </c>
      <c r="AA67" s="41"/>
    </row>
    <row r="68" spans="2:27" ht="25.5" customHeight="1" x14ac:dyDescent="0.25">
      <c r="B68" s="181" t="s">
        <v>98</v>
      </c>
      <c r="C68" s="308" t="s">
        <v>707</v>
      </c>
      <c r="D68" s="308" t="s">
        <v>708</v>
      </c>
      <c r="E68" s="308" t="s">
        <v>709</v>
      </c>
      <c r="F68" s="308" t="s">
        <v>495</v>
      </c>
      <c r="G68" s="179" t="s">
        <v>174</v>
      </c>
      <c r="H68" s="179" t="s">
        <v>174</v>
      </c>
      <c r="I68" s="179" t="s">
        <v>174</v>
      </c>
      <c r="J68" s="179" t="s">
        <v>174</v>
      </c>
      <c r="K68" s="180" t="s">
        <v>174</v>
      </c>
      <c r="M68" s="316">
        <v>0.25</v>
      </c>
      <c r="N68" s="316">
        <v>0</v>
      </c>
      <c r="O68" s="316">
        <v>7.1428571428571425E-2</v>
      </c>
      <c r="P68" s="316">
        <v>0.33333333333333331</v>
      </c>
      <c r="Q68" s="316" t="e">
        <v>#DIV/0!</v>
      </c>
      <c r="R68" s="316" t="e">
        <v>#DIV/0!</v>
      </c>
      <c r="S68" s="316" t="e">
        <v>#DIV/0!</v>
      </c>
      <c r="T68" s="316" t="e">
        <v>#DIV/0!</v>
      </c>
      <c r="U68" s="40" t="e">
        <v>#DIV/0!</v>
      </c>
      <c r="V68" s="40" t="e">
        <v>#DIV/0!</v>
      </c>
      <c r="W68" s="40" t="e">
        <v>#DIV/0!</v>
      </c>
      <c r="X68" s="40" t="e">
        <v>#DIV/0!</v>
      </c>
      <c r="AA68" s="41"/>
    </row>
    <row r="69" spans="2:27" ht="25.5" customHeight="1" x14ac:dyDescent="0.25">
      <c r="B69" s="182" t="s">
        <v>99</v>
      </c>
      <c r="C69" s="309" t="s">
        <v>495</v>
      </c>
      <c r="D69" s="309" t="s">
        <v>498</v>
      </c>
      <c r="E69" s="309" t="s">
        <v>497</v>
      </c>
      <c r="F69" s="309" t="s">
        <v>710</v>
      </c>
      <c r="G69" s="183" t="s">
        <v>174</v>
      </c>
      <c r="H69" s="183" t="s">
        <v>174</v>
      </c>
      <c r="I69" s="183" t="s">
        <v>174</v>
      </c>
      <c r="J69" s="183" t="s">
        <v>174</v>
      </c>
      <c r="K69" s="184" t="s">
        <v>174</v>
      </c>
      <c r="M69" s="316">
        <v>0.35</v>
      </c>
      <c r="N69" s="316">
        <v>0.7</v>
      </c>
      <c r="O69" s="316">
        <v>0.5</v>
      </c>
      <c r="P69" s="316">
        <v>0</v>
      </c>
      <c r="Q69" s="316" t="e">
        <v>#DIV/0!</v>
      </c>
      <c r="R69" s="316" t="e">
        <v>#DIV/0!</v>
      </c>
      <c r="S69" s="316" t="e">
        <v>#DIV/0!</v>
      </c>
      <c r="T69" s="316" t="e">
        <v>#DIV/0!</v>
      </c>
      <c r="U69" s="40" t="e">
        <v>#DIV/0!</v>
      </c>
      <c r="V69" s="40" t="e">
        <v>#DIV/0!</v>
      </c>
      <c r="W69" s="40" t="e">
        <v>#DIV/0!</v>
      </c>
      <c r="X69" s="40" t="e">
        <v>#DIV/0!</v>
      </c>
      <c r="AA69" s="41"/>
    </row>
    <row r="70" spans="2:27" ht="15.75" customHeight="1" x14ac:dyDescent="0.25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316">
        <v>0</v>
      </c>
      <c r="N70" s="316">
        <v>0.3</v>
      </c>
      <c r="O70" s="316">
        <v>0.35714285714285715</v>
      </c>
      <c r="P70" s="316">
        <v>0.66666666666666663</v>
      </c>
      <c r="Q70" s="316" t="e">
        <v>#DIV/0!</v>
      </c>
      <c r="R70" s="316" t="e">
        <v>#DIV/0!</v>
      </c>
      <c r="S70" s="316" t="e">
        <v>#DIV/0!</v>
      </c>
      <c r="T70" s="316" t="e">
        <v>#DIV/0!</v>
      </c>
      <c r="U70" s="40" t="e">
        <v>#DIV/0!</v>
      </c>
      <c r="V70" s="40" t="e">
        <v>#DIV/0!</v>
      </c>
      <c r="W70" s="40" t="e">
        <v>#DIV/0!</v>
      </c>
      <c r="X70" s="40" t="e">
        <v>#DIV/0!</v>
      </c>
      <c r="AA70" s="41"/>
    </row>
    <row r="71" spans="2:27" ht="17.25" customHeight="1" x14ac:dyDescent="0.25">
      <c r="B71" s="54" t="s">
        <v>132</v>
      </c>
      <c r="C71" s="54"/>
      <c r="D71" s="53"/>
      <c r="E71" s="53"/>
      <c r="F71" s="53"/>
      <c r="G71" s="53"/>
      <c r="H71" s="53"/>
      <c r="I71" s="53"/>
      <c r="J71" s="53"/>
      <c r="K71" s="53"/>
      <c r="M71" s="312"/>
      <c r="N71" s="261"/>
      <c r="P71" s="262"/>
      <c r="AA71" s="41"/>
    </row>
    <row r="72" spans="2:27" ht="30.75" customHeight="1" x14ac:dyDescent="0.25">
      <c r="B72" s="58" t="s">
        <v>75</v>
      </c>
      <c r="C72" s="58" t="s">
        <v>102</v>
      </c>
      <c r="D72" s="58" t="s">
        <v>103</v>
      </c>
      <c r="E72" s="58" t="s">
        <v>104</v>
      </c>
      <c r="F72" s="58" t="s">
        <v>105</v>
      </c>
      <c r="G72" s="58" t="s">
        <v>106</v>
      </c>
      <c r="H72" s="58" t="s">
        <v>6</v>
      </c>
      <c r="I72" s="58" t="s">
        <v>7</v>
      </c>
      <c r="J72" s="58" t="s">
        <v>107</v>
      </c>
      <c r="K72" s="58" t="s">
        <v>109</v>
      </c>
      <c r="M72" s="312"/>
      <c r="N72" s="261"/>
      <c r="P72" s="262"/>
      <c r="AA72" s="41"/>
    </row>
    <row r="73" spans="2:27" ht="20.25" customHeight="1" x14ac:dyDescent="0.25">
      <c r="B73" s="89" t="s">
        <v>119</v>
      </c>
      <c r="C73" s="68">
        <v>1</v>
      </c>
      <c r="D73" s="90">
        <v>2.7798186629916712E-2</v>
      </c>
      <c r="E73" s="90">
        <v>0.47267219209064132</v>
      </c>
      <c r="F73" s="90">
        <v>0.21336673936427297</v>
      </c>
      <c r="G73" s="91">
        <v>18.395263157894732</v>
      </c>
      <c r="H73" s="92">
        <v>3.9923119638218956</v>
      </c>
      <c r="I73" s="92">
        <v>60.601643233363795</v>
      </c>
      <c r="J73" s="93">
        <v>1.6401858098893811</v>
      </c>
      <c r="K73" s="76"/>
      <c r="M73" s="312"/>
      <c r="N73" s="261"/>
      <c r="P73" s="262"/>
      <c r="AA73" s="41"/>
    </row>
    <row r="74" spans="2:27" ht="20.25" customHeight="1" x14ac:dyDescent="0.25">
      <c r="B74" s="89" t="s">
        <v>119</v>
      </c>
      <c r="C74" s="68">
        <v>2</v>
      </c>
      <c r="D74" s="90">
        <v>4.7485526847611363E-2</v>
      </c>
      <c r="E74" s="90">
        <v>0.37453461330542387</v>
      </c>
      <c r="F74" s="90">
        <v>0.17729784747314772</v>
      </c>
      <c r="G74" s="91">
        <v>12.473549999999999</v>
      </c>
      <c r="H74" s="92">
        <v>0.25429983860176092</v>
      </c>
      <c r="I74" s="92">
        <v>17.211795537609031</v>
      </c>
      <c r="J74" s="93">
        <v>1.972780812628574</v>
      </c>
      <c r="K74" s="76"/>
      <c r="M74" s="312"/>
      <c r="N74" s="261"/>
      <c r="P74" s="262"/>
      <c r="AA74" s="41"/>
    </row>
    <row r="75" spans="2:27" ht="20.25" customHeight="1" x14ac:dyDescent="0.25">
      <c r="B75" s="89" t="s">
        <v>119</v>
      </c>
      <c r="C75" s="68">
        <v>3</v>
      </c>
      <c r="D75" s="90">
        <v>1.7947062902692535E-2</v>
      </c>
      <c r="E75" s="90">
        <v>0.37272047609812686</v>
      </c>
      <c r="F75" s="90">
        <v>0.19839289885738207</v>
      </c>
      <c r="G75" s="91">
        <v>13.14725</v>
      </c>
      <c r="H75" s="92">
        <v>0.20318813893627824</v>
      </c>
      <c r="I75" s="92">
        <v>25.15875536308997</v>
      </c>
      <c r="J75" s="93">
        <v>1.9641979883037652</v>
      </c>
      <c r="K75" s="76"/>
      <c r="M75" s="312"/>
      <c r="N75" s="261"/>
      <c r="P75" s="262"/>
      <c r="AA75" s="41"/>
    </row>
    <row r="76" spans="2:27" ht="20.25" customHeight="1" x14ac:dyDescent="0.25">
      <c r="B76" s="89" t="s">
        <v>119</v>
      </c>
      <c r="C76" s="68">
        <v>4</v>
      </c>
      <c r="D76" s="90">
        <v>1.4231406696348984E-2</v>
      </c>
      <c r="E76" s="90">
        <v>0.36556322746597542</v>
      </c>
      <c r="F76" s="90">
        <v>0.21313295580337432</v>
      </c>
      <c r="G76" s="91">
        <v>13.822749999999996</v>
      </c>
      <c r="H76" s="92">
        <v>0.17565902950827555</v>
      </c>
      <c r="I76" s="92">
        <v>22.507181526656389</v>
      </c>
      <c r="J76" s="93">
        <v>1.929328747751387</v>
      </c>
      <c r="K76" s="76"/>
      <c r="M76" s="312"/>
      <c r="N76" s="261"/>
      <c r="P76" s="262"/>
      <c r="AA76" s="41"/>
    </row>
    <row r="77" spans="2:27" ht="20.25" customHeight="1" x14ac:dyDescent="0.25">
      <c r="B77" s="89" t="s">
        <v>119</v>
      </c>
      <c r="C77" s="68">
        <v>5</v>
      </c>
      <c r="D77" s="90">
        <v>1.7315282619334182E-2</v>
      </c>
      <c r="E77" s="90">
        <v>0.36260350957106896</v>
      </c>
      <c r="F77" s="90">
        <v>0.21780193534489617</v>
      </c>
      <c r="G77" s="91">
        <v>14.554899999999998</v>
      </c>
      <c r="H77" s="92">
        <v>0.16364899513619247</v>
      </c>
      <c r="I77" s="92">
        <v>24.135038815150672</v>
      </c>
      <c r="J77" s="93">
        <v>1.8825608710975243</v>
      </c>
      <c r="K77" s="76"/>
      <c r="M77" s="312"/>
      <c r="N77" s="261"/>
      <c r="P77" s="262"/>
      <c r="AA77" s="41"/>
    </row>
    <row r="78" spans="2:27" ht="20.25" customHeight="1" x14ac:dyDescent="0.25">
      <c r="B78" s="89" t="s">
        <v>119</v>
      </c>
      <c r="C78" s="68">
        <v>6</v>
      </c>
      <c r="D78" s="90">
        <v>1.9185809342711562E-2</v>
      </c>
      <c r="E78" s="90">
        <v>0.36045349148673311</v>
      </c>
      <c r="F78" s="90">
        <v>0.20908670375769589</v>
      </c>
      <c r="G78" s="91">
        <v>15.158049999999998</v>
      </c>
      <c r="H78" s="92">
        <v>0.11063392027327351</v>
      </c>
      <c r="I78" s="92">
        <v>23.221717698596379</v>
      </c>
      <c r="J78" s="93">
        <v>1.8464944171354358</v>
      </c>
      <c r="K78" s="76"/>
      <c r="M78" s="312"/>
      <c r="N78" s="261"/>
      <c r="P78" s="262"/>
      <c r="AA78" s="41"/>
    </row>
    <row r="79" spans="2:27" ht="20.25" customHeight="1" x14ac:dyDescent="0.25">
      <c r="B79" s="89" t="s">
        <v>119</v>
      </c>
      <c r="C79" s="68">
        <v>7</v>
      </c>
      <c r="D79" s="90">
        <v>2.2250902441280224E-2</v>
      </c>
      <c r="E79" s="90">
        <v>0.35767141188548013</v>
      </c>
      <c r="F79" s="90">
        <v>0.20505027682689408</v>
      </c>
      <c r="G79" s="91">
        <v>15.573157894736841</v>
      </c>
      <c r="H79" s="92">
        <v>0.1671768929493711</v>
      </c>
      <c r="I79" s="92">
        <v>23.386724341010943</v>
      </c>
      <c r="J79" s="93">
        <v>1.8219119405137716</v>
      </c>
      <c r="K79" s="76"/>
      <c r="M79" s="312"/>
      <c r="N79" s="261"/>
      <c r="P79" s="262"/>
      <c r="AA79" s="41"/>
    </row>
    <row r="80" spans="2:27" ht="20.25" customHeight="1" x14ac:dyDescent="0.25">
      <c r="B80" s="89" t="s">
        <v>119</v>
      </c>
      <c r="C80" s="68">
        <v>8</v>
      </c>
      <c r="D80" s="90">
        <v>2.5901293080299558E-2</v>
      </c>
      <c r="E80" s="90">
        <v>0.35799042521235597</v>
      </c>
      <c r="F80" s="90">
        <v>0.19316427382398524</v>
      </c>
      <c r="G80" s="91">
        <v>16.022350000000003</v>
      </c>
      <c r="H80" s="92">
        <v>8.2896880047938257E-2</v>
      </c>
      <c r="I80" s="92">
        <v>25.202105865802142</v>
      </c>
      <c r="J80" s="93">
        <v>1.8005230253109179</v>
      </c>
      <c r="K80" s="76" t="s">
        <v>68</v>
      </c>
      <c r="M80" s="312"/>
      <c r="N80" s="261"/>
      <c r="P80" s="262"/>
      <c r="AA80" s="41"/>
    </row>
    <row r="81" spans="2:27" ht="20.25" customHeight="1" x14ac:dyDescent="0.25">
      <c r="B81" s="89" t="s">
        <v>121</v>
      </c>
      <c r="C81" s="68">
        <v>1</v>
      </c>
      <c r="D81" s="90">
        <v>3.4739036486921442E-2</v>
      </c>
      <c r="E81" s="90">
        <v>0.38426854316724079</v>
      </c>
      <c r="F81" s="90">
        <v>0.19619243039638226</v>
      </c>
      <c r="G81" s="91">
        <v>22.469111111111115</v>
      </c>
      <c r="H81" s="92">
        <v>3.1194344083010419</v>
      </c>
      <c r="I81" s="92">
        <v>55.041420440184218</v>
      </c>
      <c r="J81" s="93">
        <v>2.27964543632151</v>
      </c>
      <c r="K81" s="76"/>
      <c r="M81" s="312"/>
      <c r="N81" s="261"/>
      <c r="P81" s="262"/>
      <c r="AA81" s="41"/>
    </row>
    <row r="82" spans="2:27" ht="20.25" customHeight="1" x14ac:dyDescent="0.25">
      <c r="B82" s="89" t="s">
        <v>121</v>
      </c>
      <c r="C82" s="68">
        <v>2</v>
      </c>
      <c r="D82" s="90">
        <v>5.562087799040985E-2</v>
      </c>
      <c r="E82" s="90">
        <v>0.30006959061454835</v>
      </c>
      <c r="F82" s="90">
        <v>0.16774114799598736</v>
      </c>
      <c r="G82" s="91">
        <v>16.378700000000002</v>
      </c>
      <c r="H82" s="92">
        <v>0.13451401637135377</v>
      </c>
      <c r="I82" s="92">
        <v>20.203137426613651</v>
      </c>
      <c r="J82" s="93">
        <v>2.7005072314470553</v>
      </c>
      <c r="K82" s="76"/>
      <c r="M82" s="312"/>
      <c r="N82" s="261"/>
      <c r="P82" s="262"/>
      <c r="AA82" s="41"/>
    </row>
    <row r="83" spans="2:27" ht="20.25" customHeight="1" x14ac:dyDescent="0.25">
      <c r="B83" s="89" t="s">
        <v>121</v>
      </c>
      <c r="C83" s="68">
        <v>3</v>
      </c>
      <c r="D83" s="90">
        <v>1.3274286620380814E-2</v>
      </c>
      <c r="E83" s="90">
        <v>0.29126896395119883</v>
      </c>
      <c r="F83" s="90">
        <v>0.18426184862034045</v>
      </c>
      <c r="G83" s="91">
        <v>17.229100000000003</v>
      </c>
      <c r="H83" s="92">
        <v>0.17161004592426854</v>
      </c>
      <c r="I83" s="92">
        <v>24.701194955071781</v>
      </c>
      <c r="J83" s="93">
        <v>2.6685933303965097</v>
      </c>
      <c r="K83" s="76"/>
    </row>
    <row r="84" spans="2:27" ht="20.25" customHeight="1" x14ac:dyDescent="0.25">
      <c r="B84" s="89" t="s">
        <v>121</v>
      </c>
      <c r="C84" s="68">
        <v>4</v>
      </c>
      <c r="D84" s="90">
        <v>1.3811019085825129E-2</v>
      </c>
      <c r="E84" s="90">
        <v>0.29682182520614264</v>
      </c>
      <c r="F84" s="90">
        <v>0.1997507525140336</v>
      </c>
      <c r="G84" s="91">
        <v>18.9208</v>
      </c>
      <c r="H84" s="92">
        <v>0.23906492169405613</v>
      </c>
      <c r="I84" s="92">
        <v>27.876800031606898</v>
      </c>
      <c r="J84" s="93">
        <v>2.5098089995926265</v>
      </c>
      <c r="K84" s="76"/>
    </row>
    <row r="85" spans="2:27" ht="20.25" customHeight="1" x14ac:dyDescent="0.25">
      <c r="B85" s="89" t="s">
        <v>121</v>
      </c>
      <c r="C85" s="68">
        <v>5</v>
      </c>
      <c r="D85" s="90">
        <v>1.683620995608091E-2</v>
      </c>
      <c r="E85" s="90">
        <v>0.30175305616004794</v>
      </c>
      <c r="F85" s="90">
        <v>0.19979022850394249</v>
      </c>
      <c r="G85" s="91">
        <v>20.291199999999996</v>
      </c>
      <c r="H85" s="92">
        <v>0.24319421253832488</v>
      </c>
      <c r="I85" s="92">
        <v>32.788968850665078</v>
      </c>
      <c r="J85" s="93">
        <v>2.4032463586620292</v>
      </c>
      <c r="K85" s="76"/>
    </row>
    <row r="86" spans="2:27" ht="20.25" customHeight="1" x14ac:dyDescent="0.25">
      <c r="B86" s="89" t="s">
        <v>121</v>
      </c>
      <c r="C86" s="68">
        <v>6</v>
      </c>
      <c r="D86" s="90">
        <v>1.8706822557108423E-2</v>
      </c>
      <c r="E86" s="90">
        <v>0.30217670834256732</v>
      </c>
      <c r="F86" s="90">
        <v>0.19228186031709485</v>
      </c>
      <c r="G86" s="91">
        <v>20.922899999999998</v>
      </c>
      <c r="H86" s="92">
        <v>0.18686283801466944</v>
      </c>
      <c r="I86" s="92">
        <v>34.023051231520938</v>
      </c>
      <c r="J86" s="93">
        <v>2.3342962880457825</v>
      </c>
      <c r="K86" s="76"/>
    </row>
    <row r="87" spans="2:27" ht="20.25" customHeight="1" x14ac:dyDescent="0.25">
      <c r="B87" s="89" t="s">
        <v>121</v>
      </c>
      <c r="C87" s="68">
        <v>7</v>
      </c>
      <c r="D87" s="90">
        <v>2.1548902806681074E-2</v>
      </c>
      <c r="E87" s="90">
        <v>0.30364320822949853</v>
      </c>
      <c r="F87" s="90">
        <v>0.18647928530930996</v>
      </c>
      <c r="G87" s="91">
        <v>21.459799999999998</v>
      </c>
      <c r="H87" s="92">
        <v>0.15735894047292781</v>
      </c>
      <c r="I87" s="92">
        <v>34.112914856841407</v>
      </c>
      <c r="J87" s="93">
        <v>2.2878208910686806</v>
      </c>
      <c r="K87" s="76"/>
    </row>
    <row r="88" spans="2:27" ht="20.25" customHeight="1" x14ac:dyDescent="0.25">
      <c r="B88" s="89" t="s">
        <v>121</v>
      </c>
      <c r="C88" s="68">
        <v>8</v>
      </c>
      <c r="D88" s="90">
        <v>2.4594073186325713E-2</v>
      </c>
      <c r="E88" s="90">
        <v>0.31194558619483104</v>
      </c>
      <c r="F88" s="90">
        <v>0.18341449391699119</v>
      </c>
      <c r="G88" s="91">
        <v>22.305299999999995</v>
      </c>
      <c r="H88" s="92">
        <v>0.13196017604299548</v>
      </c>
      <c r="I88" s="92">
        <v>34.752219900061483</v>
      </c>
      <c r="J88" s="93">
        <v>2.2234972651078682</v>
      </c>
      <c r="K88" s="76" t="s">
        <v>67</v>
      </c>
    </row>
    <row r="89" spans="2:27" ht="20.25" customHeight="1" x14ac:dyDescent="0.25">
      <c r="B89" s="89" t="s">
        <v>120</v>
      </c>
      <c r="C89" s="68">
        <v>1</v>
      </c>
      <c r="D89" s="90">
        <v>6.5664279895961408E-2</v>
      </c>
      <c r="E89" s="90">
        <v>0.3669924193022448</v>
      </c>
      <c r="F89" s="90">
        <v>0.15739648577880005</v>
      </c>
      <c r="G89" s="91">
        <v>21.452928571428568</v>
      </c>
      <c r="H89" s="92">
        <v>1.1703653886832779</v>
      </c>
      <c r="I89" s="92">
        <v>33.263464995948354</v>
      </c>
      <c r="J89" s="93">
        <v>2.5860724854579873</v>
      </c>
      <c r="K89" s="76"/>
    </row>
    <row r="90" spans="2:27" ht="20.25" customHeight="1" x14ac:dyDescent="0.25">
      <c r="B90" s="89" t="s">
        <v>120</v>
      </c>
      <c r="C90" s="68">
        <v>2</v>
      </c>
      <c r="D90" s="90">
        <v>6.0366847136922405E-2</v>
      </c>
      <c r="E90" s="90">
        <v>0.25846138085898407</v>
      </c>
      <c r="F90" s="90">
        <v>0.13992810792432825</v>
      </c>
      <c r="G90" s="91">
        <v>15.953999999999999</v>
      </c>
      <c r="H90" s="92">
        <v>3.5195228848142933E-2</v>
      </c>
      <c r="I90" s="92">
        <v>8.629599381035046</v>
      </c>
      <c r="J90" s="93">
        <v>3.0622199546066047</v>
      </c>
      <c r="K90" s="76"/>
    </row>
    <row r="91" spans="2:27" ht="20.25" customHeight="1" x14ac:dyDescent="0.25">
      <c r="B91" s="89" t="s">
        <v>120</v>
      </c>
      <c r="C91" s="68">
        <v>3</v>
      </c>
      <c r="D91" s="90">
        <v>1.681414537100993E-2</v>
      </c>
      <c r="E91" s="90">
        <v>0.25009740512006545</v>
      </c>
      <c r="F91" s="90">
        <v>0.15468707730219447</v>
      </c>
      <c r="G91" s="91">
        <v>16.566142857142857</v>
      </c>
      <c r="H91" s="92">
        <v>2.6072187297473917E-2</v>
      </c>
      <c r="I91" s="92">
        <v>10.618490826607559</v>
      </c>
      <c r="J91" s="93">
        <v>3.041362930834878</v>
      </c>
      <c r="K91" s="76"/>
    </row>
    <row r="92" spans="2:27" ht="20.25" customHeight="1" x14ac:dyDescent="0.25">
      <c r="B92" s="89" t="s">
        <v>120</v>
      </c>
      <c r="C92" s="68">
        <v>4</v>
      </c>
      <c r="D92" s="90">
        <v>1.3896699930858188E-2</v>
      </c>
      <c r="E92" s="90">
        <v>0.25186871110334508</v>
      </c>
      <c r="F92" s="90">
        <v>0.15681411871731593</v>
      </c>
      <c r="G92" s="91">
        <v>17.504642857142859</v>
      </c>
      <c r="H92" s="92">
        <v>1.9367124675328775E-2</v>
      </c>
      <c r="I92" s="92">
        <v>11.968883049353183</v>
      </c>
      <c r="J92" s="93">
        <v>2.9412584003956974</v>
      </c>
      <c r="K92" s="76"/>
    </row>
    <row r="93" spans="2:27" ht="20.25" customHeight="1" x14ac:dyDescent="0.25">
      <c r="B93" s="89" t="s">
        <v>120</v>
      </c>
      <c r="C93" s="68">
        <v>5</v>
      </c>
      <c r="D93" s="90">
        <v>1.4607715280870221E-2</v>
      </c>
      <c r="E93" s="90">
        <v>0.25013576091786777</v>
      </c>
      <c r="F93" s="90">
        <v>0.15662121584260882</v>
      </c>
      <c r="G93" s="91">
        <v>18.174642857142853</v>
      </c>
      <c r="H93" s="92">
        <v>1.4428486028798603E-2</v>
      </c>
      <c r="I93" s="92">
        <v>12.970553099615907</v>
      </c>
      <c r="J93" s="93">
        <v>2.8682614939339479</v>
      </c>
      <c r="K93" s="76"/>
    </row>
    <row r="94" spans="2:27" ht="20.25" customHeight="1" x14ac:dyDescent="0.25">
      <c r="B94" s="89" t="s">
        <v>120</v>
      </c>
      <c r="C94" s="68">
        <v>6</v>
      </c>
      <c r="D94" s="90">
        <v>2.2441005211041816E-2</v>
      </c>
      <c r="E94" s="90">
        <v>0.25511265776317321</v>
      </c>
      <c r="F94" s="90">
        <v>0.1545787708777687</v>
      </c>
      <c r="G94" s="91">
        <v>19.601214285714288</v>
      </c>
      <c r="H94" s="92">
        <v>2.3412624231157919E-2</v>
      </c>
      <c r="I94" s="92">
        <v>13.585483270974528</v>
      </c>
      <c r="J94" s="93">
        <v>2.7247319584941105</v>
      </c>
      <c r="K94" s="76"/>
    </row>
    <row r="95" spans="2:27" ht="20.25" customHeight="1" x14ac:dyDescent="0.25">
      <c r="B95" s="89" t="s">
        <v>120</v>
      </c>
      <c r="C95" s="68">
        <v>7</v>
      </c>
      <c r="D95" s="90">
        <v>2.2429650252823483E-2</v>
      </c>
      <c r="E95" s="90">
        <v>0.25712359249811961</v>
      </c>
      <c r="F95" s="90">
        <v>0.15014530473335919</v>
      </c>
      <c r="G95" s="91">
        <v>19.760928571428572</v>
      </c>
      <c r="H95" s="92">
        <v>2.1234456768418505E-2</v>
      </c>
      <c r="I95" s="92">
        <v>13.112277054498428</v>
      </c>
      <c r="J95" s="93">
        <v>2.7043275983643147</v>
      </c>
      <c r="K95" s="76"/>
    </row>
    <row r="96" spans="2:27" ht="20.25" customHeight="1" x14ac:dyDescent="0.25">
      <c r="B96" s="89" t="s">
        <v>120</v>
      </c>
      <c r="C96" s="68">
        <v>8</v>
      </c>
      <c r="D96" s="90">
        <v>2.7295709889626013E-2</v>
      </c>
      <c r="E96" s="90">
        <v>0.27909564371961809</v>
      </c>
      <c r="F96" s="90">
        <v>0.14659933309734041</v>
      </c>
      <c r="G96" s="91">
        <v>21.24192857142857</v>
      </c>
      <c r="H96" s="92">
        <v>3.2013049554313985E-2</v>
      </c>
      <c r="I96" s="92">
        <v>15.511344202136009</v>
      </c>
      <c r="J96" s="93">
        <v>2.569743025223139</v>
      </c>
      <c r="K96" s="76" t="s">
        <v>67</v>
      </c>
    </row>
    <row r="97" spans="2:11" ht="20.25" customHeight="1" x14ac:dyDescent="0.25">
      <c r="B97" s="89" t="s">
        <v>122</v>
      </c>
      <c r="C97" s="68">
        <v>1</v>
      </c>
      <c r="D97" s="90">
        <v>4.2104161633401228E-2</v>
      </c>
      <c r="E97" s="90">
        <v>0.37005022443829622</v>
      </c>
      <c r="F97" s="90">
        <v>0.14275669205758312</v>
      </c>
      <c r="G97" s="91">
        <v>23.022166666666667</v>
      </c>
      <c r="H97" s="92">
        <v>1.1561903618456777</v>
      </c>
      <c r="I97" s="92">
        <v>21.722746863934621</v>
      </c>
      <c r="J97" s="93">
        <v>2.4134024414732673</v>
      </c>
      <c r="K97" s="76"/>
    </row>
    <row r="98" spans="2:11" ht="20.25" customHeight="1" x14ac:dyDescent="0.25">
      <c r="B98" s="89" t="s">
        <v>122</v>
      </c>
      <c r="C98" s="68">
        <v>2</v>
      </c>
      <c r="D98" s="90">
        <v>6.2623360503590866E-2</v>
      </c>
      <c r="E98" s="90">
        <v>0.28444584869697076</v>
      </c>
      <c r="F98" s="90">
        <v>0.13137928373917063</v>
      </c>
      <c r="G98" s="91">
        <v>19.474499999999999</v>
      </c>
      <c r="H98" s="92">
        <v>0.10412643818857946</v>
      </c>
      <c r="I98" s="92">
        <v>10.785442177804711</v>
      </c>
      <c r="J98" s="93">
        <v>2.6555831377833155</v>
      </c>
      <c r="K98" s="76"/>
    </row>
    <row r="99" spans="2:11" ht="20.25" customHeight="1" x14ac:dyDescent="0.25">
      <c r="B99" s="89" t="s">
        <v>122</v>
      </c>
      <c r="C99" s="68">
        <v>3</v>
      </c>
      <c r="D99" s="90">
        <v>2.2874742255579832E-2</v>
      </c>
      <c r="E99" s="90">
        <v>0.28599277476759194</v>
      </c>
      <c r="F99" s="90">
        <v>0.13413493454930711</v>
      </c>
      <c r="G99" s="91">
        <v>19.86633333333333</v>
      </c>
      <c r="H99" s="92">
        <v>0.13395523849766389</v>
      </c>
      <c r="I99" s="92">
        <v>12.911978110799213</v>
      </c>
      <c r="J99" s="93">
        <v>2.6340642337628339</v>
      </c>
      <c r="K99" s="76"/>
    </row>
    <row r="100" spans="2:11" ht="20.25" customHeight="1" x14ac:dyDescent="0.25">
      <c r="B100" s="89" t="s">
        <v>122</v>
      </c>
      <c r="C100" s="68">
        <v>4</v>
      </c>
      <c r="D100" s="90">
        <v>1.7377819053151004E-2</v>
      </c>
      <c r="E100" s="90">
        <v>0.28638606405485295</v>
      </c>
      <c r="F100" s="90">
        <v>0.13643305725312591</v>
      </c>
      <c r="G100" s="91">
        <v>20.504999999999999</v>
      </c>
      <c r="H100" s="92">
        <v>0.12056353189240472</v>
      </c>
      <c r="I100" s="92">
        <v>13.447039510604025</v>
      </c>
      <c r="J100" s="93">
        <v>2.6071664644664914</v>
      </c>
      <c r="K100" s="76"/>
    </row>
    <row r="101" spans="2:11" ht="20.25" customHeight="1" x14ac:dyDescent="0.25">
      <c r="B101" s="89" t="s">
        <v>122</v>
      </c>
      <c r="C101" s="68">
        <v>5</v>
      </c>
      <c r="D101" s="90">
        <v>1.6700023690011633E-2</v>
      </c>
      <c r="E101" s="90">
        <v>0.27944301168853408</v>
      </c>
      <c r="F101" s="90">
        <v>0.13810391937699046</v>
      </c>
      <c r="G101" s="91">
        <v>20.745666666666668</v>
      </c>
      <c r="H101" s="92">
        <v>0.19611356134395352</v>
      </c>
      <c r="I101" s="92">
        <v>14.451196122217823</v>
      </c>
      <c r="J101" s="93">
        <v>2.5746873342792802</v>
      </c>
      <c r="K101" s="76"/>
    </row>
    <row r="102" spans="2:11" ht="20.25" customHeight="1" x14ac:dyDescent="0.25">
      <c r="B102" s="89" t="s">
        <v>122</v>
      </c>
      <c r="C102" s="68">
        <v>6</v>
      </c>
      <c r="D102" s="90">
        <v>1.8568648457680373E-2</v>
      </c>
      <c r="E102" s="90">
        <v>0.27642276595648596</v>
      </c>
      <c r="F102" s="90">
        <v>0.13772882801281755</v>
      </c>
      <c r="G102" s="91">
        <v>21.505833333333332</v>
      </c>
      <c r="H102" s="92">
        <v>0.14077130459602188</v>
      </c>
      <c r="I102" s="92">
        <v>15.13745625389803</v>
      </c>
      <c r="J102" s="93">
        <v>2.5060984880470158</v>
      </c>
      <c r="K102" s="76"/>
    </row>
    <row r="103" spans="2:11" ht="20.25" customHeight="1" x14ac:dyDescent="0.25">
      <c r="B103" s="89" t="s">
        <v>122</v>
      </c>
      <c r="C103" s="68">
        <v>7</v>
      </c>
      <c r="D103" s="90">
        <v>2.185677801330942E-2</v>
      </c>
      <c r="E103" s="90">
        <v>0.28417909465286317</v>
      </c>
      <c r="F103" s="90">
        <v>0.13422293394884438</v>
      </c>
      <c r="G103" s="91">
        <v>22.541666666666668</v>
      </c>
      <c r="H103" s="92">
        <v>5.6761230374500517E-2</v>
      </c>
      <c r="I103" s="92">
        <v>13.62617046724999</v>
      </c>
      <c r="J103" s="93">
        <v>2.4224633651874963</v>
      </c>
      <c r="K103" s="76"/>
    </row>
    <row r="104" spans="2:11" ht="20.25" customHeight="1" x14ac:dyDescent="0.25">
      <c r="B104" s="89" t="s">
        <v>122</v>
      </c>
      <c r="C104" s="68">
        <v>8</v>
      </c>
      <c r="D104" s="90">
        <v>2.3383505225432297E-2</v>
      </c>
      <c r="E104" s="90">
        <v>0.30345651802594881</v>
      </c>
      <c r="F104" s="90">
        <v>0.13260295449945592</v>
      </c>
      <c r="G104" s="91">
        <v>23.564833333333336</v>
      </c>
      <c r="H104" s="92">
        <v>4.4012360431303535E-2</v>
      </c>
      <c r="I104" s="92">
        <v>14.217249915323364</v>
      </c>
      <c r="J104" s="93">
        <v>2.3344502363406172</v>
      </c>
      <c r="K104" s="76" t="s">
        <v>70</v>
      </c>
    </row>
    <row r="105" spans="2:11" ht="20.25" customHeight="1" x14ac:dyDescent="0.25">
      <c r="B105" s="87" t="s">
        <v>126</v>
      </c>
      <c r="C105" s="86"/>
      <c r="D105" s="87"/>
      <c r="E105" s="87"/>
      <c r="F105" s="87"/>
      <c r="G105" s="87"/>
      <c r="H105" s="87"/>
      <c r="I105" s="87"/>
      <c r="J105" s="87"/>
      <c r="K105" s="86"/>
    </row>
    <row r="106" spans="2:11" ht="20.25" customHeight="1" x14ac:dyDescent="0.25">
      <c r="B106" s="226" t="str">
        <f>C62</f>
        <v>112</v>
      </c>
      <c r="C106" s="56"/>
      <c r="D106" s="69">
        <f t="shared" ref="D106:J109" si="1">(SUMIFS(D$73:D$104,$B$73:$B$104,$B106,$C$73:$C$104,MAX($C$73:$C$104))/SUMIFS(D$73:D$104,$B$73:$B$104,$B106,$C$73:$C$104,MAX($C$73:$C$104)-1))-1</f>
        <v>0.16405584666296824</v>
      </c>
      <c r="E106" s="69">
        <f t="shared" si="1"/>
        <v>8.9191731929072482E-4</v>
      </c>
      <c r="F106" s="69">
        <f t="shared" si="1"/>
        <v>-5.7966286058434124E-2</v>
      </c>
      <c r="G106" s="69">
        <f t="shared" si="1"/>
        <v>2.8843996079624512E-2</v>
      </c>
      <c r="H106" s="69">
        <f t="shared" si="1"/>
        <v>-0.50413673453637364</v>
      </c>
      <c r="I106" s="69">
        <f t="shared" si="1"/>
        <v>7.7624446173838457E-2</v>
      </c>
      <c r="J106" s="88">
        <f t="shared" si="1"/>
        <v>-1.1739818334371321E-2</v>
      </c>
      <c r="K106" s="57"/>
    </row>
    <row r="107" spans="2:11" ht="20.25" customHeight="1" x14ac:dyDescent="0.25">
      <c r="B107" s="43" t="str">
        <f>D62</f>
        <v>307</v>
      </c>
      <c r="C107" s="56"/>
      <c r="D107" s="69">
        <f t="shared" si="1"/>
        <v>0.14131440505177406</v>
      </c>
      <c r="E107" s="69">
        <f t="shared" si="1"/>
        <v>2.734254460602803E-2</v>
      </c>
      <c r="F107" s="69">
        <f t="shared" si="1"/>
        <v>-1.6435023264033122E-2</v>
      </c>
      <c r="G107" s="69">
        <f t="shared" si="1"/>
        <v>3.9399248828041245E-2</v>
      </c>
      <c r="H107" s="69">
        <f t="shared" si="1"/>
        <v>-0.16140655468064724</v>
      </c>
      <c r="I107" s="69">
        <f>(SUMIFS(I$73:I$104,$B$73:$B$104,$B107,$C$73:$C$104,MAX($C$73:$C$104))/SUMIFS(I$73:I$104,$B$73:$B$104,$B107,$C$73:$C$104,MAX($C$73:$C$104)-1))-1</f>
        <v>1.8740850669108466E-2</v>
      </c>
      <c r="J107" s="88">
        <f t="shared" si="1"/>
        <v>-2.8115673832651233E-2</v>
      </c>
      <c r="K107" s="57"/>
    </row>
    <row r="108" spans="2:11" ht="20.25" customHeight="1" x14ac:dyDescent="0.25">
      <c r="B108" s="43" t="str">
        <f>E62</f>
        <v>306</v>
      </c>
      <c r="C108" s="56"/>
      <c r="D108" s="69">
        <f t="shared" si="1"/>
        <v>0.21694763770068071</v>
      </c>
      <c r="E108" s="69">
        <f t="shared" si="1"/>
        <v>8.545326785467644E-2</v>
      </c>
      <c r="F108" s="69">
        <f t="shared" si="1"/>
        <v>-2.3616933225557801E-2</v>
      </c>
      <c r="G108" s="69">
        <f t="shared" si="1"/>
        <v>7.4945870820124716E-2</v>
      </c>
      <c r="H108" s="69">
        <f>(SUMIFS(H$73:H$104,$B$73:$B$104,$B108,$C$73:$C$104,MAX($C$73:$C$104))/SUMIFS(H$73:H$104,$B$73:$B$104,$B108,$C$73:$C$104,MAX($C$73:$C$104)-1))-1</f>
        <v>0.50759917729217463</v>
      </c>
      <c r="I108" s="69">
        <f t="shared" si="1"/>
        <v>0.18296342715047609</v>
      </c>
      <c r="J108" s="88">
        <f>(SUMIFS(J$73:J$104,$B$73:$B$104,$B108,$C$73:$C$104,MAX($C$73:$C$104))/SUMIFS(J$73:J$104,$B$73:$B$104,$B108,$C$73:$C$104,MAX($C$73:$C$104)-1))-1</f>
        <v>-4.9766371952339572E-2</v>
      </c>
      <c r="K108" s="57"/>
    </row>
    <row r="109" spans="2:11" ht="20.25" customHeight="1" x14ac:dyDescent="0.25">
      <c r="B109" s="43" t="str">
        <f>F62</f>
        <v>308</v>
      </c>
      <c r="C109" s="56"/>
      <c r="D109" s="69">
        <f t="shared" si="1"/>
        <v>6.9851430581085339E-2</v>
      </c>
      <c r="E109" s="69">
        <f t="shared" si="1"/>
        <v>6.7835473248423872E-2</v>
      </c>
      <c r="F109" s="69">
        <f t="shared" si="1"/>
        <v>-1.2069319316219684E-2</v>
      </c>
      <c r="G109" s="69">
        <f t="shared" si="1"/>
        <v>4.5390018484288364E-2</v>
      </c>
      <c r="H109" s="69">
        <f t="shared" si="1"/>
        <v>-0.22460524303441276</v>
      </c>
      <c r="I109" s="69">
        <f t="shared" si="1"/>
        <v>4.3378251394550871E-2</v>
      </c>
      <c r="J109" s="88">
        <f t="shared" si="1"/>
        <v>-3.6332078375957977E-2</v>
      </c>
      <c r="K109" s="57"/>
    </row>
    <row r="110" spans="2:11" ht="20.25" customHeight="1" thickBot="1" x14ac:dyDescent="0.3"/>
    <row r="111" spans="2:11" ht="17.25" thickTop="1" x14ac:dyDescent="0.25">
      <c r="B111" s="26" t="s">
        <v>51</v>
      </c>
      <c r="C111" s="26"/>
      <c r="D111" s="26"/>
      <c r="E111" s="26"/>
      <c r="F111" s="175" t="s">
        <v>77</v>
      </c>
      <c r="G111" s="44"/>
      <c r="H111" s="26"/>
      <c r="I111" s="26"/>
    </row>
    <row r="112" spans="2:11" x14ac:dyDescent="0.25">
      <c r="B112" s="27" t="s">
        <v>33</v>
      </c>
      <c r="C112" s="27" t="s">
        <v>52</v>
      </c>
      <c r="D112" s="27"/>
      <c r="E112" s="27"/>
      <c r="F112" s="94" t="s">
        <v>78</v>
      </c>
      <c r="G112" s="45"/>
      <c r="H112" s="47" t="s">
        <v>81</v>
      </c>
      <c r="I112" s="47"/>
    </row>
    <row r="113" spans="2:9" x14ac:dyDescent="0.25">
      <c r="B113" s="27" t="s">
        <v>34</v>
      </c>
      <c r="C113" s="27" t="s">
        <v>53</v>
      </c>
      <c r="D113" s="27"/>
      <c r="E113" s="27"/>
      <c r="F113" s="94" t="s">
        <v>79</v>
      </c>
      <c r="G113" s="45"/>
      <c r="H113" s="47" t="s">
        <v>82</v>
      </c>
      <c r="I113" s="47"/>
    </row>
    <row r="114" spans="2:9" x14ac:dyDescent="0.25">
      <c r="B114" s="27" t="s">
        <v>4</v>
      </c>
      <c r="C114" s="27" t="s">
        <v>54</v>
      </c>
      <c r="D114" s="27"/>
      <c r="E114" s="27"/>
      <c r="F114" s="94" t="s">
        <v>80</v>
      </c>
      <c r="G114" s="45"/>
      <c r="H114" s="47" t="s">
        <v>83</v>
      </c>
      <c r="I114" s="47"/>
    </row>
    <row r="115" spans="2:9" x14ac:dyDescent="0.25">
      <c r="B115" s="27" t="s">
        <v>5</v>
      </c>
      <c r="C115" s="27" t="s">
        <v>55</v>
      </c>
      <c r="D115" s="27"/>
      <c r="E115" s="27"/>
      <c r="F115" s="94" t="s">
        <v>87</v>
      </c>
      <c r="G115" s="45"/>
      <c r="H115" s="47" t="s">
        <v>84</v>
      </c>
      <c r="I115" s="47"/>
    </row>
    <row r="116" spans="2:9" x14ac:dyDescent="0.25">
      <c r="B116" s="27" t="s">
        <v>56</v>
      </c>
      <c r="C116" s="27" t="s">
        <v>57</v>
      </c>
      <c r="D116" s="27"/>
      <c r="E116" s="27"/>
      <c r="F116" s="94" t="s">
        <v>88</v>
      </c>
      <c r="G116" s="45"/>
      <c r="H116" s="47" t="s">
        <v>85</v>
      </c>
      <c r="I116" s="47"/>
    </row>
    <row r="117" spans="2:9" ht="17.25" thickBot="1" x14ac:dyDescent="0.3">
      <c r="B117" s="28" t="s">
        <v>58</v>
      </c>
      <c r="C117" s="28" t="s">
        <v>59</v>
      </c>
      <c r="D117" s="28"/>
      <c r="E117" s="28"/>
      <c r="F117" s="95" t="s">
        <v>89</v>
      </c>
      <c r="G117" s="46"/>
      <c r="H117" s="48" t="s">
        <v>86</v>
      </c>
      <c r="I117" s="48"/>
    </row>
    <row r="118" spans="2:9" ht="17.25" thickTop="1" x14ac:dyDescent="0.25"/>
    <row r="11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04">
    <cfRule type="expression" dxfId="56" priority="1">
      <formula>$B73&lt;&gt;$B74</formula>
    </cfRule>
  </conditionalFormatting>
  <conditionalFormatting sqref="C63:F63">
    <cfRule type="containsText" dxfId="55" priority="3" operator="containsText" text="F">
      <formula>NOT(ISERROR(SEARCH("F",C63)))</formula>
    </cfRule>
    <cfRule type="containsText" dxfId="54" priority="4" operator="containsText" text="D">
      <formula>NOT(ISERROR(SEARCH("D",C63)))</formula>
    </cfRule>
    <cfRule type="containsText" dxfId="53" priority="5" operator="containsText" text="S">
      <formula>NOT(ISERROR(SEARCH("S",C63)))</formula>
    </cfRule>
    <cfRule type="containsText" dxfId="52" priority="6" operator="containsText" text="A">
      <formula>NOT(ISERROR(SEARCH("A",C63)))</formula>
    </cfRule>
  </conditionalFormatting>
  <conditionalFormatting sqref="D50:K50 D52:K53 D54:D59 D60:K61 D70:K70 D105:K105 K106:K109">
    <cfRule type="containsText" dxfId="51" priority="76" operator="containsText" text="악화">
      <formula>NOT(ISERROR(SEARCH("악화",D50)))</formula>
    </cfRule>
  </conditionalFormatting>
  <conditionalFormatting sqref="D50:K50 D52:K53 D60:K61 D70:K70 D105:K105 K106:K109 D54:D59">
    <cfRule type="containsText" dxfId="50" priority="75" operator="containsText" text="개선">
      <formula>NOT(ISERROR(SEARCH("개선",D50)))</formula>
    </cfRule>
  </conditionalFormatting>
  <conditionalFormatting sqref="G4:G5">
    <cfRule type="containsText" dxfId="49" priority="26" operator="containsText" text="S">
      <formula>NOT(ISERROR(SEARCH("S",G4)))</formula>
    </cfRule>
    <cfRule type="containsText" dxfId="48" priority="27" operator="containsText" text="A">
      <formula>NOT(ISERROR(SEARCH("A",G4)))</formula>
    </cfRule>
  </conditionalFormatting>
  <conditionalFormatting sqref="G5">
    <cfRule type="containsText" dxfId="47" priority="22" operator="containsText" text="F">
      <formula>NOT(ISERROR(SEARCH("F",G5)))</formula>
    </cfRule>
    <cfRule type="containsText" dxfId="46" priority="23" operator="containsText" text="D">
      <formula>NOT(ISERROR(SEARCH("D",G5)))</formula>
    </cfRule>
  </conditionalFormatting>
  <conditionalFormatting sqref="G63:K63">
    <cfRule type="containsText" dxfId="45" priority="20" operator="containsText" text="S">
      <formula>NOT(ISERROR(SEARCH("S",G63)))</formula>
    </cfRule>
    <cfRule type="containsText" dxfId="44" priority="21" operator="containsText" text="A">
      <formula>NOT(ISERROR(SEARCH("A",G63)))</formula>
    </cfRule>
    <cfRule type="containsText" dxfId="43" priority="18" operator="containsText" text="F">
      <formula>NOT(ISERROR(SEARCH("F",G63)))</formula>
    </cfRule>
    <cfRule type="containsText" dxfId="42" priority="19" operator="containsText" text="D">
      <formula>NOT(ISERROR(SEARCH("D",G63)))</formula>
    </cfRule>
  </conditionalFormatting>
  <conditionalFormatting sqref="K1:K19 J20">
    <cfRule type="containsText" dxfId="41" priority="7" operator="containsText" text="D">
      <formula>NOT(ISERROR(SEARCH("D",J1)))</formula>
    </cfRule>
    <cfRule type="containsText" dxfId="40" priority="8" operator="containsText" text="F">
      <formula>NOT(ISERROR(SEARCH("F",J1)))</formula>
    </cfRule>
    <cfRule type="containsText" dxfId="39" priority="9" operator="containsText" text="S">
      <formula>NOT(ISERROR(SEARCH("S",J1)))</formula>
    </cfRule>
    <cfRule type="containsText" dxfId="38" priority="10" operator="containsText" text="A">
      <formula>NOT(ISERROR(SEARCH("A",J1)))</formula>
    </cfRule>
  </conditionalFormatting>
  <conditionalFormatting sqref="K22:K26 K28:K62 K64:K1048576">
    <cfRule type="containsText" dxfId="37" priority="28" operator="containsText" text="D">
      <formula>NOT(ISERROR(SEARCH("D",K22)))</formula>
    </cfRule>
    <cfRule type="containsText" dxfId="36" priority="29" operator="containsText" text="F">
      <formula>NOT(ISERROR(SEARCH("F",K22)))</formula>
    </cfRule>
    <cfRule type="containsText" dxfId="35" priority="30" operator="containsText" text="S">
      <formula>NOT(ISERROR(SEARCH("S",K22)))</formula>
    </cfRule>
    <cfRule type="containsText" dxfId="34" priority="31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3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11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 x14ac:dyDescent="0.25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 x14ac:dyDescent="0.25">
      <c r="A3" s="42" t="s">
        <v>155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1" t="s">
        <v>38</v>
      </c>
      <c r="B4" s="141" t="s">
        <v>141</v>
      </c>
      <c r="C4" s="141" t="s">
        <v>1</v>
      </c>
      <c r="D4" s="141" t="s">
        <v>10</v>
      </c>
      <c r="E4" s="142" t="s">
        <v>140</v>
      </c>
      <c r="F4" s="128" t="s">
        <v>45</v>
      </c>
      <c r="G4" s="152" t="s">
        <v>145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28" t="s">
        <v>6</v>
      </c>
      <c r="O4" s="228" t="s">
        <v>7</v>
      </c>
      <c r="P4" s="228" t="s">
        <v>26</v>
      </c>
      <c r="Q4" s="228" t="s">
        <v>14</v>
      </c>
      <c r="R4" s="228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 x14ac:dyDescent="0.25">
      <c r="A5" s="146" t="str">
        <f>W5</f>
        <v>청라교통</v>
      </c>
      <c r="B5" s="146" t="str">
        <f>V5</f>
        <v>112</v>
      </c>
      <c r="C5" s="147" t="str">
        <f>Y5</f>
        <v>70바5927</v>
      </c>
      <c r="D5" s="135" t="str">
        <f>Z5</f>
        <v>대형</v>
      </c>
      <c r="E5" s="131" t="str">
        <f>AZ5</f>
        <v>C</v>
      </c>
      <c r="F5" s="154">
        <f>G5/H5</f>
        <v>0.85899999999999999</v>
      </c>
      <c r="G5" s="155">
        <f>AE5</f>
        <v>1.718</v>
      </c>
      <c r="H5" s="156">
        <f>AF5</f>
        <v>2</v>
      </c>
      <c r="I5" s="157">
        <f>AC5</f>
        <v>3253.6190000000001</v>
      </c>
      <c r="J5" s="158">
        <f>AI5/AH5</f>
        <v>3.1451304749710605E-2</v>
      </c>
      <c r="K5" s="158">
        <f>AJ5/AH5</f>
        <v>0.34674684089722296</v>
      </c>
      <c r="L5" s="158">
        <f>AK5/AC5</f>
        <v>0.20653924138013699</v>
      </c>
      <c r="M5" s="159">
        <f>AG5</f>
        <v>17.372</v>
      </c>
      <c r="N5" s="160">
        <f>IF(AW5=0,AT5,"속도계이상")</f>
        <v>6.0999999999999999E-2</v>
      </c>
      <c r="O5" s="160">
        <f>IF(AW5=0,AU5,"속도계이상")</f>
        <v>26.001999999999999</v>
      </c>
      <c r="P5" s="161">
        <f>AQ5/60</f>
        <v>3.7733333333333334</v>
      </c>
      <c r="Q5" s="162">
        <f>AN5</f>
        <v>90</v>
      </c>
      <c r="R5" s="163">
        <f>AC5/(AH5-AI5-AJ5)</f>
        <v>27.357800932665508</v>
      </c>
      <c r="S5" s="148">
        <f>IF(AW5=0,AL5,"속도계이상")</f>
        <v>2</v>
      </c>
      <c r="T5" s="148">
        <f>IF(AW5=0,AM5,"속도계이상")</f>
        <v>846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193</v>
      </c>
      <c r="AA5" t="s">
        <v>48</v>
      </c>
      <c r="AB5">
        <v>531</v>
      </c>
      <c r="AC5" s="1">
        <v>3253.6190000000001</v>
      </c>
      <c r="AD5" s="1">
        <v>1894.2950000000001</v>
      </c>
      <c r="AE5" s="29">
        <v>1.718</v>
      </c>
      <c r="AF5">
        <v>2</v>
      </c>
      <c r="AG5">
        <v>17.372</v>
      </c>
      <c r="AH5">
        <v>191.264116</v>
      </c>
      <c r="AI5">
        <v>6.0155060000000002</v>
      </c>
      <c r="AJ5">
        <v>66.320228</v>
      </c>
      <c r="AK5">
        <v>672</v>
      </c>
      <c r="AL5">
        <v>2</v>
      </c>
      <c r="AM5">
        <v>846</v>
      </c>
      <c r="AN5">
        <v>90</v>
      </c>
      <c r="AO5">
        <v>17.011130999999999</v>
      </c>
      <c r="AP5">
        <v>3737.2</v>
      </c>
      <c r="AQ5">
        <v>226.4</v>
      </c>
      <c r="AR5">
        <v>10</v>
      </c>
      <c r="AS5">
        <v>6698</v>
      </c>
      <c r="AT5">
        <v>6.0999999999999999E-2</v>
      </c>
      <c r="AU5">
        <v>26.001999999999999</v>
      </c>
      <c r="AV5">
        <v>29204</v>
      </c>
      <c r="AW5">
        <v>0</v>
      </c>
      <c r="AX5" s="30">
        <v>0.51</v>
      </c>
      <c r="AY5">
        <v>0.85899999999999999</v>
      </c>
      <c r="AZ5" t="s">
        <v>69</v>
      </c>
      <c r="BA5" t="s">
        <v>199</v>
      </c>
      <c r="BB5">
        <v>5</v>
      </c>
      <c r="BC5" t="s">
        <v>504</v>
      </c>
      <c r="BD5">
        <v>10</v>
      </c>
      <c r="BE5">
        <v>68760.126999999993</v>
      </c>
      <c r="BF5">
        <v>4.7318397186788215E-2</v>
      </c>
      <c r="BG5">
        <v>4.0646503183451074E-2</v>
      </c>
      <c r="BH5">
        <v>401141.83200000011</v>
      </c>
      <c r="BI5">
        <v>8.1108943033395709E-3</v>
      </c>
      <c r="BJ5">
        <v>6.9672582065686915E-3</v>
      </c>
      <c r="BK5">
        <v>1</v>
      </c>
      <c r="BL5" t="s">
        <v>69</v>
      </c>
      <c r="BM5">
        <v>0</v>
      </c>
      <c r="BN5" t="s">
        <v>502</v>
      </c>
    </row>
    <row r="6" spans="1:66" x14ac:dyDescent="0.25">
      <c r="A6" s="143" t="str">
        <f t="shared" ref="A6:A7" si="0">W6</f>
        <v>청라교통</v>
      </c>
      <c r="B6" s="143" t="str">
        <f t="shared" ref="B6:B7" si="1">V6</f>
        <v>112</v>
      </c>
      <c r="C6" s="144" t="str">
        <f t="shared" ref="C6:C7" si="2">Y6</f>
        <v>70바5995</v>
      </c>
      <c r="D6" s="118" t="str">
        <f t="shared" ref="D6:D7" si="3">Z6</f>
        <v>대형</v>
      </c>
      <c r="E6" s="114" t="str">
        <f>AZ6</f>
        <v>C</v>
      </c>
      <c r="F6" s="164">
        <f>G6/H6</f>
        <v>0.86190476190476184</v>
      </c>
      <c r="G6" s="165">
        <f>AE6</f>
        <v>1.81</v>
      </c>
      <c r="H6" s="166">
        <f>AF6</f>
        <v>2.1</v>
      </c>
      <c r="I6" s="167">
        <f t="shared" ref="I6:I7" si="4">AC6</f>
        <v>4669.6540000000005</v>
      </c>
      <c r="J6" s="168">
        <f t="shared" ref="J6:J7" si="5">AI6/AH6</f>
        <v>1.1447458045187259E-2</v>
      </c>
      <c r="K6" s="168">
        <f t="shared" ref="K6:K7" si="6">AJ6/AH6</f>
        <v>0.3588309733927561</v>
      </c>
      <c r="L6" s="168">
        <f t="shared" ref="L6:L7" si="7">AK6/AC6</f>
        <v>0.14690595919954669</v>
      </c>
      <c r="M6" s="169">
        <f t="shared" ref="M6:M7" si="8">AG6</f>
        <v>14.612</v>
      </c>
      <c r="N6" s="170">
        <f t="shared" ref="N6:N7" si="9">IF(AW6=0,AT6,"속도계이상")</f>
        <v>0.128</v>
      </c>
      <c r="O6" s="170">
        <f t="shared" ref="O6:O7" si="10">IF(AW6=0,AU6,"속도계이상")</f>
        <v>20.323</v>
      </c>
      <c r="P6" s="171">
        <f t="shared" ref="P6:P7" si="11">AQ6/60</f>
        <v>0.28333333333333333</v>
      </c>
      <c r="Q6" s="172">
        <f t="shared" ref="Q6:Q7" si="12">AN6</f>
        <v>86</v>
      </c>
      <c r="R6" s="173">
        <f t="shared" ref="R6:R7" si="13">AC6/(AH6-AI6-AJ6)</f>
        <v>26.604210468707546</v>
      </c>
      <c r="S6" s="145">
        <f t="shared" ref="S6:S7" si="14">IF(AW6=0,AL6,"속도계이상")</f>
        <v>6</v>
      </c>
      <c r="T6" s="145">
        <f t="shared" ref="T6:T7" si="15">IF(AW6=0,AM6,"속도계이상")</f>
        <v>949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193</v>
      </c>
      <c r="AA6" t="s">
        <v>48</v>
      </c>
      <c r="AB6">
        <v>531</v>
      </c>
      <c r="AC6" s="1">
        <v>4669.6540000000005</v>
      </c>
      <c r="AD6" s="1">
        <v>2580.2779999999998</v>
      </c>
      <c r="AE6" s="29">
        <v>1.81</v>
      </c>
      <c r="AF6">
        <v>2.1</v>
      </c>
      <c r="AG6">
        <v>14.612</v>
      </c>
      <c r="AH6">
        <v>278.731312</v>
      </c>
      <c r="AI6">
        <v>3.1907649999999999</v>
      </c>
      <c r="AJ6">
        <v>100.017428</v>
      </c>
      <c r="AK6">
        <v>686</v>
      </c>
      <c r="AL6">
        <v>6</v>
      </c>
      <c r="AM6">
        <v>949</v>
      </c>
      <c r="AN6">
        <v>86</v>
      </c>
      <c r="AO6">
        <v>16.753245</v>
      </c>
      <c r="AP6">
        <v>1782.3</v>
      </c>
      <c r="AQ6">
        <v>17</v>
      </c>
      <c r="AR6">
        <v>0</v>
      </c>
      <c r="AS6">
        <v>0</v>
      </c>
      <c r="AT6">
        <v>0.128</v>
      </c>
      <c r="AU6">
        <v>20.323</v>
      </c>
      <c r="AV6">
        <v>39754</v>
      </c>
      <c r="AW6">
        <v>0</v>
      </c>
      <c r="AX6" s="30">
        <v>0.49</v>
      </c>
      <c r="AY6">
        <v>0.86190476190476184</v>
      </c>
      <c r="AZ6" t="s">
        <v>69</v>
      </c>
      <c r="BA6" t="s">
        <v>199</v>
      </c>
      <c r="BB6">
        <v>4</v>
      </c>
      <c r="BC6" t="s">
        <v>510</v>
      </c>
      <c r="BD6">
        <v>7</v>
      </c>
      <c r="BE6">
        <v>68760.126999999993</v>
      </c>
      <c r="BF6">
        <v>6.7912236404100892E-2</v>
      </c>
      <c r="BG6">
        <v>5.853387994829648E-2</v>
      </c>
      <c r="BH6">
        <v>401141.83200000011</v>
      </c>
      <c r="BI6">
        <v>1.1640905105105067E-2</v>
      </c>
      <c r="BJ6">
        <v>1.0033351542971509E-2</v>
      </c>
      <c r="BK6">
        <v>1</v>
      </c>
      <c r="BL6" t="s">
        <v>69</v>
      </c>
      <c r="BM6">
        <v>0</v>
      </c>
      <c r="BN6" t="s">
        <v>502</v>
      </c>
    </row>
    <row r="7" spans="1:66" x14ac:dyDescent="0.25">
      <c r="A7" s="146" t="str">
        <f t="shared" si="0"/>
        <v>청라교통</v>
      </c>
      <c r="B7" s="146" t="str">
        <f t="shared" si="1"/>
        <v>112</v>
      </c>
      <c r="C7" s="147" t="str">
        <f t="shared" si="2"/>
        <v>70바5996</v>
      </c>
      <c r="D7" s="135" t="str">
        <f t="shared" si="3"/>
        <v>대형</v>
      </c>
      <c r="E7" s="131" t="str">
        <f t="shared" ref="E7:E45" si="16">AZ7</f>
        <v>C</v>
      </c>
      <c r="F7" s="154">
        <f t="shared" ref="F7:F45" si="17">G7/H7</f>
        <v>0.86699999999999999</v>
      </c>
      <c r="G7" s="155">
        <f t="shared" ref="G7:G45" si="18">AE7</f>
        <v>1.734</v>
      </c>
      <c r="H7" s="156">
        <f t="shared" ref="H7:H45" si="19">AF7</f>
        <v>2</v>
      </c>
      <c r="I7" s="157">
        <f t="shared" si="4"/>
        <v>2579.2860000000001</v>
      </c>
      <c r="J7" s="158">
        <f t="shared" si="5"/>
        <v>2.9011214159318059E-2</v>
      </c>
      <c r="K7" s="158">
        <f t="shared" si="6"/>
        <v>0.3399780498526242</v>
      </c>
      <c r="L7" s="158">
        <f t="shared" si="7"/>
        <v>0.21478812353496277</v>
      </c>
      <c r="M7" s="159">
        <f t="shared" si="8"/>
        <v>15.943</v>
      </c>
      <c r="N7" s="160">
        <f t="shared" si="9"/>
        <v>3.9E-2</v>
      </c>
      <c r="O7" s="160">
        <f t="shared" si="10"/>
        <v>12.173999999999999</v>
      </c>
      <c r="P7" s="161">
        <f t="shared" si="11"/>
        <v>1.5783333333333334</v>
      </c>
      <c r="Q7" s="162">
        <f t="shared" si="12"/>
        <v>88</v>
      </c>
      <c r="R7" s="163">
        <f t="shared" si="13"/>
        <v>27.619085882427566</v>
      </c>
      <c r="S7" s="148">
        <f t="shared" si="14"/>
        <v>1</v>
      </c>
      <c r="T7" s="148">
        <f t="shared" si="15"/>
        <v>314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193</v>
      </c>
      <c r="AA7" s="4" t="s">
        <v>48</v>
      </c>
      <c r="AB7" s="4">
        <v>531</v>
      </c>
      <c r="AC7" s="4">
        <v>2579.2860000000001</v>
      </c>
      <c r="AD7" s="4">
        <v>1487.818</v>
      </c>
      <c r="AE7" s="4">
        <v>1.734</v>
      </c>
      <c r="AF7" s="4">
        <v>2</v>
      </c>
      <c r="AG7" s="4">
        <v>15.943</v>
      </c>
      <c r="AH7" s="4">
        <v>147.997184</v>
      </c>
      <c r="AI7" s="4">
        <v>4.2935780000000001</v>
      </c>
      <c r="AJ7" s="4">
        <v>50.315793999999997</v>
      </c>
      <c r="AK7" s="4">
        <v>554</v>
      </c>
      <c r="AL7" s="4">
        <v>1</v>
      </c>
      <c r="AM7" s="4">
        <v>314</v>
      </c>
      <c r="AN7" s="4">
        <v>88</v>
      </c>
      <c r="AO7" s="4">
        <v>17.427938999999999</v>
      </c>
      <c r="AP7" s="4">
        <v>3401.9</v>
      </c>
      <c r="AQ7" s="4">
        <v>94.7</v>
      </c>
      <c r="AR7" s="4">
        <v>7</v>
      </c>
      <c r="AS7" s="4">
        <v>2815</v>
      </c>
      <c r="AT7" s="4">
        <v>3.9E-2</v>
      </c>
      <c r="AU7" s="4">
        <v>12.173999999999999</v>
      </c>
      <c r="AV7" s="4">
        <v>22134</v>
      </c>
      <c r="AW7" s="4">
        <v>0</v>
      </c>
      <c r="AX7" s="31">
        <v>0.48</v>
      </c>
      <c r="AY7">
        <v>0.86699999999999999</v>
      </c>
      <c r="AZ7" t="s">
        <v>69</v>
      </c>
      <c r="BA7" t="s">
        <v>199</v>
      </c>
      <c r="BB7">
        <v>3</v>
      </c>
      <c r="BC7" t="s">
        <v>218</v>
      </c>
      <c r="BD7">
        <v>8</v>
      </c>
      <c r="BE7">
        <v>68760.126999999993</v>
      </c>
      <c r="BF7">
        <v>3.751136178093447E-2</v>
      </c>
      <c r="BG7">
        <v>3.2522350664070186E-2</v>
      </c>
      <c r="BH7">
        <v>401141.83200000011</v>
      </c>
      <c r="BI7">
        <v>6.4298604489596073E-3</v>
      </c>
      <c r="BJ7">
        <v>5.5746890092479798E-3</v>
      </c>
      <c r="BK7">
        <v>1</v>
      </c>
      <c r="BL7" t="s">
        <v>69</v>
      </c>
      <c r="BM7">
        <v>0</v>
      </c>
      <c r="BN7" t="s">
        <v>502</v>
      </c>
    </row>
    <row r="8" spans="1:66" x14ac:dyDescent="0.25">
      <c r="A8" s="143" t="str">
        <f t="shared" ref="A8:A45" si="20">W8</f>
        <v>청라교통</v>
      </c>
      <c r="B8" s="143" t="str">
        <f t="shared" ref="B8:B45" si="21">V8</f>
        <v>112</v>
      </c>
      <c r="C8" s="144" t="str">
        <f t="shared" ref="C8:C45" si="22">Y8</f>
        <v>70바5997</v>
      </c>
      <c r="D8" s="118" t="str">
        <f t="shared" ref="D8:D45" si="23">Z8</f>
        <v>대형</v>
      </c>
      <c r="E8" s="114" t="str">
        <f t="shared" si="16"/>
        <v>A</v>
      </c>
      <c r="F8" s="164">
        <f t="shared" si="17"/>
        <v>0.97299999999999998</v>
      </c>
      <c r="G8" s="165">
        <f t="shared" si="18"/>
        <v>1.946</v>
      </c>
      <c r="H8" s="166">
        <f t="shared" si="19"/>
        <v>2</v>
      </c>
      <c r="I8" s="167">
        <f t="shared" ref="I8:I45" si="24">AC8</f>
        <v>5577.5839999999998</v>
      </c>
      <c r="J8" s="168">
        <f t="shared" ref="J8:J45" si="25">AI8/AH8</f>
        <v>2.5510837882227227E-2</v>
      </c>
      <c r="K8" s="168">
        <f t="shared" ref="K8:K45" si="26">AJ8/AH8</f>
        <v>0.34322303399581783</v>
      </c>
      <c r="L8" s="168">
        <f t="shared" ref="L8:L45" si="27">AK8/AC8</f>
        <v>0.19166004492267621</v>
      </c>
      <c r="M8" s="169">
        <f t="shared" ref="M8:M45" si="28">AG8</f>
        <v>15.452999999999999</v>
      </c>
      <c r="N8" s="170">
        <f t="shared" ref="N8:N45" si="29">IF(AW8=0,AT8,"속도계이상")</f>
        <v>1.7999999999999999E-2</v>
      </c>
      <c r="O8" s="170">
        <f t="shared" ref="O8:O45" si="30">IF(AW8=0,AU8,"속도계이상")</f>
        <v>15.419</v>
      </c>
      <c r="P8" s="171">
        <f t="shared" ref="P8:P45" si="31">AQ8/60</f>
        <v>2.6666666666666668E-2</v>
      </c>
      <c r="Q8" s="172">
        <f t="shared" ref="Q8:Q45" si="32">AN8</f>
        <v>83</v>
      </c>
      <c r="R8" s="173">
        <f t="shared" ref="R8:R45" si="33">AC8/(AH8-AI8-AJ8)</f>
        <v>25.550434653187907</v>
      </c>
      <c r="S8" s="145">
        <f t="shared" ref="S8:S45" si="34">IF(AW8=0,AL8,"속도계이상")</f>
        <v>1</v>
      </c>
      <c r="T8" s="145">
        <f t="shared" ref="T8:T45" si="35">IF(AW8=0,AM8,"속도계이상")</f>
        <v>860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193</v>
      </c>
      <c r="AA8" t="s">
        <v>48</v>
      </c>
      <c r="AB8">
        <v>531</v>
      </c>
      <c r="AC8" s="1">
        <v>5577.5839999999998</v>
      </c>
      <c r="AD8" s="1">
        <v>2866.4279999999999</v>
      </c>
      <c r="AE8" s="29">
        <v>1.946</v>
      </c>
      <c r="AF8">
        <v>2</v>
      </c>
      <c r="AG8">
        <v>15.452999999999999</v>
      </c>
      <c r="AH8">
        <v>345.80824200000001</v>
      </c>
      <c r="AI8">
        <v>8.8218580000000006</v>
      </c>
      <c r="AJ8">
        <v>118.68935399999999</v>
      </c>
      <c r="AK8">
        <v>1069</v>
      </c>
      <c r="AL8">
        <v>1</v>
      </c>
      <c r="AM8">
        <v>860</v>
      </c>
      <c r="AN8">
        <v>83</v>
      </c>
      <c r="AO8">
        <v>16.129123</v>
      </c>
      <c r="AP8">
        <v>3928.1</v>
      </c>
      <c r="AQ8">
        <v>1.6</v>
      </c>
      <c r="AR8">
        <v>23</v>
      </c>
      <c r="AS8">
        <v>13659</v>
      </c>
      <c r="AT8">
        <v>1.7999999999999999E-2</v>
      </c>
      <c r="AU8">
        <v>15.419</v>
      </c>
      <c r="AV8">
        <v>48457</v>
      </c>
      <c r="AW8">
        <v>0</v>
      </c>
      <c r="AX8" s="30">
        <v>0.56999999999999995</v>
      </c>
      <c r="AY8">
        <v>0.97299999999999998</v>
      </c>
      <c r="AZ8" t="s">
        <v>66</v>
      </c>
      <c r="BA8" t="s">
        <v>199</v>
      </c>
      <c r="BB8">
        <v>4</v>
      </c>
      <c r="BC8" t="s">
        <v>511</v>
      </c>
      <c r="BD8">
        <v>9</v>
      </c>
      <c r="BE8">
        <v>68760.126999999993</v>
      </c>
      <c r="BF8">
        <v>8.1116545930754319E-2</v>
      </c>
      <c r="BG8">
        <v>7.8926399190623955E-2</v>
      </c>
      <c r="BH8">
        <v>401141.83200000011</v>
      </c>
      <c r="BI8">
        <v>1.3904269151365889E-2</v>
      </c>
      <c r="BJ8">
        <v>1.352885388427901E-2</v>
      </c>
      <c r="BK8">
        <v>1</v>
      </c>
      <c r="BL8" t="s">
        <v>66</v>
      </c>
      <c r="BM8">
        <v>0</v>
      </c>
      <c r="BN8" t="s">
        <v>502</v>
      </c>
    </row>
    <row r="9" spans="1:66" x14ac:dyDescent="0.25">
      <c r="A9" s="146" t="str">
        <f t="shared" si="20"/>
        <v>청라교통</v>
      </c>
      <c r="B9" s="146" t="str">
        <f t="shared" si="21"/>
        <v>112</v>
      </c>
      <c r="C9" s="147" t="str">
        <f t="shared" si="22"/>
        <v>70바6013</v>
      </c>
      <c r="D9" s="135" t="str">
        <f t="shared" si="23"/>
        <v>대형</v>
      </c>
      <c r="E9" s="131" t="str">
        <f t="shared" si="16"/>
        <v>S</v>
      </c>
      <c r="F9" s="154">
        <f t="shared" si="17"/>
        <v>1.0073684210526317</v>
      </c>
      <c r="G9" s="155">
        <f t="shared" si="18"/>
        <v>1.9139999999999999</v>
      </c>
      <c r="H9" s="156">
        <f t="shared" si="19"/>
        <v>1.9</v>
      </c>
      <c r="I9" s="157">
        <f t="shared" si="24"/>
        <v>5390.1549999999997</v>
      </c>
      <c r="J9" s="158">
        <f t="shared" si="25"/>
        <v>1.96330709733657E-2</v>
      </c>
      <c r="K9" s="158">
        <f t="shared" si="26"/>
        <v>0.35269562643246799</v>
      </c>
      <c r="L9" s="158">
        <f t="shared" si="27"/>
        <v>0.17754591472786962</v>
      </c>
      <c r="M9" s="159">
        <f t="shared" si="28"/>
        <v>13.920999999999999</v>
      </c>
      <c r="N9" s="160">
        <f t="shared" si="29"/>
        <v>5.6000000000000001E-2</v>
      </c>
      <c r="O9" s="160">
        <f t="shared" si="30"/>
        <v>22.800999999999998</v>
      </c>
      <c r="P9" s="161">
        <f t="shared" si="31"/>
        <v>0</v>
      </c>
      <c r="Q9" s="162">
        <f t="shared" si="32"/>
        <v>81</v>
      </c>
      <c r="R9" s="163">
        <f t="shared" si="33"/>
        <v>26.162333699648858</v>
      </c>
      <c r="S9" s="148">
        <f t="shared" si="34"/>
        <v>3</v>
      </c>
      <c r="T9" s="148">
        <f t="shared" si="35"/>
        <v>1229</v>
      </c>
      <c r="U9" t="s">
        <v>118</v>
      </c>
      <c r="V9" s="5" t="s">
        <v>119</v>
      </c>
      <c r="W9" t="s">
        <v>118</v>
      </c>
      <c r="X9" s="5" t="s">
        <v>119</v>
      </c>
      <c r="Y9" t="s">
        <v>203</v>
      </c>
      <c r="Z9" t="s">
        <v>193</v>
      </c>
      <c r="AA9" t="s">
        <v>48</v>
      </c>
      <c r="AB9">
        <v>531</v>
      </c>
      <c r="AC9" s="1">
        <v>5390.1549999999997</v>
      </c>
      <c r="AD9" s="1">
        <v>2816.7649999999999</v>
      </c>
      <c r="AE9" s="29">
        <v>1.9139999999999999</v>
      </c>
      <c r="AF9">
        <v>1.9</v>
      </c>
      <c r="AG9">
        <v>13.920999999999999</v>
      </c>
      <c r="AH9">
        <v>328.24075299999998</v>
      </c>
      <c r="AI9">
        <v>6.4443739999999998</v>
      </c>
      <c r="AJ9">
        <v>115.76907799999999</v>
      </c>
      <c r="AK9">
        <v>957</v>
      </c>
      <c r="AL9">
        <v>3</v>
      </c>
      <c r="AM9">
        <v>1229</v>
      </c>
      <c r="AN9">
        <v>81</v>
      </c>
      <c r="AO9">
        <v>16.421346</v>
      </c>
      <c r="AP9">
        <v>1229.7</v>
      </c>
      <c r="AQ9">
        <v>0</v>
      </c>
      <c r="AR9">
        <v>8</v>
      </c>
      <c r="AS9">
        <v>2392</v>
      </c>
      <c r="AT9">
        <v>5.6000000000000001E-2</v>
      </c>
      <c r="AU9">
        <v>22.800999999999998</v>
      </c>
      <c r="AV9">
        <v>46436</v>
      </c>
      <c r="AW9">
        <v>0</v>
      </c>
      <c r="AX9" s="30">
        <v>0.51</v>
      </c>
      <c r="AY9">
        <v>1.0073684210526317</v>
      </c>
      <c r="AZ9" t="s">
        <v>71</v>
      </c>
      <c r="BA9" t="s">
        <v>199</v>
      </c>
      <c r="BB9">
        <v>1</v>
      </c>
      <c r="BC9" t="s">
        <v>204</v>
      </c>
      <c r="BD9">
        <v>8</v>
      </c>
      <c r="BE9">
        <v>68760.126999999993</v>
      </c>
      <c r="BF9">
        <v>7.8390707451718347E-2</v>
      </c>
      <c r="BG9">
        <v>7.8968323190836284E-2</v>
      </c>
      <c r="BH9">
        <v>401141.83200000011</v>
      </c>
      <c r="BI9">
        <v>1.3437030421698823E-2</v>
      </c>
      <c r="BJ9">
        <v>1.353604011954292E-2</v>
      </c>
      <c r="BK9">
        <v>1</v>
      </c>
      <c r="BL9" t="s">
        <v>71</v>
      </c>
      <c r="BM9">
        <v>0</v>
      </c>
      <c r="BN9" t="s">
        <v>502</v>
      </c>
    </row>
    <row r="10" spans="1:66" x14ac:dyDescent="0.25">
      <c r="A10" s="143" t="str">
        <f t="shared" si="20"/>
        <v>청라교통</v>
      </c>
      <c r="B10" s="143" t="str">
        <f t="shared" si="21"/>
        <v>112</v>
      </c>
      <c r="C10" s="144" t="str">
        <f t="shared" si="22"/>
        <v>70바6014</v>
      </c>
      <c r="D10" s="118" t="str">
        <f t="shared" si="23"/>
        <v>대형</v>
      </c>
      <c r="E10" s="114" t="str">
        <f t="shared" si="16"/>
        <v>D</v>
      </c>
      <c r="F10" s="164">
        <f t="shared" si="17"/>
        <v>0.84619047619047616</v>
      </c>
      <c r="G10" s="165">
        <f t="shared" si="18"/>
        <v>1.7769999999999999</v>
      </c>
      <c r="H10" s="166">
        <f t="shared" si="19"/>
        <v>2.1</v>
      </c>
      <c r="I10" s="167">
        <f t="shared" si="24"/>
        <v>1072.876</v>
      </c>
      <c r="J10" s="168">
        <f t="shared" si="25"/>
        <v>2.7044549357192197E-2</v>
      </c>
      <c r="K10" s="168">
        <f t="shared" si="26"/>
        <v>0.31231804961261</v>
      </c>
      <c r="L10" s="168">
        <f t="shared" si="27"/>
        <v>0.15845260775709402</v>
      </c>
      <c r="M10" s="169">
        <f t="shared" si="28"/>
        <v>13.601000000000001</v>
      </c>
      <c r="N10" s="170">
        <f t="shared" si="29"/>
        <v>9.2999999999999999E-2</v>
      </c>
      <c r="O10" s="170">
        <f t="shared" si="30"/>
        <v>13.422000000000001</v>
      </c>
      <c r="P10" s="171">
        <f t="shared" si="31"/>
        <v>0</v>
      </c>
      <c r="Q10" s="172">
        <f t="shared" si="32"/>
        <v>80</v>
      </c>
      <c r="R10" s="173">
        <f t="shared" si="33"/>
        <v>29.054655876475547</v>
      </c>
      <c r="S10" s="145">
        <f t="shared" si="34"/>
        <v>1</v>
      </c>
      <c r="T10" s="145">
        <f t="shared" si="35"/>
        <v>144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205</v>
      </c>
      <c r="Z10" s="4" t="s">
        <v>193</v>
      </c>
      <c r="AA10" s="4" t="s">
        <v>48</v>
      </c>
      <c r="AB10" s="4">
        <v>531</v>
      </c>
      <c r="AC10" s="4">
        <v>1072.876</v>
      </c>
      <c r="AD10" s="4">
        <v>603.673</v>
      </c>
      <c r="AE10" s="4">
        <v>1.7769999999999999</v>
      </c>
      <c r="AF10" s="4">
        <v>2.1</v>
      </c>
      <c r="AG10" s="4">
        <v>13.601000000000001</v>
      </c>
      <c r="AH10" s="4">
        <v>55.894700999999998</v>
      </c>
      <c r="AI10" s="4">
        <v>1.511647</v>
      </c>
      <c r="AJ10" s="4">
        <v>17.456924000000001</v>
      </c>
      <c r="AK10" s="4">
        <v>170</v>
      </c>
      <c r="AL10" s="4">
        <v>1</v>
      </c>
      <c r="AM10" s="4">
        <v>144</v>
      </c>
      <c r="AN10" s="4">
        <v>80</v>
      </c>
      <c r="AO10" s="4">
        <v>19.194592</v>
      </c>
      <c r="AP10" s="4">
        <v>1464.6</v>
      </c>
      <c r="AQ10" s="4">
        <v>0</v>
      </c>
      <c r="AR10" s="4">
        <v>0</v>
      </c>
      <c r="AS10" s="4">
        <v>0</v>
      </c>
      <c r="AT10" s="4">
        <v>9.2999999999999999E-2</v>
      </c>
      <c r="AU10" s="4">
        <v>13.422000000000001</v>
      </c>
      <c r="AV10" s="4">
        <v>9518</v>
      </c>
      <c r="AW10" s="4">
        <v>0</v>
      </c>
      <c r="AX10" s="31">
        <v>0.42</v>
      </c>
      <c r="AY10">
        <v>0.84619047619047616</v>
      </c>
      <c r="AZ10" t="s">
        <v>67</v>
      </c>
      <c r="BA10" t="s">
        <v>199</v>
      </c>
      <c r="BB10">
        <v>1</v>
      </c>
      <c r="BC10" t="s">
        <v>214</v>
      </c>
      <c r="BD10">
        <v>4</v>
      </c>
      <c r="BE10">
        <v>68760.126999999993</v>
      </c>
      <c r="BF10">
        <v>1.5603170715493298E-2</v>
      </c>
      <c r="BG10">
        <v>1.3203254457824566E-2</v>
      </c>
      <c r="BH10">
        <v>401141.83200000011</v>
      </c>
      <c r="BI10">
        <v>2.674555268023006E-3</v>
      </c>
      <c r="BJ10">
        <v>2.2631831958461342E-3</v>
      </c>
      <c r="BK10">
        <v>1</v>
      </c>
      <c r="BL10" t="s">
        <v>67</v>
      </c>
      <c r="BM10">
        <v>0</v>
      </c>
      <c r="BN10" t="s">
        <v>502</v>
      </c>
    </row>
    <row r="11" spans="1:66" x14ac:dyDescent="0.25">
      <c r="A11" s="146" t="str">
        <f t="shared" si="20"/>
        <v>청라교통</v>
      </c>
      <c r="B11" s="146" t="str">
        <f t="shared" si="21"/>
        <v>112</v>
      </c>
      <c r="C11" s="147" t="str">
        <f t="shared" si="22"/>
        <v>70바6015</v>
      </c>
      <c r="D11" s="135" t="str">
        <f t="shared" si="23"/>
        <v>대형</v>
      </c>
      <c r="E11" s="131" t="str">
        <f t="shared" si="16"/>
        <v>D</v>
      </c>
      <c r="F11" s="154">
        <f t="shared" si="17"/>
        <v>0.82095238095238088</v>
      </c>
      <c r="G11" s="155">
        <f t="shared" si="18"/>
        <v>1.724</v>
      </c>
      <c r="H11" s="156">
        <f t="shared" si="19"/>
        <v>2.1</v>
      </c>
      <c r="I11" s="157">
        <f t="shared" si="24"/>
        <v>3666.277</v>
      </c>
      <c r="J11" s="158">
        <f t="shared" si="25"/>
        <v>4.2750901293469964E-2</v>
      </c>
      <c r="K11" s="158">
        <f t="shared" si="26"/>
        <v>0.35144919863091895</v>
      </c>
      <c r="L11" s="158">
        <f t="shared" si="27"/>
        <v>0.21302263849676389</v>
      </c>
      <c r="M11" s="159">
        <f t="shared" si="28"/>
        <v>16.483000000000001</v>
      </c>
      <c r="N11" s="160">
        <f t="shared" si="29"/>
        <v>5.5E-2</v>
      </c>
      <c r="O11" s="160">
        <f t="shared" si="30"/>
        <v>29.484999999999999</v>
      </c>
      <c r="P11" s="161">
        <f t="shared" si="31"/>
        <v>0</v>
      </c>
      <c r="Q11" s="162">
        <f t="shared" si="32"/>
        <v>78</v>
      </c>
      <c r="R11" s="163">
        <f t="shared" si="33"/>
        <v>26.988336163164835</v>
      </c>
      <c r="S11" s="148">
        <f t="shared" si="34"/>
        <v>2</v>
      </c>
      <c r="T11" s="148">
        <f t="shared" si="35"/>
        <v>1081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206</v>
      </c>
      <c r="Z11" t="s">
        <v>193</v>
      </c>
      <c r="AA11" t="s">
        <v>48</v>
      </c>
      <c r="AB11">
        <v>531</v>
      </c>
      <c r="AC11" s="1">
        <v>3666.277</v>
      </c>
      <c r="AD11" s="1">
        <v>2126.808</v>
      </c>
      <c r="AE11" s="29">
        <v>1.724</v>
      </c>
      <c r="AF11">
        <v>2.1</v>
      </c>
      <c r="AG11">
        <v>16.483000000000001</v>
      </c>
      <c r="AH11">
        <v>224.24355299999999</v>
      </c>
      <c r="AI11">
        <v>9.5866140000000009</v>
      </c>
      <c r="AJ11">
        <v>78.810216999999994</v>
      </c>
      <c r="AK11">
        <v>781</v>
      </c>
      <c r="AL11">
        <v>2</v>
      </c>
      <c r="AM11">
        <v>1081</v>
      </c>
      <c r="AN11">
        <v>78</v>
      </c>
      <c r="AO11">
        <v>16.349530999999999</v>
      </c>
      <c r="AP11">
        <v>3574.6</v>
      </c>
      <c r="AQ11">
        <v>0</v>
      </c>
      <c r="AR11">
        <v>15</v>
      </c>
      <c r="AS11">
        <v>6715</v>
      </c>
      <c r="AT11">
        <v>5.5E-2</v>
      </c>
      <c r="AU11">
        <v>29.484999999999999</v>
      </c>
      <c r="AV11">
        <v>32623</v>
      </c>
      <c r="AW11">
        <v>0</v>
      </c>
      <c r="AX11" s="30">
        <v>0.5</v>
      </c>
      <c r="AY11">
        <v>0.82095238095238088</v>
      </c>
      <c r="AZ11" t="s">
        <v>67</v>
      </c>
      <c r="BA11" t="s">
        <v>199</v>
      </c>
      <c r="BB11">
        <v>7</v>
      </c>
      <c r="BC11" t="s">
        <v>512</v>
      </c>
      <c r="BD11">
        <v>6</v>
      </c>
      <c r="BE11">
        <v>68760.126999999993</v>
      </c>
      <c r="BF11">
        <v>5.3319811349388582E-2</v>
      </c>
      <c r="BG11">
        <v>4.3773026079212338E-2</v>
      </c>
      <c r="BH11">
        <v>401141.83200000011</v>
      </c>
      <c r="BI11">
        <v>9.1396027727170554E-3</v>
      </c>
      <c r="BJ11">
        <v>7.5031786572210485E-3</v>
      </c>
      <c r="BK11">
        <v>1</v>
      </c>
      <c r="BL11" t="s">
        <v>67</v>
      </c>
      <c r="BM11">
        <v>0</v>
      </c>
      <c r="BN11" t="s">
        <v>502</v>
      </c>
    </row>
    <row r="12" spans="1:66" s="2" customFormat="1" x14ac:dyDescent="0.25">
      <c r="A12" s="143" t="str">
        <f t="shared" si="20"/>
        <v>청라교통</v>
      </c>
      <c r="B12" s="143" t="str">
        <f t="shared" si="21"/>
        <v>112</v>
      </c>
      <c r="C12" s="144" t="str">
        <f t="shared" si="22"/>
        <v>70바6032</v>
      </c>
      <c r="D12" s="118" t="str">
        <f t="shared" si="23"/>
        <v>대형</v>
      </c>
      <c r="E12" s="114" t="str">
        <f t="shared" si="16"/>
        <v>C</v>
      </c>
      <c r="F12" s="164">
        <f t="shared" si="17"/>
        <v>0.88800000000000001</v>
      </c>
      <c r="G12" s="165">
        <f t="shared" si="18"/>
        <v>1.776</v>
      </c>
      <c r="H12" s="166">
        <f t="shared" si="19"/>
        <v>2</v>
      </c>
      <c r="I12" s="167">
        <f t="shared" si="24"/>
        <v>4309.5</v>
      </c>
      <c r="J12" s="168">
        <f t="shared" si="25"/>
        <v>1.9728398639606813E-2</v>
      </c>
      <c r="K12" s="168">
        <f t="shared" si="26"/>
        <v>0.34780386884409698</v>
      </c>
      <c r="L12" s="168">
        <f t="shared" si="27"/>
        <v>0.25594616544842791</v>
      </c>
      <c r="M12" s="169">
        <f t="shared" si="28"/>
        <v>15.263</v>
      </c>
      <c r="N12" s="170">
        <f t="shared" si="29"/>
        <v>9.2999999999999999E-2</v>
      </c>
      <c r="O12" s="170">
        <f t="shared" si="30"/>
        <v>17.565999999999999</v>
      </c>
      <c r="P12" s="171">
        <f t="shared" si="31"/>
        <v>0.4</v>
      </c>
      <c r="Q12" s="172">
        <f t="shared" si="32"/>
        <v>90</v>
      </c>
      <c r="R12" s="173">
        <f t="shared" si="33"/>
        <v>26.894350994939025</v>
      </c>
      <c r="S12" s="145">
        <f t="shared" si="34"/>
        <v>4</v>
      </c>
      <c r="T12" s="145">
        <f t="shared" si="35"/>
        <v>757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207</v>
      </c>
      <c r="Z12" t="s">
        <v>193</v>
      </c>
      <c r="AA12" t="s">
        <v>48</v>
      </c>
      <c r="AB12">
        <v>531</v>
      </c>
      <c r="AC12" s="1">
        <v>4309.5</v>
      </c>
      <c r="AD12" s="1">
        <v>2426.9140000000002</v>
      </c>
      <c r="AE12" s="29">
        <v>1.776</v>
      </c>
      <c r="AF12">
        <v>2</v>
      </c>
      <c r="AG12">
        <v>15.263</v>
      </c>
      <c r="AH12">
        <v>253.353812</v>
      </c>
      <c r="AI12">
        <v>4.998265</v>
      </c>
      <c r="AJ12">
        <v>88.117435999999998</v>
      </c>
      <c r="AK12">
        <v>1103</v>
      </c>
      <c r="AL12">
        <v>4</v>
      </c>
      <c r="AM12">
        <v>757</v>
      </c>
      <c r="AN12">
        <v>90</v>
      </c>
      <c r="AO12">
        <v>17.009809000000001</v>
      </c>
      <c r="AP12">
        <v>3061</v>
      </c>
      <c r="AQ12">
        <v>24</v>
      </c>
      <c r="AR12">
        <v>11</v>
      </c>
      <c r="AS12">
        <v>3911</v>
      </c>
      <c r="AT12">
        <v>9.2999999999999999E-2</v>
      </c>
      <c r="AU12">
        <v>17.565999999999999</v>
      </c>
      <c r="AV12">
        <v>38236</v>
      </c>
      <c r="AW12">
        <v>0</v>
      </c>
      <c r="AX12" s="30">
        <v>0.49</v>
      </c>
      <c r="AY12" s="2">
        <v>0.88800000000000001</v>
      </c>
      <c r="AZ12" s="2" t="s">
        <v>69</v>
      </c>
      <c r="BA12" s="2" t="s">
        <v>199</v>
      </c>
      <c r="BB12" s="2">
        <v>1</v>
      </c>
      <c r="BC12" s="2" t="s">
        <v>208</v>
      </c>
      <c r="BD12" s="2">
        <v>9</v>
      </c>
      <c r="BE12" s="2">
        <v>68760.126999999993</v>
      </c>
      <c r="BF12" s="2">
        <v>6.2674404309928058E-2</v>
      </c>
      <c r="BG12" s="2">
        <v>5.565487102721612E-2</v>
      </c>
      <c r="BH12" s="2">
        <v>401141.83200000011</v>
      </c>
      <c r="BI12" s="2">
        <v>1.0743083010101023E-2</v>
      </c>
      <c r="BJ12" s="2">
        <v>9.5398577129697081E-3</v>
      </c>
      <c r="BK12" s="2">
        <v>1</v>
      </c>
      <c r="BL12" s="2" t="s">
        <v>69</v>
      </c>
      <c r="BM12" s="2">
        <v>0</v>
      </c>
      <c r="BN12" s="2" t="s">
        <v>502</v>
      </c>
    </row>
    <row r="13" spans="1:66" x14ac:dyDescent="0.25">
      <c r="A13" s="146" t="str">
        <f t="shared" si="20"/>
        <v>청라교통</v>
      </c>
      <c r="B13" s="146" t="str">
        <f t="shared" si="21"/>
        <v>112</v>
      </c>
      <c r="C13" s="147" t="str">
        <f t="shared" si="22"/>
        <v>70바6056</v>
      </c>
      <c r="D13" s="135" t="str">
        <f t="shared" si="23"/>
        <v>대형</v>
      </c>
      <c r="E13" s="131" t="str">
        <f t="shared" si="16"/>
        <v>D</v>
      </c>
      <c r="F13" s="154">
        <f t="shared" si="17"/>
        <v>0.83666666666666656</v>
      </c>
      <c r="G13" s="155">
        <f t="shared" si="18"/>
        <v>1.7569999999999999</v>
      </c>
      <c r="H13" s="156">
        <f t="shared" si="19"/>
        <v>2.1</v>
      </c>
      <c r="I13" s="157">
        <f t="shared" si="24"/>
        <v>1222.329</v>
      </c>
      <c r="J13" s="158">
        <f t="shared" si="25"/>
        <v>3.9925959249769653E-2</v>
      </c>
      <c r="K13" s="158">
        <f t="shared" si="26"/>
        <v>0.35768499128871994</v>
      </c>
      <c r="L13" s="158">
        <f t="shared" si="27"/>
        <v>0.1693488414330348</v>
      </c>
      <c r="M13" s="159">
        <f t="shared" si="28"/>
        <v>15.715</v>
      </c>
      <c r="N13" s="160">
        <f t="shared" si="29"/>
        <v>8.2000000000000003E-2</v>
      </c>
      <c r="O13" s="160">
        <f t="shared" si="30"/>
        <v>38.86</v>
      </c>
      <c r="P13" s="161">
        <f t="shared" si="31"/>
        <v>0</v>
      </c>
      <c r="Q13" s="162">
        <f t="shared" si="32"/>
        <v>82</v>
      </c>
      <c r="R13" s="163">
        <f t="shared" si="33"/>
        <v>28.916973491668323</v>
      </c>
      <c r="S13" s="148">
        <f t="shared" si="34"/>
        <v>1</v>
      </c>
      <c r="T13" s="148">
        <f t="shared" si="35"/>
        <v>475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513</v>
      </c>
      <c r="Z13" s="4" t="s">
        <v>193</v>
      </c>
      <c r="AA13" s="4" t="s">
        <v>48</v>
      </c>
      <c r="AB13" s="4">
        <v>531</v>
      </c>
      <c r="AC13" s="4">
        <v>1222.329</v>
      </c>
      <c r="AD13" s="4">
        <v>695.63499999999999</v>
      </c>
      <c r="AE13" s="4">
        <v>1.7569999999999999</v>
      </c>
      <c r="AF13" s="4">
        <v>2.1</v>
      </c>
      <c r="AG13" s="4">
        <v>15.715</v>
      </c>
      <c r="AH13" s="4">
        <v>70.171087999999997</v>
      </c>
      <c r="AI13" s="4">
        <v>2.8016480000000001</v>
      </c>
      <c r="AJ13" s="4">
        <v>25.099145</v>
      </c>
      <c r="AK13" s="4">
        <v>207</v>
      </c>
      <c r="AL13" s="4">
        <v>1</v>
      </c>
      <c r="AM13" s="4">
        <v>475</v>
      </c>
      <c r="AN13" s="4">
        <v>82</v>
      </c>
      <c r="AO13" s="4">
        <v>17.419267999999999</v>
      </c>
      <c r="AP13" s="4">
        <v>1695.3</v>
      </c>
      <c r="AQ13" s="4">
        <v>0</v>
      </c>
      <c r="AR13" s="4">
        <v>13</v>
      </c>
      <c r="AS13" s="4">
        <v>5806</v>
      </c>
      <c r="AT13" s="4">
        <v>8.2000000000000003E-2</v>
      </c>
      <c r="AU13" s="4">
        <v>38.86</v>
      </c>
      <c r="AV13" s="4">
        <v>11235</v>
      </c>
      <c r="AW13" s="4">
        <v>0</v>
      </c>
      <c r="AX13" s="31">
        <v>0.46</v>
      </c>
      <c r="AY13">
        <v>0.83666666666666656</v>
      </c>
      <c r="AZ13" t="s">
        <v>67</v>
      </c>
      <c r="BA13" t="s">
        <v>199</v>
      </c>
      <c r="BB13">
        <v>5</v>
      </c>
      <c r="BC13" t="s">
        <v>514</v>
      </c>
      <c r="BD13">
        <v>6</v>
      </c>
      <c r="BE13">
        <v>68760.126999999993</v>
      </c>
      <c r="BF13">
        <v>1.7776712367037949E-2</v>
      </c>
      <c r="BG13">
        <v>1.4873182680421749E-2</v>
      </c>
      <c r="BH13">
        <v>401141.83200000011</v>
      </c>
      <c r="BI13">
        <v>3.0471242400867322E-3</v>
      </c>
      <c r="BJ13">
        <v>2.5494272808725656E-3</v>
      </c>
      <c r="BK13">
        <v>1</v>
      </c>
      <c r="BL13" t="s">
        <v>515</v>
      </c>
      <c r="BM13" t="s">
        <v>516</v>
      </c>
      <c r="BN13" t="s">
        <v>515</v>
      </c>
    </row>
    <row r="14" spans="1:66" x14ac:dyDescent="0.25">
      <c r="A14" s="143" t="str">
        <f t="shared" si="20"/>
        <v>청라교통</v>
      </c>
      <c r="B14" s="143" t="str">
        <f t="shared" si="21"/>
        <v>112</v>
      </c>
      <c r="C14" s="144" t="str">
        <f t="shared" si="22"/>
        <v>70바6062</v>
      </c>
      <c r="D14" s="118" t="str">
        <f t="shared" si="23"/>
        <v>대형</v>
      </c>
      <c r="E14" s="114" t="str">
        <f t="shared" si="16"/>
        <v>B</v>
      </c>
      <c r="F14" s="164">
        <f t="shared" si="17"/>
        <v>0.9252631578947369</v>
      </c>
      <c r="G14" s="165">
        <f t="shared" si="18"/>
        <v>1.758</v>
      </c>
      <c r="H14" s="166">
        <f t="shared" si="19"/>
        <v>1.9</v>
      </c>
      <c r="I14" s="167">
        <f t="shared" si="24"/>
        <v>3618.377</v>
      </c>
      <c r="J14" s="168">
        <f t="shared" si="25"/>
        <v>4.0384985543295317E-2</v>
      </c>
      <c r="K14" s="168">
        <f t="shared" si="26"/>
        <v>0.37666927116230881</v>
      </c>
      <c r="L14" s="168">
        <f t="shared" si="27"/>
        <v>0.18516589067418901</v>
      </c>
      <c r="M14" s="169">
        <f t="shared" si="28"/>
        <v>16.478000000000002</v>
      </c>
      <c r="N14" s="170">
        <f t="shared" si="29"/>
        <v>8.3000000000000004E-2</v>
      </c>
      <c r="O14" s="170">
        <f t="shared" si="30"/>
        <v>28.576000000000001</v>
      </c>
      <c r="P14" s="171">
        <f t="shared" si="31"/>
        <v>0</v>
      </c>
      <c r="Q14" s="172">
        <f t="shared" si="32"/>
        <v>80</v>
      </c>
      <c r="R14" s="173">
        <f t="shared" si="33"/>
        <v>26.97987449924106</v>
      </c>
      <c r="S14" s="145">
        <f t="shared" si="34"/>
        <v>3</v>
      </c>
      <c r="T14" s="145">
        <f t="shared" si="35"/>
        <v>1034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209</v>
      </c>
      <c r="Z14" t="s">
        <v>193</v>
      </c>
      <c r="AA14" t="s">
        <v>48</v>
      </c>
      <c r="AB14">
        <v>531</v>
      </c>
      <c r="AC14" s="1">
        <v>3618.377</v>
      </c>
      <c r="AD14" s="1">
        <v>2057.8449999999998</v>
      </c>
      <c r="AE14" s="29">
        <v>1.758</v>
      </c>
      <c r="AF14">
        <v>1.9</v>
      </c>
      <c r="AG14">
        <v>16.478000000000002</v>
      </c>
      <c r="AH14">
        <v>230.06245699999999</v>
      </c>
      <c r="AI14">
        <v>9.2910690000000002</v>
      </c>
      <c r="AJ14">
        <v>86.657458000000005</v>
      </c>
      <c r="AK14">
        <v>670</v>
      </c>
      <c r="AL14">
        <v>3</v>
      </c>
      <c r="AM14">
        <v>1034</v>
      </c>
      <c r="AN14">
        <v>80</v>
      </c>
      <c r="AO14">
        <v>15.727802000000001</v>
      </c>
      <c r="AP14">
        <v>3747.9</v>
      </c>
      <c r="AQ14">
        <v>0</v>
      </c>
      <c r="AR14">
        <v>41</v>
      </c>
      <c r="AS14">
        <v>45625</v>
      </c>
      <c r="AT14">
        <v>8.3000000000000004E-2</v>
      </c>
      <c r="AU14">
        <v>28.576000000000001</v>
      </c>
      <c r="AV14">
        <v>33347</v>
      </c>
      <c r="AW14">
        <v>0</v>
      </c>
      <c r="AX14" s="30">
        <v>0.51</v>
      </c>
      <c r="AY14">
        <v>0.9252631578947369</v>
      </c>
      <c r="AZ14" t="s">
        <v>68</v>
      </c>
      <c r="BA14" t="s">
        <v>199</v>
      </c>
      <c r="BB14">
        <v>1</v>
      </c>
      <c r="BC14" t="s">
        <v>517</v>
      </c>
      <c r="BD14">
        <v>5</v>
      </c>
      <c r="BE14">
        <v>68760.126999999993</v>
      </c>
      <c r="BF14">
        <v>5.262318669074012E-2</v>
      </c>
      <c r="BG14">
        <v>4.8690295895958496E-2</v>
      </c>
      <c r="BH14">
        <v>401141.83200000011</v>
      </c>
      <c r="BI14">
        <v>9.0201936356515394E-3</v>
      </c>
      <c r="BJ14">
        <v>8.3460528481449515E-3</v>
      </c>
      <c r="BK14">
        <v>1</v>
      </c>
      <c r="BL14" t="s">
        <v>66</v>
      </c>
      <c r="BM14">
        <v>-1</v>
      </c>
      <c r="BN14" t="s">
        <v>501</v>
      </c>
    </row>
    <row r="15" spans="1:66" x14ac:dyDescent="0.25">
      <c r="A15" s="146" t="str">
        <f t="shared" si="20"/>
        <v>청라교통</v>
      </c>
      <c r="B15" s="146" t="str">
        <f t="shared" si="21"/>
        <v>112</v>
      </c>
      <c r="C15" s="147" t="str">
        <f t="shared" si="22"/>
        <v>70바6063</v>
      </c>
      <c r="D15" s="135" t="str">
        <f t="shared" si="23"/>
        <v>대형</v>
      </c>
      <c r="E15" s="131" t="str">
        <f t="shared" si="16"/>
        <v>A</v>
      </c>
      <c r="F15" s="154">
        <f t="shared" si="17"/>
        <v>0.98368421052631583</v>
      </c>
      <c r="G15" s="155">
        <f t="shared" si="18"/>
        <v>1.869</v>
      </c>
      <c r="H15" s="156">
        <f t="shared" si="19"/>
        <v>1.9</v>
      </c>
      <c r="I15" s="157">
        <f t="shared" si="24"/>
        <v>1624.866</v>
      </c>
      <c r="J15" s="158">
        <f t="shared" si="25"/>
        <v>3.0371075346592624E-2</v>
      </c>
      <c r="K15" s="158">
        <f t="shared" si="26"/>
        <v>0.36970489725170974</v>
      </c>
      <c r="L15" s="158">
        <f t="shared" si="27"/>
        <v>0.16862929004607149</v>
      </c>
      <c r="M15" s="159">
        <f t="shared" si="28"/>
        <v>14.601000000000001</v>
      </c>
      <c r="N15" s="160">
        <f t="shared" si="29"/>
        <v>0.123</v>
      </c>
      <c r="O15" s="160">
        <f t="shared" si="30"/>
        <v>31.263999999999999</v>
      </c>
      <c r="P15" s="161">
        <f t="shared" si="31"/>
        <v>3.7250000000000001</v>
      </c>
      <c r="Q15" s="162">
        <f t="shared" si="32"/>
        <v>94</v>
      </c>
      <c r="R15" s="163">
        <f t="shared" si="33"/>
        <v>28.04298514011699</v>
      </c>
      <c r="S15" s="148">
        <f t="shared" si="34"/>
        <v>2</v>
      </c>
      <c r="T15" s="148">
        <f t="shared" si="35"/>
        <v>508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210</v>
      </c>
      <c r="Z15" t="s">
        <v>193</v>
      </c>
      <c r="AA15" t="s">
        <v>48</v>
      </c>
      <c r="AB15">
        <v>531</v>
      </c>
      <c r="AC15" s="1">
        <v>1624.866</v>
      </c>
      <c r="AD15" s="1">
        <v>869.18299999999999</v>
      </c>
      <c r="AE15" s="29">
        <v>1.869</v>
      </c>
      <c r="AF15">
        <v>1.9</v>
      </c>
      <c r="AG15">
        <v>14.601000000000001</v>
      </c>
      <c r="AH15">
        <v>96.582190999999995</v>
      </c>
      <c r="AI15">
        <v>2.9333049999999998</v>
      </c>
      <c r="AJ15">
        <v>35.706909000000003</v>
      </c>
      <c r="AK15">
        <v>274</v>
      </c>
      <c r="AL15">
        <v>2</v>
      </c>
      <c r="AM15">
        <v>508</v>
      </c>
      <c r="AN15">
        <v>94</v>
      </c>
      <c r="AO15">
        <v>16.82366</v>
      </c>
      <c r="AP15">
        <v>1996.6</v>
      </c>
      <c r="AQ15">
        <v>223.5</v>
      </c>
      <c r="AR15">
        <v>17</v>
      </c>
      <c r="AS15">
        <v>25022</v>
      </c>
      <c r="AT15">
        <v>0.123</v>
      </c>
      <c r="AU15">
        <v>31.263999999999999</v>
      </c>
      <c r="AV15">
        <v>13110</v>
      </c>
      <c r="AW15">
        <v>0</v>
      </c>
      <c r="AX15" s="30">
        <v>0.48</v>
      </c>
      <c r="AY15">
        <v>0.98368421052631583</v>
      </c>
      <c r="AZ15" t="s">
        <v>66</v>
      </c>
      <c r="BA15" t="s">
        <v>199</v>
      </c>
      <c r="BB15">
        <v>2</v>
      </c>
      <c r="BC15" t="s">
        <v>505</v>
      </c>
      <c r="BD15">
        <v>8</v>
      </c>
      <c r="BE15">
        <v>68760.126999999993</v>
      </c>
      <c r="BF15">
        <v>2.3630933665960217E-2</v>
      </c>
      <c r="BG15">
        <v>2.3245376327199814E-2</v>
      </c>
      <c r="BH15">
        <v>401141.83200000011</v>
      </c>
      <c r="BI15">
        <v>4.0506022318809159E-3</v>
      </c>
      <c r="BJ15">
        <v>3.9845134586239117E-3</v>
      </c>
      <c r="BK15">
        <v>1</v>
      </c>
      <c r="BL15" t="s">
        <v>68</v>
      </c>
      <c r="BM15">
        <v>1</v>
      </c>
      <c r="BN15" t="s">
        <v>503</v>
      </c>
    </row>
    <row r="16" spans="1:66" x14ac:dyDescent="0.25">
      <c r="A16" s="143" t="str">
        <f t="shared" si="20"/>
        <v>청라교통</v>
      </c>
      <c r="B16" s="143" t="str">
        <f t="shared" si="21"/>
        <v>112</v>
      </c>
      <c r="C16" s="144" t="str">
        <f t="shared" si="22"/>
        <v>70바6064</v>
      </c>
      <c r="D16" s="118" t="str">
        <f t="shared" si="23"/>
        <v>대형</v>
      </c>
      <c r="E16" s="114" t="str">
        <f t="shared" si="16"/>
        <v>A</v>
      </c>
      <c r="F16" s="164">
        <f t="shared" si="17"/>
        <v>0.98210526315789481</v>
      </c>
      <c r="G16" s="165">
        <f t="shared" si="18"/>
        <v>1.8660000000000001</v>
      </c>
      <c r="H16" s="166">
        <f t="shared" si="19"/>
        <v>1.9</v>
      </c>
      <c r="I16" s="167">
        <f t="shared" si="24"/>
        <v>1608.9649999999999</v>
      </c>
      <c r="J16" s="168">
        <f t="shared" si="25"/>
        <v>1.5224158524146733E-2</v>
      </c>
      <c r="K16" s="168">
        <f t="shared" si="26"/>
        <v>0.30475093323510588</v>
      </c>
      <c r="L16" s="168">
        <f t="shared" si="27"/>
        <v>0.13051868747921802</v>
      </c>
      <c r="M16" s="169">
        <f t="shared" si="28"/>
        <v>16.617999999999999</v>
      </c>
      <c r="N16" s="170">
        <f t="shared" si="29"/>
        <v>0</v>
      </c>
      <c r="O16" s="170">
        <f t="shared" si="30"/>
        <v>37.478000000000002</v>
      </c>
      <c r="P16" s="171">
        <f t="shared" si="31"/>
        <v>2.5000000000000001E-2</v>
      </c>
      <c r="Q16" s="172">
        <f t="shared" si="32"/>
        <v>84</v>
      </c>
      <c r="R16" s="173">
        <f t="shared" si="33"/>
        <v>28.252628240793129</v>
      </c>
      <c r="S16" s="145">
        <f t="shared" si="34"/>
        <v>0</v>
      </c>
      <c r="T16" s="145">
        <f t="shared" si="35"/>
        <v>603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211</v>
      </c>
      <c r="Z16" s="4" t="s">
        <v>193</v>
      </c>
      <c r="AA16" s="4" t="s">
        <v>48</v>
      </c>
      <c r="AB16" s="4">
        <v>531</v>
      </c>
      <c r="AC16" s="4">
        <v>1608.9649999999999</v>
      </c>
      <c r="AD16" s="4">
        <v>862.11500000000001</v>
      </c>
      <c r="AE16" s="4">
        <v>1.8660000000000001</v>
      </c>
      <c r="AF16" s="4">
        <v>1.9</v>
      </c>
      <c r="AG16" s="4">
        <v>16.617999999999999</v>
      </c>
      <c r="AH16" s="4">
        <v>83.745778000000001</v>
      </c>
      <c r="AI16" s="4">
        <v>1.274959</v>
      </c>
      <c r="AJ16" s="4">
        <v>25.521604</v>
      </c>
      <c r="AK16" s="4">
        <v>210</v>
      </c>
      <c r="AL16" s="4">
        <v>0</v>
      </c>
      <c r="AM16" s="4">
        <v>603</v>
      </c>
      <c r="AN16" s="4">
        <v>84</v>
      </c>
      <c r="AO16" s="4">
        <v>19.212489999999999</v>
      </c>
      <c r="AP16" s="4">
        <v>1309.5</v>
      </c>
      <c r="AQ16" s="4">
        <v>1.5</v>
      </c>
      <c r="AR16" s="4">
        <v>5</v>
      </c>
      <c r="AS16" s="4">
        <v>1068</v>
      </c>
      <c r="AT16" s="4">
        <v>0</v>
      </c>
      <c r="AU16" s="4">
        <v>37.478000000000002</v>
      </c>
      <c r="AV16" s="4">
        <v>14528</v>
      </c>
      <c r="AW16" s="4">
        <v>0</v>
      </c>
      <c r="AX16" s="31">
        <v>0.52</v>
      </c>
      <c r="AY16">
        <v>0.98210526315789481</v>
      </c>
      <c r="AZ16" t="s">
        <v>66</v>
      </c>
      <c r="BA16" t="s">
        <v>199</v>
      </c>
      <c r="BB16">
        <v>3</v>
      </c>
      <c r="BC16" t="s">
        <v>518</v>
      </c>
      <c r="BD16">
        <v>5</v>
      </c>
      <c r="BE16">
        <v>68760.126999999993</v>
      </c>
      <c r="BF16">
        <v>2.3399680457251049E-2</v>
      </c>
      <c r="BG16">
        <v>2.2980949333279189E-2</v>
      </c>
      <c r="BH16">
        <v>401141.83200000011</v>
      </c>
      <c r="BI16">
        <v>4.0109628855661194E-3</v>
      </c>
      <c r="BJ16">
        <v>3.9391877602454632E-3</v>
      </c>
      <c r="BK16">
        <v>1</v>
      </c>
      <c r="BL16" t="s">
        <v>66</v>
      </c>
      <c r="BM16">
        <v>0</v>
      </c>
      <c r="BN16" t="s">
        <v>502</v>
      </c>
    </row>
    <row r="17" spans="1:66" x14ac:dyDescent="0.25">
      <c r="A17" s="146" t="str">
        <f t="shared" si="20"/>
        <v>청라교통</v>
      </c>
      <c r="B17" s="146" t="str">
        <f t="shared" si="21"/>
        <v>112</v>
      </c>
      <c r="C17" s="147" t="str">
        <f t="shared" si="22"/>
        <v>70바6065</v>
      </c>
      <c r="D17" s="135" t="str">
        <f t="shared" si="23"/>
        <v>대형</v>
      </c>
      <c r="E17" s="131" t="str">
        <f t="shared" si="16"/>
        <v>D</v>
      </c>
      <c r="F17" s="154">
        <f t="shared" si="17"/>
        <v>0.82799999999999996</v>
      </c>
      <c r="G17" s="155">
        <f t="shared" si="18"/>
        <v>1.6559999999999999</v>
      </c>
      <c r="H17" s="156">
        <f t="shared" si="19"/>
        <v>2</v>
      </c>
      <c r="I17" s="157">
        <f t="shared" si="24"/>
        <v>2459.4389999999999</v>
      </c>
      <c r="J17" s="158">
        <f t="shared" si="25"/>
        <v>2.7783457371730661E-2</v>
      </c>
      <c r="K17" s="158">
        <f t="shared" si="26"/>
        <v>0.4080186087754083</v>
      </c>
      <c r="L17" s="158">
        <f t="shared" si="27"/>
        <v>0.19963902337077685</v>
      </c>
      <c r="M17" s="159">
        <f t="shared" si="28"/>
        <v>18.606999999999999</v>
      </c>
      <c r="N17" s="160">
        <f t="shared" si="29"/>
        <v>0.28499999999999998</v>
      </c>
      <c r="O17" s="160">
        <f t="shared" si="30"/>
        <v>39.359000000000002</v>
      </c>
      <c r="P17" s="161">
        <f t="shared" si="31"/>
        <v>0</v>
      </c>
      <c r="Q17" s="162">
        <f t="shared" si="32"/>
        <v>82</v>
      </c>
      <c r="R17" s="163">
        <f t="shared" si="33"/>
        <v>28.271931619841276</v>
      </c>
      <c r="S17" s="148">
        <f t="shared" si="34"/>
        <v>7</v>
      </c>
      <c r="T17" s="148">
        <f t="shared" si="35"/>
        <v>968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212</v>
      </c>
      <c r="Z17" t="s">
        <v>193</v>
      </c>
      <c r="AA17" t="s">
        <v>48</v>
      </c>
      <c r="AB17">
        <v>531</v>
      </c>
      <c r="AC17" s="1">
        <v>2459.4389999999999</v>
      </c>
      <c r="AD17" s="1">
        <v>1485.2539999999999</v>
      </c>
      <c r="AE17" s="29">
        <v>1.6559999999999999</v>
      </c>
      <c r="AF17">
        <v>2</v>
      </c>
      <c r="AG17">
        <v>18.606999999999999</v>
      </c>
      <c r="AH17">
        <v>154.18746999999999</v>
      </c>
      <c r="AI17">
        <v>4.2838609999999999</v>
      </c>
      <c r="AJ17">
        <v>62.911357000000002</v>
      </c>
      <c r="AK17">
        <v>491</v>
      </c>
      <c r="AL17">
        <v>7</v>
      </c>
      <c r="AM17">
        <v>968</v>
      </c>
      <c r="AN17">
        <v>82</v>
      </c>
      <c r="AO17">
        <v>15.950965</v>
      </c>
      <c r="AP17">
        <v>3951.2</v>
      </c>
      <c r="AQ17">
        <v>0</v>
      </c>
      <c r="AR17">
        <v>37</v>
      </c>
      <c r="AS17">
        <v>30175</v>
      </c>
      <c r="AT17">
        <v>0.28499999999999998</v>
      </c>
      <c r="AU17">
        <v>39.359000000000002</v>
      </c>
      <c r="AV17">
        <v>21809</v>
      </c>
      <c r="AW17">
        <v>0</v>
      </c>
      <c r="AX17" s="30">
        <v>0.5</v>
      </c>
      <c r="AY17">
        <v>0.82799999999999996</v>
      </c>
      <c r="AZ17" t="s">
        <v>67</v>
      </c>
      <c r="BA17" t="s">
        <v>199</v>
      </c>
      <c r="BB17">
        <v>6</v>
      </c>
      <c r="BC17" t="s">
        <v>519</v>
      </c>
      <c r="BD17">
        <v>7</v>
      </c>
      <c r="BE17">
        <v>68760.126999999993</v>
      </c>
      <c r="BF17">
        <v>3.5768389433021262E-2</v>
      </c>
      <c r="BG17">
        <v>2.9616226450541603E-2</v>
      </c>
      <c r="BH17">
        <v>401141.83200000011</v>
      </c>
      <c r="BI17">
        <v>6.1310957965610511E-3</v>
      </c>
      <c r="BJ17">
        <v>5.07654731955255E-3</v>
      </c>
      <c r="BK17">
        <v>1</v>
      </c>
      <c r="BL17" t="s">
        <v>69</v>
      </c>
      <c r="BM17">
        <v>-1</v>
      </c>
      <c r="BN17" t="s">
        <v>501</v>
      </c>
    </row>
    <row r="18" spans="1:66" x14ac:dyDescent="0.25">
      <c r="A18" s="143" t="str">
        <f t="shared" si="20"/>
        <v>청라교통</v>
      </c>
      <c r="B18" s="143" t="str">
        <f t="shared" si="21"/>
        <v>112</v>
      </c>
      <c r="C18" s="144" t="str">
        <f t="shared" si="22"/>
        <v>70바6066</v>
      </c>
      <c r="D18" s="118" t="str">
        <f t="shared" si="23"/>
        <v>대형</v>
      </c>
      <c r="E18" s="114" t="str">
        <f t="shared" si="16"/>
        <v>D</v>
      </c>
      <c r="F18" s="164">
        <f t="shared" si="17"/>
        <v>0.84476190476190471</v>
      </c>
      <c r="G18" s="165">
        <f t="shared" si="18"/>
        <v>1.774</v>
      </c>
      <c r="H18" s="166">
        <f t="shared" si="19"/>
        <v>2.1</v>
      </c>
      <c r="I18" s="167">
        <f t="shared" si="24"/>
        <v>4283.1629999999996</v>
      </c>
      <c r="J18" s="168">
        <f t="shared" si="25"/>
        <v>1.6531328995754307E-2</v>
      </c>
      <c r="K18" s="168">
        <f t="shared" si="26"/>
        <v>0.34959060142419729</v>
      </c>
      <c r="L18" s="168">
        <f t="shared" si="27"/>
        <v>0.25448482815153195</v>
      </c>
      <c r="M18" s="169">
        <f t="shared" si="28"/>
        <v>13.83</v>
      </c>
      <c r="N18" s="170">
        <f t="shared" si="29"/>
        <v>4.7E-2</v>
      </c>
      <c r="O18" s="170">
        <f t="shared" si="30"/>
        <v>11.907</v>
      </c>
      <c r="P18" s="171">
        <f t="shared" si="31"/>
        <v>0.15833333333333333</v>
      </c>
      <c r="Q18" s="172">
        <f t="shared" si="32"/>
        <v>84</v>
      </c>
      <c r="R18" s="173">
        <f t="shared" si="33"/>
        <v>27.367520905070236</v>
      </c>
      <c r="S18" s="145">
        <f t="shared" si="34"/>
        <v>2</v>
      </c>
      <c r="T18" s="145">
        <f t="shared" si="35"/>
        <v>510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213</v>
      </c>
      <c r="Z18" t="s">
        <v>193</v>
      </c>
      <c r="AA18" t="s">
        <v>48</v>
      </c>
      <c r="AB18">
        <v>531</v>
      </c>
      <c r="AC18" s="1">
        <v>4283.1629999999996</v>
      </c>
      <c r="AD18" s="1">
        <v>2414.5709999999999</v>
      </c>
      <c r="AE18" s="29">
        <v>1.774</v>
      </c>
      <c r="AF18">
        <v>2.1</v>
      </c>
      <c r="AG18">
        <v>13.83</v>
      </c>
      <c r="AH18">
        <v>246.90132299999999</v>
      </c>
      <c r="AI18">
        <v>4.081607</v>
      </c>
      <c r="AJ18">
        <v>86.314381999999995</v>
      </c>
      <c r="AK18">
        <v>1090</v>
      </c>
      <c r="AL18">
        <v>2</v>
      </c>
      <c r="AM18">
        <v>510</v>
      </c>
      <c r="AN18">
        <v>84</v>
      </c>
      <c r="AO18">
        <v>17.347670999999998</v>
      </c>
      <c r="AP18">
        <v>4950.1000000000004</v>
      </c>
      <c r="AQ18">
        <v>9.5</v>
      </c>
      <c r="AR18">
        <v>3</v>
      </c>
      <c r="AS18">
        <v>1373</v>
      </c>
      <c r="AT18">
        <v>4.7E-2</v>
      </c>
      <c r="AU18">
        <v>11.907</v>
      </c>
      <c r="AV18">
        <v>37413</v>
      </c>
      <c r="AW18">
        <v>0</v>
      </c>
      <c r="AX18" s="30">
        <v>0.45</v>
      </c>
      <c r="AY18">
        <v>0.84476190476190471</v>
      </c>
      <c r="AZ18" t="s">
        <v>67</v>
      </c>
      <c r="BA18" t="s">
        <v>199</v>
      </c>
      <c r="BB18">
        <v>2</v>
      </c>
      <c r="BC18" t="s">
        <v>520</v>
      </c>
      <c r="BD18">
        <v>5</v>
      </c>
      <c r="BE18">
        <v>68760.126999999993</v>
      </c>
      <c r="BF18">
        <v>6.2291377094169709E-2</v>
      </c>
      <c r="BG18">
        <v>5.2621382364312887E-2</v>
      </c>
      <c r="BH18">
        <v>401141.83200000011</v>
      </c>
      <c r="BI18">
        <v>1.0677427927785896E-2</v>
      </c>
      <c r="BJ18">
        <v>9.0198843542343716E-3</v>
      </c>
      <c r="BK18">
        <v>1</v>
      </c>
      <c r="BL18" t="s">
        <v>69</v>
      </c>
      <c r="BM18">
        <v>-1</v>
      </c>
      <c r="BN18" t="s">
        <v>501</v>
      </c>
    </row>
    <row r="19" spans="1:66" x14ac:dyDescent="0.25">
      <c r="A19" s="146" t="str">
        <f t="shared" si="20"/>
        <v>청라교통</v>
      </c>
      <c r="B19" s="146" t="str">
        <f t="shared" si="21"/>
        <v>112</v>
      </c>
      <c r="C19" s="147" t="str">
        <f t="shared" si="22"/>
        <v>70바6091</v>
      </c>
      <c r="D19" s="135" t="str">
        <f t="shared" si="23"/>
        <v>대형</v>
      </c>
      <c r="E19" s="131" t="str">
        <f t="shared" si="16"/>
        <v>B</v>
      </c>
      <c r="F19" s="154">
        <f t="shared" si="17"/>
        <v>0.92349999999999999</v>
      </c>
      <c r="G19" s="155">
        <f t="shared" si="18"/>
        <v>1.847</v>
      </c>
      <c r="H19" s="156">
        <f t="shared" si="19"/>
        <v>2</v>
      </c>
      <c r="I19" s="157">
        <f t="shared" si="24"/>
        <v>5433.0720000000001</v>
      </c>
      <c r="J19" s="158">
        <f t="shared" si="25"/>
        <v>1.8050417510016421E-2</v>
      </c>
      <c r="K19" s="158">
        <f t="shared" si="26"/>
        <v>0.34212901088941955</v>
      </c>
      <c r="L19" s="158">
        <f t="shared" si="27"/>
        <v>0.15939416963368053</v>
      </c>
      <c r="M19" s="159">
        <f t="shared" si="28"/>
        <v>14.686999999999999</v>
      </c>
      <c r="N19" s="160">
        <f t="shared" si="29"/>
        <v>9.1999999999999998E-2</v>
      </c>
      <c r="O19" s="160">
        <f t="shared" si="30"/>
        <v>30.038</v>
      </c>
      <c r="P19" s="161">
        <f t="shared" si="31"/>
        <v>0</v>
      </c>
      <c r="Q19" s="162">
        <f t="shared" si="32"/>
        <v>80</v>
      </c>
      <c r="R19" s="163">
        <f t="shared" si="33"/>
        <v>26.703525201984199</v>
      </c>
      <c r="S19" s="148">
        <f t="shared" si="34"/>
        <v>5</v>
      </c>
      <c r="T19" s="148">
        <f t="shared" si="35"/>
        <v>1632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215</v>
      </c>
      <c r="Z19" s="4" t="s">
        <v>193</v>
      </c>
      <c r="AA19" s="4" t="s">
        <v>48</v>
      </c>
      <c r="AB19" s="4">
        <v>531</v>
      </c>
      <c r="AC19" s="4">
        <v>5433.0720000000001</v>
      </c>
      <c r="AD19" s="4">
        <v>2941.3780000000002</v>
      </c>
      <c r="AE19" s="4">
        <v>1.847</v>
      </c>
      <c r="AF19" s="4">
        <v>2</v>
      </c>
      <c r="AG19" s="4">
        <v>14.686999999999999</v>
      </c>
      <c r="AH19" s="4">
        <v>317.993808</v>
      </c>
      <c r="AI19" s="4">
        <v>5.7399209999999998</v>
      </c>
      <c r="AJ19" s="4">
        <v>108.79490699999999</v>
      </c>
      <c r="AK19" s="4">
        <v>866</v>
      </c>
      <c r="AL19" s="4">
        <v>5</v>
      </c>
      <c r="AM19" s="4">
        <v>1632</v>
      </c>
      <c r="AN19" s="4">
        <v>80</v>
      </c>
      <c r="AO19" s="4">
        <v>17.085464000000002</v>
      </c>
      <c r="AP19" s="4">
        <v>3435.3</v>
      </c>
      <c r="AQ19" s="4">
        <v>0</v>
      </c>
      <c r="AR19" s="4">
        <v>4</v>
      </c>
      <c r="AS19" s="4">
        <v>2667</v>
      </c>
      <c r="AT19" s="4">
        <v>9.1999999999999998E-2</v>
      </c>
      <c r="AU19" s="4">
        <v>30.038</v>
      </c>
      <c r="AV19" s="4">
        <v>48675</v>
      </c>
      <c r="AW19" s="4">
        <v>0</v>
      </c>
      <c r="AX19" s="31">
        <v>0.5</v>
      </c>
      <c r="AY19">
        <v>0.92349999999999999</v>
      </c>
      <c r="AZ19" t="s">
        <v>68</v>
      </c>
      <c r="BA19" t="s">
        <v>199</v>
      </c>
      <c r="BB19">
        <v>2</v>
      </c>
      <c r="BC19" t="s">
        <v>521</v>
      </c>
      <c r="BD19">
        <v>9</v>
      </c>
      <c r="BE19">
        <v>68760.126999999993</v>
      </c>
      <c r="BF19">
        <v>7.9014862785230178E-2</v>
      </c>
      <c r="BG19">
        <v>7.2970225782160072E-2</v>
      </c>
      <c r="BH19">
        <v>401141.83200000011</v>
      </c>
      <c r="BI19">
        <v>1.3544017518472116E-2</v>
      </c>
      <c r="BJ19">
        <v>1.2507900178308998E-2</v>
      </c>
      <c r="BK19">
        <v>1</v>
      </c>
      <c r="BL19" t="s">
        <v>68</v>
      </c>
      <c r="BM19">
        <v>0</v>
      </c>
      <c r="BN19" t="s">
        <v>502</v>
      </c>
    </row>
    <row r="20" spans="1:66" x14ac:dyDescent="0.25">
      <c r="A20" s="143" t="str">
        <f t="shared" si="20"/>
        <v>청라교통</v>
      </c>
      <c r="B20" s="143" t="str">
        <f t="shared" si="21"/>
        <v>112</v>
      </c>
      <c r="C20" s="144" t="str">
        <f t="shared" si="22"/>
        <v>72바1572</v>
      </c>
      <c r="D20" s="118" t="str">
        <f t="shared" si="23"/>
        <v>대형</v>
      </c>
      <c r="E20" s="114" t="str">
        <f t="shared" si="16"/>
        <v>C</v>
      </c>
      <c r="F20" s="164">
        <f t="shared" si="17"/>
        <v>0.88149999999999995</v>
      </c>
      <c r="G20" s="165">
        <f t="shared" si="18"/>
        <v>1.7629999999999999</v>
      </c>
      <c r="H20" s="166">
        <f t="shared" si="19"/>
        <v>2</v>
      </c>
      <c r="I20" s="167">
        <f t="shared" si="24"/>
        <v>3630.701</v>
      </c>
      <c r="J20" s="168">
        <f t="shared" si="25"/>
        <v>4.306432889626504E-2</v>
      </c>
      <c r="K20" s="168">
        <f t="shared" si="26"/>
        <v>0.36709176507276842</v>
      </c>
      <c r="L20" s="168">
        <f t="shared" si="27"/>
        <v>0.22750427534517439</v>
      </c>
      <c r="M20" s="169">
        <f t="shared" si="28"/>
        <v>19.623999999999999</v>
      </c>
      <c r="N20" s="170">
        <f t="shared" si="29"/>
        <v>8.3000000000000004E-2</v>
      </c>
      <c r="O20" s="170">
        <f t="shared" si="30"/>
        <v>56.655999999999999</v>
      </c>
      <c r="P20" s="171">
        <f t="shared" si="31"/>
        <v>0</v>
      </c>
      <c r="Q20" s="172">
        <f t="shared" si="32"/>
        <v>83</v>
      </c>
      <c r="R20" s="173">
        <f t="shared" si="33"/>
        <v>27.939683359987363</v>
      </c>
      <c r="S20" s="145">
        <f t="shared" si="34"/>
        <v>3</v>
      </c>
      <c r="T20" s="145">
        <f t="shared" si="35"/>
        <v>2057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193</v>
      </c>
      <c r="AA20" t="s">
        <v>48</v>
      </c>
      <c r="AB20">
        <v>531</v>
      </c>
      <c r="AC20" s="1">
        <v>3630.701</v>
      </c>
      <c r="AD20" s="1">
        <v>2059.8789999999999</v>
      </c>
      <c r="AE20" s="29">
        <v>1.7629999999999999</v>
      </c>
      <c r="AF20">
        <v>2</v>
      </c>
      <c r="AG20">
        <v>19.623999999999999</v>
      </c>
      <c r="AH20">
        <v>220.308832</v>
      </c>
      <c r="AI20">
        <v>9.4874519999999993</v>
      </c>
      <c r="AJ20">
        <v>80.873558000000003</v>
      </c>
      <c r="AK20">
        <v>826</v>
      </c>
      <c r="AL20">
        <v>3</v>
      </c>
      <c r="AM20">
        <v>2057</v>
      </c>
      <c r="AN20">
        <v>83</v>
      </c>
      <c r="AO20">
        <v>16.480051</v>
      </c>
      <c r="AP20">
        <v>5937.9</v>
      </c>
      <c r="AQ20">
        <v>0</v>
      </c>
      <c r="AR20">
        <v>35</v>
      </c>
      <c r="AS20">
        <v>21749</v>
      </c>
      <c r="AT20">
        <v>8.3000000000000004E-2</v>
      </c>
      <c r="AU20">
        <v>56.655999999999999</v>
      </c>
      <c r="AV20">
        <v>32555</v>
      </c>
      <c r="AW20">
        <v>0</v>
      </c>
      <c r="AX20" s="30">
        <v>0.56000000000000005</v>
      </c>
      <c r="AY20">
        <v>0.88149999999999995</v>
      </c>
      <c r="AZ20" t="s">
        <v>69</v>
      </c>
      <c r="BA20" t="s">
        <v>199</v>
      </c>
      <c r="BB20">
        <v>2</v>
      </c>
      <c r="BC20" t="s">
        <v>522</v>
      </c>
      <c r="BD20">
        <v>9</v>
      </c>
      <c r="BE20">
        <v>68760.126999999993</v>
      </c>
      <c r="BF20">
        <v>5.2802418471391138E-2</v>
      </c>
      <c r="BG20">
        <v>4.6545331882531286E-2</v>
      </c>
      <c r="BH20">
        <v>401141.83200000011</v>
      </c>
      <c r="BI20">
        <v>9.0509159363863084E-3</v>
      </c>
      <c r="BJ20">
        <v>7.978382397924531E-3</v>
      </c>
      <c r="BK20">
        <v>1</v>
      </c>
      <c r="BL20" t="s">
        <v>69</v>
      </c>
      <c r="BM20">
        <v>0</v>
      </c>
      <c r="BN20" t="s">
        <v>502</v>
      </c>
    </row>
    <row r="21" spans="1:66" x14ac:dyDescent="0.25">
      <c r="A21" s="146" t="str">
        <f t="shared" si="20"/>
        <v>청라교통</v>
      </c>
      <c r="B21" s="146" t="str">
        <f t="shared" si="21"/>
        <v>112</v>
      </c>
      <c r="C21" s="147" t="str">
        <f t="shared" si="22"/>
        <v>72바1573</v>
      </c>
      <c r="D21" s="135" t="str">
        <f t="shared" si="23"/>
        <v>대형</v>
      </c>
      <c r="E21" s="131" t="str">
        <f t="shared" si="16"/>
        <v>A</v>
      </c>
      <c r="F21" s="154">
        <f t="shared" si="17"/>
        <v>0.98888888888888893</v>
      </c>
      <c r="G21" s="155">
        <f t="shared" si="18"/>
        <v>1.78</v>
      </c>
      <c r="H21" s="156">
        <f t="shared" si="19"/>
        <v>1.8</v>
      </c>
      <c r="I21" s="157">
        <f t="shared" si="24"/>
        <v>2551.4340000000002</v>
      </c>
      <c r="J21" s="158">
        <f t="shared" si="25"/>
        <v>4.9290958917996279E-2</v>
      </c>
      <c r="K21" s="158">
        <f t="shared" si="26"/>
        <v>0.34078223506417848</v>
      </c>
      <c r="L21" s="158">
        <f t="shared" si="27"/>
        <v>0.2057666394662766</v>
      </c>
      <c r="M21" s="159">
        <f t="shared" si="28"/>
        <v>17.042000000000002</v>
      </c>
      <c r="N21" s="160">
        <f t="shared" si="29"/>
        <v>3.9E-2</v>
      </c>
      <c r="O21" s="160">
        <f t="shared" si="30"/>
        <v>23.399000000000001</v>
      </c>
      <c r="P21" s="161">
        <f t="shared" si="31"/>
        <v>0</v>
      </c>
      <c r="Q21" s="162">
        <f t="shared" si="32"/>
        <v>80</v>
      </c>
      <c r="R21" s="163">
        <f t="shared" si="33"/>
        <v>27.436646670929257</v>
      </c>
      <c r="S21" s="148">
        <f t="shared" si="34"/>
        <v>1</v>
      </c>
      <c r="T21" s="148">
        <f t="shared" si="35"/>
        <v>597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193</v>
      </c>
      <c r="AA21" t="s">
        <v>48</v>
      </c>
      <c r="AB21">
        <v>531</v>
      </c>
      <c r="AC21" s="1">
        <v>2551.4340000000002</v>
      </c>
      <c r="AD21" s="1">
        <v>1433.38</v>
      </c>
      <c r="AE21" s="29">
        <v>1.78</v>
      </c>
      <c r="AF21">
        <v>1.8</v>
      </c>
      <c r="AG21">
        <v>17.042000000000002</v>
      </c>
      <c r="AH21">
        <v>152.46690599999999</v>
      </c>
      <c r="AI21">
        <v>7.5152400000000004</v>
      </c>
      <c r="AJ21">
        <v>51.958013000000001</v>
      </c>
      <c r="AK21">
        <v>525</v>
      </c>
      <c r="AL21">
        <v>1</v>
      </c>
      <c r="AM21">
        <v>597</v>
      </c>
      <c r="AN21">
        <v>80</v>
      </c>
      <c r="AO21">
        <v>16.734345999999999</v>
      </c>
      <c r="AP21">
        <v>1984.5</v>
      </c>
      <c r="AQ21">
        <v>0</v>
      </c>
      <c r="AR21">
        <v>17</v>
      </c>
      <c r="AS21">
        <v>6949</v>
      </c>
      <c r="AT21">
        <v>3.9E-2</v>
      </c>
      <c r="AU21">
        <v>23.399000000000001</v>
      </c>
      <c r="AV21">
        <v>22461</v>
      </c>
      <c r="AW21">
        <v>0</v>
      </c>
      <c r="AX21" s="30">
        <v>0.52</v>
      </c>
      <c r="AY21">
        <v>0.98888888888888893</v>
      </c>
      <c r="AZ21" t="s">
        <v>66</v>
      </c>
      <c r="BA21" t="s">
        <v>199</v>
      </c>
      <c r="BB21">
        <v>1</v>
      </c>
      <c r="BC21" t="s">
        <v>523</v>
      </c>
      <c r="BD21">
        <v>7</v>
      </c>
      <c r="BE21">
        <v>68760.126999999993</v>
      </c>
      <c r="BF21">
        <v>3.7106301447058128E-2</v>
      </c>
      <c r="BG21">
        <v>3.6694009208757483E-2</v>
      </c>
      <c r="BH21">
        <v>401141.83200000011</v>
      </c>
      <c r="BI21">
        <v>6.3604286475911582E-3</v>
      </c>
      <c r="BJ21">
        <v>6.2897572181734793E-3</v>
      </c>
      <c r="BK21">
        <v>1</v>
      </c>
      <c r="BL21" t="s">
        <v>66</v>
      </c>
      <c r="BM21">
        <v>0</v>
      </c>
      <c r="BN21" t="s">
        <v>502</v>
      </c>
    </row>
    <row r="22" spans="1:66" x14ac:dyDescent="0.25">
      <c r="A22" s="143" t="str">
        <f t="shared" si="20"/>
        <v>청라교통</v>
      </c>
      <c r="B22" s="143" t="str">
        <f t="shared" si="21"/>
        <v>112</v>
      </c>
      <c r="C22" s="144" t="str">
        <f t="shared" si="22"/>
        <v>72바1609</v>
      </c>
      <c r="D22" s="118" t="str">
        <f t="shared" si="23"/>
        <v>대형</v>
      </c>
      <c r="E22" s="114" t="str">
        <f t="shared" si="16"/>
        <v>D</v>
      </c>
      <c r="F22" s="164">
        <f t="shared" si="17"/>
        <v>0.8409523809523809</v>
      </c>
      <c r="G22" s="165">
        <f t="shared" si="18"/>
        <v>1.766</v>
      </c>
      <c r="H22" s="166">
        <f t="shared" si="19"/>
        <v>2.1</v>
      </c>
      <c r="I22" s="167">
        <f t="shared" si="24"/>
        <v>3232.7860000000001</v>
      </c>
      <c r="J22" s="168">
        <f t="shared" si="25"/>
        <v>3.0794362164200374E-2</v>
      </c>
      <c r="K22" s="168">
        <f t="shared" si="26"/>
        <v>0.35681202357836073</v>
      </c>
      <c r="L22" s="168">
        <f t="shared" si="27"/>
        <v>0.24313394081761056</v>
      </c>
      <c r="M22" s="169">
        <f t="shared" si="28"/>
        <v>16.401</v>
      </c>
      <c r="N22" s="170">
        <f t="shared" si="29"/>
        <v>0</v>
      </c>
      <c r="O22" s="170">
        <f t="shared" si="30"/>
        <v>10.177</v>
      </c>
      <c r="P22" s="171">
        <f t="shared" si="31"/>
        <v>0</v>
      </c>
      <c r="Q22" s="172">
        <f t="shared" si="32"/>
        <v>82</v>
      </c>
      <c r="R22" s="173">
        <f t="shared" si="33"/>
        <v>27.018739099488304</v>
      </c>
      <c r="S22" s="145">
        <f t="shared" si="34"/>
        <v>0</v>
      </c>
      <c r="T22" s="145">
        <f t="shared" si="35"/>
        <v>329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219</v>
      </c>
      <c r="Z22" s="4" t="s">
        <v>193</v>
      </c>
      <c r="AA22" s="4" t="s">
        <v>48</v>
      </c>
      <c r="AB22" s="4">
        <v>531</v>
      </c>
      <c r="AC22" s="4">
        <v>3232.7860000000001</v>
      </c>
      <c r="AD22" s="4">
        <v>1830.126</v>
      </c>
      <c r="AE22" s="4">
        <v>1.766</v>
      </c>
      <c r="AF22" s="4">
        <v>2.1</v>
      </c>
      <c r="AG22" s="4">
        <v>16.401</v>
      </c>
      <c r="AH22" s="4">
        <v>195.380504</v>
      </c>
      <c r="AI22" s="4">
        <v>6.0166180000000002</v>
      </c>
      <c r="AJ22" s="4">
        <v>69.714112999999998</v>
      </c>
      <c r="AK22" s="4">
        <v>786</v>
      </c>
      <c r="AL22" s="4">
        <v>0</v>
      </c>
      <c r="AM22" s="4">
        <v>329</v>
      </c>
      <c r="AN22" s="4">
        <v>82</v>
      </c>
      <c r="AO22" s="4">
        <v>16.546102999999999</v>
      </c>
      <c r="AP22" s="4">
        <v>3599.3</v>
      </c>
      <c r="AQ22" s="4">
        <v>0</v>
      </c>
      <c r="AR22" s="4">
        <v>13</v>
      </c>
      <c r="AS22" s="4">
        <v>6384</v>
      </c>
      <c r="AT22" s="4">
        <v>0</v>
      </c>
      <c r="AU22" s="4">
        <v>10.177</v>
      </c>
      <c r="AV22" s="4">
        <v>28030</v>
      </c>
      <c r="AW22" s="4">
        <v>0</v>
      </c>
      <c r="AX22" s="31">
        <v>0.51</v>
      </c>
      <c r="AY22">
        <v>0.8409523809523809</v>
      </c>
      <c r="AZ22" t="s">
        <v>67</v>
      </c>
      <c r="BA22" t="s">
        <v>199</v>
      </c>
      <c r="BB22">
        <v>4</v>
      </c>
      <c r="BC22" t="s">
        <v>524</v>
      </c>
      <c r="BD22">
        <v>7</v>
      </c>
      <c r="BE22">
        <v>68760.126999999993</v>
      </c>
      <c r="BF22">
        <v>4.7015416361869143E-2</v>
      </c>
      <c r="BG22">
        <v>3.9537726330981383E-2</v>
      </c>
      <c r="BH22">
        <v>401141.83200000011</v>
      </c>
      <c r="BI22">
        <v>8.0589600538095944E-3</v>
      </c>
      <c r="BJ22">
        <v>6.7772016452513064E-3</v>
      </c>
      <c r="BK22">
        <v>1</v>
      </c>
      <c r="BL22" t="s">
        <v>67</v>
      </c>
      <c r="BM22">
        <v>0</v>
      </c>
      <c r="BN22" t="s">
        <v>502</v>
      </c>
    </row>
    <row r="23" spans="1:66" x14ac:dyDescent="0.25">
      <c r="A23" s="146" t="str">
        <f t="shared" si="20"/>
        <v>청라교통</v>
      </c>
      <c r="B23" s="146" t="str">
        <f t="shared" si="21"/>
        <v>112</v>
      </c>
      <c r="C23" s="147" t="str">
        <f t="shared" si="22"/>
        <v>72바1611</v>
      </c>
      <c r="D23" s="135" t="str">
        <f t="shared" si="23"/>
        <v>대형</v>
      </c>
      <c r="E23" s="131" t="str">
        <f t="shared" si="16"/>
        <v>D</v>
      </c>
      <c r="F23" s="154">
        <f t="shared" si="17"/>
        <v>0.84333333333333327</v>
      </c>
      <c r="G23" s="155">
        <f t="shared" si="18"/>
        <v>1.7709999999999999</v>
      </c>
      <c r="H23" s="156">
        <f t="shared" si="19"/>
        <v>2.1</v>
      </c>
      <c r="I23" s="157">
        <f t="shared" si="24"/>
        <v>3565.1060000000002</v>
      </c>
      <c r="J23" s="158">
        <f t="shared" si="25"/>
        <v>2.5569084485985927E-2</v>
      </c>
      <c r="K23" s="158">
        <f t="shared" si="26"/>
        <v>0.36236558710229216</v>
      </c>
      <c r="L23" s="158">
        <f t="shared" si="27"/>
        <v>0.19943306033537289</v>
      </c>
      <c r="M23" s="159">
        <f t="shared" si="28"/>
        <v>15.773999999999999</v>
      </c>
      <c r="N23" s="160">
        <f t="shared" si="29"/>
        <v>5.6000000000000001E-2</v>
      </c>
      <c r="O23" s="160">
        <f t="shared" si="30"/>
        <v>19.523</v>
      </c>
      <c r="P23" s="161">
        <f t="shared" si="31"/>
        <v>11.466666666666667</v>
      </c>
      <c r="Q23" s="162">
        <f t="shared" si="32"/>
        <v>102</v>
      </c>
      <c r="R23" s="163">
        <f t="shared" si="33"/>
        <v>26.352172948138158</v>
      </c>
      <c r="S23" s="148">
        <f t="shared" si="34"/>
        <v>2</v>
      </c>
      <c r="T23" s="148">
        <f t="shared" si="35"/>
        <v>696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220</v>
      </c>
      <c r="Z23" t="s">
        <v>193</v>
      </c>
      <c r="AA23" t="s">
        <v>48</v>
      </c>
      <c r="AB23">
        <v>531</v>
      </c>
      <c r="AC23" s="1">
        <v>3565.1060000000002</v>
      </c>
      <c r="AD23" s="1">
        <v>2013.5619999999999</v>
      </c>
      <c r="AE23" s="29">
        <v>1.7709999999999999</v>
      </c>
      <c r="AF23">
        <v>2.1</v>
      </c>
      <c r="AG23">
        <v>15.773999999999999</v>
      </c>
      <c r="AH23">
        <v>221.033569</v>
      </c>
      <c r="AI23">
        <v>5.6516260000000003</v>
      </c>
      <c r="AJ23">
        <v>80.094959000000003</v>
      </c>
      <c r="AK23">
        <v>711</v>
      </c>
      <c r="AL23">
        <v>2</v>
      </c>
      <c r="AM23">
        <v>696</v>
      </c>
      <c r="AN23">
        <v>102</v>
      </c>
      <c r="AO23">
        <v>16.129251</v>
      </c>
      <c r="AP23">
        <v>5620.6</v>
      </c>
      <c r="AQ23">
        <v>688</v>
      </c>
      <c r="AR23">
        <v>49</v>
      </c>
      <c r="AS23">
        <v>30567</v>
      </c>
      <c r="AT23">
        <v>5.6000000000000001E-2</v>
      </c>
      <c r="AU23">
        <v>19.523</v>
      </c>
      <c r="AV23">
        <v>29310</v>
      </c>
      <c r="AW23">
        <v>0</v>
      </c>
      <c r="AX23" s="30">
        <v>0.51</v>
      </c>
      <c r="AY23">
        <v>0.84333333333333327</v>
      </c>
      <c r="AZ23" t="s">
        <v>67</v>
      </c>
      <c r="BA23" t="s">
        <v>199</v>
      </c>
      <c r="BB23">
        <v>3</v>
      </c>
      <c r="BC23" t="s">
        <v>525</v>
      </c>
      <c r="BD23">
        <v>10</v>
      </c>
      <c r="BE23">
        <v>68760.126999999993</v>
      </c>
      <c r="BF23">
        <v>5.1848449901786837E-2</v>
      </c>
      <c r="BG23">
        <v>4.3725526083840227E-2</v>
      </c>
      <c r="BH23">
        <v>401141.83200000011</v>
      </c>
      <c r="BI23">
        <v>8.8873952193547316E-3</v>
      </c>
      <c r="BJ23">
        <v>7.4950366349891568E-3</v>
      </c>
      <c r="BK23">
        <v>1</v>
      </c>
      <c r="BL23" t="s">
        <v>69</v>
      </c>
      <c r="BM23">
        <v>-1</v>
      </c>
      <c r="BN23" t="s">
        <v>501</v>
      </c>
    </row>
    <row r="24" spans="1:66" x14ac:dyDescent="0.25">
      <c r="A24" s="143" t="str">
        <f t="shared" si="20"/>
        <v>청라교통</v>
      </c>
      <c r="B24" s="143" t="str">
        <f t="shared" si="21"/>
        <v>112</v>
      </c>
      <c r="C24" s="144" t="str">
        <f t="shared" si="22"/>
        <v>72바1612</v>
      </c>
      <c r="D24" s="118" t="str">
        <f t="shared" si="23"/>
        <v>대형</v>
      </c>
      <c r="E24" s="114" t="str">
        <f t="shared" si="16"/>
        <v>B</v>
      </c>
      <c r="F24" s="164">
        <f t="shared" si="17"/>
        <v>0.92</v>
      </c>
      <c r="G24" s="165">
        <f t="shared" si="18"/>
        <v>1.84</v>
      </c>
      <c r="H24" s="166">
        <f t="shared" si="19"/>
        <v>2</v>
      </c>
      <c r="I24" s="167">
        <f t="shared" si="24"/>
        <v>5010.9380000000001</v>
      </c>
      <c r="J24" s="168">
        <f t="shared" si="25"/>
        <v>1.0124261603769027E-2</v>
      </c>
      <c r="K24" s="168">
        <f t="shared" si="26"/>
        <v>0.40819181802394594</v>
      </c>
      <c r="L24" s="168">
        <f t="shared" si="27"/>
        <v>0.12652321780872164</v>
      </c>
      <c r="M24" s="169">
        <f t="shared" si="28"/>
        <v>18.422000000000001</v>
      </c>
      <c r="N24" s="170">
        <f t="shared" si="29"/>
        <v>0.22</v>
      </c>
      <c r="O24" s="170">
        <f t="shared" si="30"/>
        <v>34.723999999999997</v>
      </c>
      <c r="P24" s="171">
        <f t="shared" si="31"/>
        <v>0</v>
      </c>
      <c r="Q24" s="172">
        <f t="shared" si="32"/>
        <v>85</v>
      </c>
      <c r="R24" s="173">
        <f t="shared" si="33"/>
        <v>26.427286249603664</v>
      </c>
      <c r="S24" s="145">
        <f t="shared" si="34"/>
        <v>11</v>
      </c>
      <c r="T24" s="145">
        <f t="shared" si="35"/>
        <v>1740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221</v>
      </c>
      <c r="Z24" t="s">
        <v>193</v>
      </c>
      <c r="AA24" t="s">
        <v>48</v>
      </c>
      <c r="AB24">
        <v>531</v>
      </c>
      <c r="AC24" s="1">
        <v>5010.9380000000001</v>
      </c>
      <c r="AD24" s="1">
        <v>2723.067</v>
      </c>
      <c r="AE24" s="29">
        <v>1.84</v>
      </c>
      <c r="AF24">
        <v>2</v>
      </c>
      <c r="AG24">
        <v>18.422000000000001</v>
      </c>
      <c r="AH24">
        <v>325.97132800000003</v>
      </c>
      <c r="AI24">
        <v>3.3002189999999998</v>
      </c>
      <c r="AJ24">
        <v>133.058829</v>
      </c>
      <c r="AK24">
        <v>634</v>
      </c>
      <c r="AL24">
        <v>11</v>
      </c>
      <c r="AM24">
        <v>1740</v>
      </c>
      <c r="AN24">
        <v>85</v>
      </c>
      <c r="AO24">
        <v>15.372327</v>
      </c>
      <c r="AP24">
        <v>8659.5</v>
      </c>
      <c r="AQ24">
        <v>0</v>
      </c>
      <c r="AR24">
        <v>54</v>
      </c>
      <c r="AS24">
        <v>62687</v>
      </c>
      <c r="AT24">
        <v>0.22</v>
      </c>
      <c r="AU24">
        <v>34.723999999999997</v>
      </c>
      <c r="AV24">
        <v>40734</v>
      </c>
      <c r="AW24">
        <v>0</v>
      </c>
      <c r="AX24" s="30">
        <v>0.59</v>
      </c>
      <c r="AY24">
        <v>0.92</v>
      </c>
      <c r="AZ24" t="s">
        <v>68</v>
      </c>
      <c r="BA24" t="s">
        <v>199</v>
      </c>
      <c r="BB24">
        <v>3</v>
      </c>
      <c r="BC24" t="s">
        <v>506</v>
      </c>
      <c r="BD24">
        <v>10</v>
      </c>
      <c r="BE24">
        <v>68760.126999999993</v>
      </c>
      <c r="BF24">
        <v>7.2875636195378179E-2</v>
      </c>
      <c r="BG24">
        <v>6.7045585299747926E-2</v>
      </c>
      <c r="BH24">
        <v>401141.83200000011</v>
      </c>
      <c r="BI24">
        <v>1.2491686481603341E-2</v>
      </c>
      <c r="BJ24">
        <v>1.1492351563075074E-2</v>
      </c>
      <c r="BK24">
        <v>1</v>
      </c>
      <c r="BL24" t="s">
        <v>68</v>
      </c>
      <c r="BM24">
        <v>0</v>
      </c>
      <c r="BN24" t="s">
        <v>502</v>
      </c>
    </row>
    <row r="25" spans="1:66" x14ac:dyDescent="0.25">
      <c r="A25" s="146" t="str">
        <f t="shared" si="20"/>
        <v>청라교통</v>
      </c>
      <c r="B25" s="146" t="str">
        <f t="shared" si="21"/>
        <v>306</v>
      </c>
      <c r="C25" s="147" t="str">
        <f t="shared" si="22"/>
        <v>70바5921</v>
      </c>
      <c r="D25" s="135" t="str">
        <f t="shared" si="23"/>
        <v>대형</v>
      </c>
      <c r="E25" s="131" t="str">
        <f t="shared" si="16"/>
        <v>D</v>
      </c>
      <c r="F25" s="154">
        <f t="shared" si="17"/>
        <v>0.81741935483870964</v>
      </c>
      <c r="G25" s="155">
        <f t="shared" si="18"/>
        <v>2.5339999999999998</v>
      </c>
      <c r="H25" s="156">
        <f t="shared" si="19"/>
        <v>3.1</v>
      </c>
      <c r="I25" s="157">
        <f t="shared" si="24"/>
        <v>8463.6280000000006</v>
      </c>
      <c r="J25" s="158">
        <f t="shared" si="25"/>
        <v>3.0657951535702527E-2</v>
      </c>
      <c r="K25" s="158">
        <f t="shared" si="26"/>
        <v>0.28139865496775662</v>
      </c>
      <c r="L25" s="158">
        <f t="shared" si="27"/>
        <v>0.13327617896249691</v>
      </c>
      <c r="M25" s="159">
        <f t="shared" si="28"/>
        <v>19.692</v>
      </c>
      <c r="N25" s="160">
        <f t="shared" si="29"/>
        <v>7.0999999999999994E-2</v>
      </c>
      <c r="O25" s="160">
        <f t="shared" si="30"/>
        <v>14.106999999999999</v>
      </c>
      <c r="P25" s="161">
        <f t="shared" si="31"/>
        <v>596.92833333333328</v>
      </c>
      <c r="Q25" s="162">
        <f t="shared" si="32"/>
        <v>93</v>
      </c>
      <c r="R25" s="163">
        <f t="shared" si="33"/>
        <v>42.535119727402233</v>
      </c>
      <c r="S25" s="148">
        <f t="shared" si="34"/>
        <v>6</v>
      </c>
      <c r="T25" s="148">
        <f t="shared" si="35"/>
        <v>1194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222</v>
      </c>
      <c r="Z25" s="4" t="s">
        <v>193</v>
      </c>
      <c r="AA25" s="4" t="s">
        <v>48</v>
      </c>
      <c r="AB25" s="4">
        <v>531</v>
      </c>
      <c r="AC25" s="4">
        <v>8463.6280000000006</v>
      </c>
      <c r="AD25" s="4">
        <v>3340.1480000000001</v>
      </c>
      <c r="AE25" s="4">
        <v>2.5339999999999998</v>
      </c>
      <c r="AF25" s="4">
        <v>3.1</v>
      </c>
      <c r="AG25" s="4">
        <v>19.692</v>
      </c>
      <c r="AH25" s="4">
        <v>289.23856799999999</v>
      </c>
      <c r="AI25" s="4">
        <v>8.8674619999999997</v>
      </c>
      <c r="AJ25" s="4">
        <v>81.391344000000004</v>
      </c>
      <c r="AK25" s="4">
        <v>1128</v>
      </c>
      <c r="AL25" s="4">
        <v>6</v>
      </c>
      <c r="AM25" s="4">
        <v>1194</v>
      </c>
      <c r="AN25" s="4">
        <v>93</v>
      </c>
      <c r="AO25" s="4">
        <v>29.261754</v>
      </c>
      <c r="AP25" s="4">
        <v>76803.3</v>
      </c>
      <c r="AQ25" s="4">
        <v>35815.699999999997</v>
      </c>
      <c r="AR25" s="4">
        <v>81</v>
      </c>
      <c r="AS25" s="4">
        <v>66671</v>
      </c>
      <c r="AT25" s="4">
        <v>7.0999999999999994E-2</v>
      </c>
      <c r="AU25" s="4">
        <v>14.106999999999999</v>
      </c>
      <c r="AV25" s="4">
        <v>80392</v>
      </c>
      <c r="AW25" s="4">
        <v>0</v>
      </c>
      <c r="AX25" s="31">
        <v>0.53</v>
      </c>
      <c r="AY25">
        <v>0.81741935483870964</v>
      </c>
      <c r="AZ25" t="s">
        <v>67</v>
      </c>
      <c r="BA25" t="s">
        <v>526</v>
      </c>
      <c r="BB25">
        <v>2</v>
      </c>
      <c r="BC25" t="s">
        <v>527</v>
      </c>
      <c r="BD25">
        <v>11</v>
      </c>
      <c r="BE25">
        <v>146815.12899999999</v>
      </c>
      <c r="BF25">
        <v>5.7648200547506252E-2</v>
      </c>
      <c r="BG25">
        <v>4.7122754899155107E-2</v>
      </c>
      <c r="BH25">
        <v>401141.83200000011</v>
      </c>
      <c r="BI25">
        <v>2.1098841668549785E-2</v>
      </c>
      <c r="BJ25">
        <v>1.7246601544550051E-2</v>
      </c>
      <c r="BK25">
        <v>1</v>
      </c>
      <c r="BL25" t="s">
        <v>69</v>
      </c>
      <c r="BM25">
        <v>-1</v>
      </c>
      <c r="BN25" t="s">
        <v>501</v>
      </c>
    </row>
    <row r="26" spans="1:66" x14ac:dyDescent="0.25">
      <c r="A26" s="143" t="str">
        <f t="shared" si="20"/>
        <v>청라교통</v>
      </c>
      <c r="B26" s="143" t="str">
        <f t="shared" si="21"/>
        <v>306</v>
      </c>
      <c r="C26" s="144" t="str">
        <f t="shared" si="22"/>
        <v>70바6049</v>
      </c>
      <c r="D26" s="118" t="str">
        <f t="shared" si="23"/>
        <v>대형</v>
      </c>
      <c r="E26" s="114" t="str">
        <f t="shared" si="16"/>
        <v>F</v>
      </c>
      <c r="F26" s="164">
        <f t="shared" si="17"/>
        <v>0.79242424242424259</v>
      </c>
      <c r="G26" s="165">
        <f t="shared" si="18"/>
        <v>2.6150000000000002</v>
      </c>
      <c r="H26" s="166">
        <f t="shared" si="19"/>
        <v>3.3</v>
      </c>
      <c r="I26" s="167">
        <f t="shared" si="24"/>
        <v>10442.174000000001</v>
      </c>
      <c r="J26" s="168">
        <f t="shared" si="25"/>
        <v>2.4682213721475773E-2</v>
      </c>
      <c r="K26" s="168">
        <f t="shared" si="26"/>
        <v>0.25981026012613806</v>
      </c>
      <c r="L26" s="168">
        <f t="shared" si="27"/>
        <v>0.16069450671862007</v>
      </c>
      <c r="M26" s="169">
        <f t="shared" si="28"/>
        <v>20.212</v>
      </c>
      <c r="N26" s="170">
        <f t="shared" si="29"/>
        <v>1.9E-2</v>
      </c>
      <c r="O26" s="170">
        <f t="shared" si="30"/>
        <v>14.47</v>
      </c>
      <c r="P26" s="171">
        <f t="shared" si="31"/>
        <v>671.9083333333333</v>
      </c>
      <c r="Q26" s="172">
        <f t="shared" si="32"/>
        <v>95</v>
      </c>
      <c r="R26" s="173">
        <f t="shared" si="33"/>
        <v>42.35215676062294</v>
      </c>
      <c r="S26" s="145">
        <f t="shared" si="34"/>
        <v>2</v>
      </c>
      <c r="T26" s="145">
        <f t="shared" si="35"/>
        <v>1511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223</v>
      </c>
      <c r="Z26" t="s">
        <v>193</v>
      </c>
      <c r="AA26" t="s">
        <v>48</v>
      </c>
      <c r="AB26">
        <v>531</v>
      </c>
      <c r="AC26" s="1">
        <v>10442.174000000001</v>
      </c>
      <c r="AD26" s="1">
        <v>3993.8359999999998</v>
      </c>
      <c r="AE26" s="29">
        <v>2.6150000000000002</v>
      </c>
      <c r="AF26">
        <v>3.3</v>
      </c>
      <c r="AG26">
        <v>20.212</v>
      </c>
      <c r="AH26">
        <v>344.58882399999999</v>
      </c>
      <c r="AI26">
        <v>8.5052149999999997</v>
      </c>
      <c r="AJ26">
        <v>89.527711999999994</v>
      </c>
      <c r="AK26">
        <v>1678</v>
      </c>
      <c r="AL26">
        <v>2</v>
      </c>
      <c r="AM26">
        <v>1511</v>
      </c>
      <c r="AN26">
        <v>95</v>
      </c>
      <c r="AO26">
        <v>30.303286</v>
      </c>
      <c r="AP26">
        <v>80186.399999999994</v>
      </c>
      <c r="AQ26">
        <v>40314.5</v>
      </c>
      <c r="AR26">
        <v>65</v>
      </c>
      <c r="AS26">
        <v>39907</v>
      </c>
      <c r="AT26">
        <v>1.9E-2</v>
      </c>
      <c r="AU26">
        <v>14.47</v>
      </c>
      <c r="AV26">
        <v>99650</v>
      </c>
      <c r="AW26">
        <v>0</v>
      </c>
      <c r="AX26" s="30">
        <v>0.56000000000000005</v>
      </c>
      <c r="AY26">
        <v>0.79242424242424259</v>
      </c>
      <c r="AZ26" t="s">
        <v>70</v>
      </c>
      <c r="BA26" t="s">
        <v>526</v>
      </c>
      <c r="BB26">
        <v>1</v>
      </c>
      <c r="BC26" t="s">
        <v>528</v>
      </c>
      <c r="BD26">
        <v>8</v>
      </c>
      <c r="BE26">
        <v>146815.12899999999</v>
      </c>
      <c r="BF26">
        <v>7.1124645471653009E-2</v>
      </c>
      <c r="BG26">
        <v>5.6360893305567469E-2</v>
      </c>
      <c r="BH26">
        <v>401141.83200000011</v>
      </c>
      <c r="BI26">
        <v>2.6031127065301925E-2</v>
      </c>
      <c r="BJ26">
        <v>2.0627696144171075E-2</v>
      </c>
      <c r="BK26">
        <v>1</v>
      </c>
      <c r="BL26" t="s">
        <v>67</v>
      </c>
      <c r="BM26">
        <v>-1</v>
      </c>
      <c r="BN26" t="s">
        <v>501</v>
      </c>
    </row>
    <row r="27" spans="1:66" x14ac:dyDescent="0.25">
      <c r="A27" s="146" t="str">
        <f t="shared" si="20"/>
        <v>청라교통</v>
      </c>
      <c r="B27" s="146" t="str">
        <f t="shared" si="21"/>
        <v>306</v>
      </c>
      <c r="C27" s="147" t="str">
        <f t="shared" si="22"/>
        <v>70바6050</v>
      </c>
      <c r="D27" s="135" t="str">
        <f t="shared" si="23"/>
        <v>대형</v>
      </c>
      <c r="E27" s="131" t="str">
        <f t="shared" si="16"/>
        <v>B</v>
      </c>
      <c r="F27" s="154">
        <f t="shared" si="17"/>
        <v>0.93806451612903219</v>
      </c>
      <c r="G27" s="155">
        <f t="shared" si="18"/>
        <v>2.9079999999999999</v>
      </c>
      <c r="H27" s="156">
        <f t="shared" si="19"/>
        <v>3.1</v>
      </c>
      <c r="I27" s="157">
        <f t="shared" si="24"/>
        <v>10167.305</v>
      </c>
      <c r="J27" s="158">
        <f t="shared" si="25"/>
        <v>1.8036242515846138E-2</v>
      </c>
      <c r="K27" s="158">
        <f t="shared" si="26"/>
        <v>0.2328856825391912</v>
      </c>
      <c r="L27" s="158">
        <f t="shared" si="27"/>
        <v>0.13867981731638818</v>
      </c>
      <c r="M27" s="159">
        <f t="shared" si="28"/>
        <v>18.550999999999998</v>
      </c>
      <c r="N27" s="160">
        <f t="shared" si="29"/>
        <v>0.01</v>
      </c>
      <c r="O27" s="160">
        <f t="shared" si="30"/>
        <v>8.9009999999999998</v>
      </c>
      <c r="P27" s="161">
        <f t="shared" si="31"/>
        <v>539.62</v>
      </c>
      <c r="Q27" s="162">
        <f t="shared" si="32"/>
        <v>94</v>
      </c>
      <c r="R27" s="163">
        <f t="shared" si="33"/>
        <v>42.70779349871038</v>
      </c>
      <c r="S27" s="148">
        <f t="shared" si="34"/>
        <v>1</v>
      </c>
      <c r="T27" s="148">
        <f t="shared" si="35"/>
        <v>905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224</v>
      </c>
      <c r="Z27" s="4" t="s">
        <v>193</v>
      </c>
      <c r="AA27" s="4" t="s">
        <v>48</v>
      </c>
      <c r="AB27" s="4">
        <v>531</v>
      </c>
      <c r="AC27" s="4">
        <v>10167.305</v>
      </c>
      <c r="AD27" s="4">
        <v>3495.8919999999998</v>
      </c>
      <c r="AE27" s="4">
        <v>2.9079999999999999</v>
      </c>
      <c r="AF27" s="4">
        <v>3.1</v>
      </c>
      <c r="AG27" s="4">
        <v>18.550999999999998</v>
      </c>
      <c r="AH27" s="4">
        <v>317.81298099999998</v>
      </c>
      <c r="AI27" s="4">
        <v>5.7321520000000001</v>
      </c>
      <c r="AJ27" s="4">
        <v>74.014093000000003</v>
      </c>
      <c r="AK27" s="4">
        <v>1410</v>
      </c>
      <c r="AL27" s="4">
        <v>1</v>
      </c>
      <c r="AM27" s="4">
        <v>905</v>
      </c>
      <c r="AN27" s="4">
        <v>94</v>
      </c>
      <c r="AO27" s="4">
        <v>31.991471000000001</v>
      </c>
      <c r="AP27" s="4">
        <v>66588.800000000003</v>
      </c>
      <c r="AQ27" s="4">
        <v>32377.200000000001</v>
      </c>
      <c r="AR27" s="4">
        <v>30</v>
      </c>
      <c r="AS27" s="4">
        <v>15891</v>
      </c>
      <c r="AT27" s="4">
        <v>0.01</v>
      </c>
      <c r="AU27" s="4">
        <v>8.9009999999999998</v>
      </c>
      <c r="AV27" s="4">
        <v>96616</v>
      </c>
      <c r="AW27" s="4">
        <v>0</v>
      </c>
      <c r="AX27" s="31">
        <v>0.57999999999999996</v>
      </c>
      <c r="AY27">
        <v>0.93806451612903219</v>
      </c>
      <c r="AZ27" t="s">
        <v>68</v>
      </c>
      <c r="BA27" t="s">
        <v>526</v>
      </c>
      <c r="BB27">
        <v>1</v>
      </c>
      <c r="BC27" t="s">
        <v>529</v>
      </c>
      <c r="BD27">
        <v>11</v>
      </c>
      <c r="BE27">
        <v>146815.12899999999</v>
      </c>
      <c r="BF27">
        <v>6.9252433786983911E-2</v>
      </c>
      <c r="BG27">
        <v>6.49632507911449E-2</v>
      </c>
      <c r="BH27">
        <v>401141.83200000011</v>
      </c>
      <c r="BI27">
        <v>2.5345910570603362E-2</v>
      </c>
      <c r="BJ27">
        <v>2.3776099335262764E-2</v>
      </c>
      <c r="BK27">
        <v>1</v>
      </c>
      <c r="BL27" t="s">
        <v>66</v>
      </c>
      <c r="BM27">
        <v>-1</v>
      </c>
      <c r="BN27" t="s">
        <v>501</v>
      </c>
    </row>
    <row r="28" spans="1:66" x14ac:dyDescent="0.25">
      <c r="A28" s="143" t="str">
        <f t="shared" si="20"/>
        <v>청라교통</v>
      </c>
      <c r="B28" s="143" t="str">
        <f t="shared" si="21"/>
        <v>306</v>
      </c>
      <c r="C28" s="144" t="str">
        <f t="shared" si="22"/>
        <v>70바6051</v>
      </c>
      <c r="D28" s="118" t="str">
        <f t="shared" si="23"/>
        <v>대형</v>
      </c>
      <c r="E28" s="114" t="str">
        <f t="shared" si="16"/>
        <v>C</v>
      </c>
      <c r="F28" s="164">
        <f t="shared" si="17"/>
        <v>0.86818181818181828</v>
      </c>
      <c r="G28" s="165">
        <f t="shared" si="18"/>
        <v>2.8650000000000002</v>
      </c>
      <c r="H28" s="166">
        <f t="shared" si="19"/>
        <v>3.3</v>
      </c>
      <c r="I28" s="167">
        <f t="shared" si="24"/>
        <v>10879.434999999999</v>
      </c>
      <c r="J28" s="168">
        <f t="shared" si="25"/>
        <v>1.313707817532579E-2</v>
      </c>
      <c r="K28" s="168">
        <f t="shared" si="26"/>
        <v>0.23350326765793941</v>
      </c>
      <c r="L28" s="168">
        <f t="shared" si="27"/>
        <v>8.3184466840419566E-2</v>
      </c>
      <c r="M28" s="169">
        <f t="shared" si="28"/>
        <v>17.693999999999999</v>
      </c>
      <c r="N28" s="170">
        <f t="shared" si="29"/>
        <v>8.9999999999999993E-3</v>
      </c>
      <c r="O28" s="170">
        <f t="shared" si="30"/>
        <v>7.6749999999999998</v>
      </c>
      <c r="P28" s="171">
        <f t="shared" si="31"/>
        <v>253.19833333333332</v>
      </c>
      <c r="Q28" s="172">
        <f t="shared" si="32"/>
        <v>97</v>
      </c>
      <c r="R28" s="173">
        <f t="shared" si="33"/>
        <v>42.110306593467563</v>
      </c>
      <c r="S28" s="145">
        <f t="shared" si="34"/>
        <v>1</v>
      </c>
      <c r="T28" s="145">
        <f t="shared" si="35"/>
        <v>835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225</v>
      </c>
      <c r="Z28" s="4" t="s">
        <v>193</v>
      </c>
      <c r="AA28" s="4" t="s">
        <v>48</v>
      </c>
      <c r="AB28" s="4">
        <v>531</v>
      </c>
      <c r="AC28" s="4">
        <v>10879.434999999999</v>
      </c>
      <c r="AD28" s="4">
        <v>3797.6990000000001</v>
      </c>
      <c r="AE28" s="4">
        <v>2.8650000000000002</v>
      </c>
      <c r="AF28" s="4">
        <v>3.3</v>
      </c>
      <c r="AG28" s="4">
        <v>17.693999999999999</v>
      </c>
      <c r="AH28" s="4">
        <v>342.93797599999999</v>
      </c>
      <c r="AI28" s="4">
        <v>4.5052029999999998</v>
      </c>
      <c r="AJ28" s="4">
        <v>80.077138000000005</v>
      </c>
      <c r="AK28" s="4">
        <v>905</v>
      </c>
      <c r="AL28" s="4">
        <v>1</v>
      </c>
      <c r="AM28" s="4">
        <v>835</v>
      </c>
      <c r="AN28" s="4">
        <v>97</v>
      </c>
      <c r="AO28" s="4">
        <v>31.724205999999999</v>
      </c>
      <c r="AP28" s="4">
        <v>71774.5</v>
      </c>
      <c r="AQ28" s="4">
        <v>15191.9</v>
      </c>
      <c r="AR28" s="4">
        <v>31</v>
      </c>
      <c r="AS28" s="4">
        <v>15053</v>
      </c>
      <c r="AT28" s="4">
        <v>8.9999999999999993E-3</v>
      </c>
      <c r="AU28" s="4">
        <v>7.6749999999999998</v>
      </c>
      <c r="AV28" s="4">
        <v>102992</v>
      </c>
      <c r="AW28" s="4">
        <v>0</v>
      </c>
      <c r="AX28" s="31">
        <v>0.56000000000000005</v>
      </c>
      <c r="AY28">
        <v>0.86818181818181828</v>
      </c>
      <c r="AZ28" t="s">
        <v>69</v>
      </c>
      <c r="BA28" t="s">
        <v>526</v>
      </c>
      <c r="BB28">
        <v>1</v>
      </c>
      <c r="BC28" t="s">
        <v>530</v>
      </c>
      <c r="BD28">
        <v>11</v>
      </c>
      <c r="BE28">
        <v>146815.12899999999</v>
      </c>
      <c r="BF28">
        <v>7.4102955697433609E-2</v>
      </c>
      <c r="BG28">
        <v>6.4334838810044634E-2</v>
      </c>
      <c r="BH28">
        <v>401141.83200000011</v>
      </c>
      <c r="BI28">
        <v>2.7121167956375081E-2</v>
      </c>
      <c r="BJ28">
        <v>2.3546104907580186E-2</v>
      </c>
      <c r="BK28">
        <v>1</v>
      </c>
      <c r="BL28" t="s">
        <v>68</v>
      </c>
      <c r="BM28">
        <v>-1</v>
      </c>
      <c r="BN28" t="s">
        <v>501</v>
      </c>
    </row>
    <row r="29" spans="1:66" x14ac:dyDescent="0.25">
      <c r="A29" s="146" t="str">
        <f t="shared" si="20"/>
        <v>청라교통</v>
      </c>
      <c r="B29" s="146" t="str">
        <f t="shared" si="21"/>
        <v>306</v>
      </c>
      <c r="C29" s="147" t="str">
        <f t="shared" si="22"/>
        <v>70바6085</v>
      </c>
      <c r="D29" s="135" t="str">
        <f t="shared" si="23"/>
        <v>대형</v>
      </c>
      <c r="E29" s="131" t="str">
        <f t="shared" si="16"/>
        <v>D</v>
      </c>
      <c r="F29" s="154">
        <f t="shared" si="17"/>
        <v>0.81562499999999993</v>
      </c>
      <c r="G29" s="155">
        <f t="shared" si="18"/>
        <v>2.61</v>
      </c>
      <c r="H29" s="156">
        <f t="shared" si="19"/>
        <v>3.2</v>
      </c>
      <c r="I29" s="157">
        <f t="shared" si="24"/>
        <v>11636.882</v>
      </c>
      <c r="J29" s="158">
        <f t="shared" si="25"/>
        <v>3.0540654013026195E-2</v>
      </c>
      <c r="K29" s="158">
        <f t="shared" si="26"/>
        <v>0.27459363874988635</v>
      </c>
      <c r="L29" s="158">
        <f t="shared" si="27"/>
        <v>0.13835321179676824</v>
      </c>
      <c r="M29" s="159">
        <f t="shared" si="28"/>
        <v>22.035</v>
      </c>
      <c r="N29" s="160">
        <f t="shared" si="29"/>
        <v>1.7000000000000001E-2</v>
      </c>
      <c r="O29" s="160">
        <f t="shared" si="30"/>
        <v>20.719000000000001</v>
      </c>
      <c r="P29" s="161">
        <f t="shared" si="31"/>
        <v>598.71833333333336</v>
      </c>
      <c r="Q29" s="162">
        <f t="shared" si="32"/>
        <v>94</v>
      </c>
      <c r="R29" s="163">
        <f t="shared" si="33"/>
        <v>43.554770158600817</v>
      </c>
      <c r="S29" s="148">
        <f t="shared" si="34"/>
        <v>2</v>
      </c>
      <c r="T29" s="148">
        <f t="shared" si="35"/>
        <v>2411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226</v>
      </c>
      <c r="Z29" t="s">
        <v>193</v>
      </c>
      <c r="AA29" t="s">
        <v>48</v>
      </c>
      <c r="AB29">
        <v>531</v>
      </c>
      <c r="AC29" s="1">
        <v>11636.882</v>
      </c>
      <c r="AD29" s="1">
        <v>4458.28</v>
      </c>
      <c r="AE29" s="29">
        <v>2.61</v>
      </c>
      <c r="AF29">
        <v>3.2</v>
      </c>
      <c r="AG29">
        <v>22.035</v>
      </c>
      <c r="AH29">
        <v>384.50325900000001</v>
      </c>
      <c r="AI29">
        <v>11.742981</v>
      </c>
      <c r="AJ29">
        <v>105.582149</v>
      </c>
      <c r="AK29">
        <v>1610</v>
      </c>
      <c r="AL29">
        <v>2</v>
      </c>
      <c r="AM29">
        <v>2411</v>
      </c>
      <c r="AN29">
        <v>94</v>
      </c>
      <c r="AO29">
        <v>30.264716</v>
      </c>
      <c r="AP29">
        <v>84732.6</v>
      </c>
      <c r="AQ29">
        <v>35923.1</v>
      </c>
      <c r="AR29">
        <v>94</v>
      </c>
      <c r="AS29">
        <v>49874</v>
      </c>
      <c r="AT29">
        <v>1.7000000000000001E-2</v>
      </c>
      <c r="AU29">
        <v>20.719000000000001</v>
      </c>
      <c r="AV29">
        <v>109480</v>
      </c>
      <c r="AW29">
        <v>0</v>
      </c>
      <c r="AX29" s="30">
        <v>0.57999999999999996</v>
      </c>
      <c r="AY29">
        <v>0.81562499999999993</v>
      </c>
      <c r="AZ29" t="s">
        <v>67</v>
      </c>
      <c r="BA29" t="s">
        <v>526</v>
      </c>
      <c r="BB29">
        <v>3</v>
      </c>
      <c r="BC29" t="s">
        <v>531</v>
      </c>
      <c r="BD29">
        <v>13</v>
      </c>
      <c r="BE29">
        <v>146815.12899999999</v>
      </c>
      <c r="BF29">
        <v>7.9262144707171162E-2</v>
      </c>
      <c r="BG29">
        <v>6.4648186776786479E-2</v>
      </c>
      <c r="BH29">
        <v>401141.83200000011</v>
      </c>
      <c r="BI29">
        <v>2.9009395360192692E-2</v>
      </c>
      <c r="BJ29">
        <v>2.3660788090657161E-2</v>
      </c>
      <c r="BK29">
        <v>1</v>
      </c>
      <c r="BL29" t="s">
        <v>69</v>
      </c>
      <c r="BM29">
        <v>-1</v>
      </c>
      <c r="BN29" t="s">
        <v>501</v>
      </c>
    </row>
    <row r="30" spans="1:66" x14ac:dyDescent="0.25">
      <c r="A30" s="143" t="str">
        <f t="shared" si="20"/>
        <v>청라교통</v>
      </c>
      <c r="B30" s="143" t="str">
        <f t="shared" si="21"/>
        <v>306</v>
      </c>
      <c r="C30" s="144" t="str">
        <f t="shared" si="22"/>
        <v>70바6087</v>
      </c>
      <c r="D30" s="118" t="str">
        <f t="shared" si="23"/>
        <v>대형</v>
      </c>
      <c r="E30" s="114" t="str">
        <f t="shared" si="16"/>
        <v>D</v>
      </c>
      <c r="F30" s="164">
        <f t="shared" si="17"/>
        <v>0.81333333333333346</v>
      </c>
      <c r="G30" s="165">
        <f t="shared" si="18"/>
        <v>2.6840000000000002</v>
      </c>
      <c r="H30" s="166">
        <f t="shared" si="19"/>
        <v>3.3</v>
      </c>
      <c r="I30" s="167">
        <f t="shared" si="24"/>
        <v>11207.344999999999</v>
      </c>
      <c r="J30" s="168">
        <f t="shared" si="25"/>
        <v>2.2141930854865693E-2</v>
      </c>
      <c r="K30" s="168">
        <f t="shared" si="26"/>
        <v>0.31742208769352781</v>
      </c>
      <c r="L30" s="168">
        <f t="shared" si="27"/>
        <v>0.14053283806289538</v>
      </c>
      <c r="M30" s="169">
        <f t="shared" si="28"/>
        <v>21.321999999999999</v>
      </c>
      <c r="N30" s="170">
        <f t="shared" si="29"/>
        <v>2.7E-2</v>
      </c>
      <c r="O30" s="170">
        <f t="shared" si="30"/>
        <v>15.115</v>
      </c>
      <c r="P30" s="171">
        <f t="shared" si="31"/>
        <v>955.98</v>
      </c>
      <c r="Q30" s="172">
        <f t="shared" si="32"/>
        <v>99</v>
      </c>
      <c r="R30" s="173">
        <f t="shared" si="33"/>
        <v>42.943301933947076</v>
      </c>
      <c r="S30" s="145">
        <f t="shared" si="34"/>
        <v>3</v>
      </c>
      <c r="T30" s="145">
        <f t="shared" si="35"/>
        <v>1694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227</v>
      </c>
      <c r="Z30" s="4" t="s">
        <v>193</v>
      </c>
      <c r="AA30" s="4" t="s">
        <v>48</v>
      </c>
      <c r="AB30" s="4">
        <v>531</v>
      </c>
      <c r="AC30" s="4">
        <v>11207.344999999999</v>
      </c>
      <c r="AD30" s="4">
        <v>4176.3220000000001</v>
      </c>
      <c r="AE30" s="4">
        <v>2.6840000000000002</v>
      </c>
      <c r="AF30" s="4">
        <v>3.3</v>
      </c>
      <c r="AG30" s="4">
        <v>21.321999999999999</v>
      </c>
      <c r="AH30" s="4">
        <v>395.16327899999999</v>
      </c>
      <c r="AI30" s="4">
        <v>8.7496779999999994</v>
      </c>
      <c r="AJ30" s="4">
        <v>125.433553</v>
      </c>
      <c r="AK30" s="4">
        <v>1575</v>
      </c>
      <c r="AL30" s="4">
        <v>3</v>
      </c>
      <c r="AM30" s="4">
        <v>1694</v>
      </c>
      <c r="AN30" s="4">
        <v>99</v>
      </c>
      <c r="AO30" s="4">
        <v>28.361301000000001</v>
      </c>
      <c r="AP30" s="4">
        <v>103679.9</v>
      </c>
      <c r="AQ30" s="4">
        <v>57358.8</v>
      </c>
      <c r="AR30" s="4">
        <v>154</v>
      </c>
      <c r="AS30" s="4">
        <v>119772</v>
      </c>
      <c r="AT30" s="4">
        <v>2.7E-2</v>
      </c>
      <c r="AU30" s="4">
        <v>15.115</v>
      </c>
      <c r="AV30" s="4">
        <v>108021</v>
      </c>
      <c r="AW30" s="4">
        <v>0</v>
      </c>
      <c r="AX30" s="31">
        <v>0.59</v>
      </c>
      <c r="AY30">
        <v>0.81333333333333346</v>
      </c>
      <c r="AZ30" t="s">
        <v>67</v>
      </c>
      <c r="BA30" t="s">
        <v>526</v>
      </c>
      <c r="BB30">
        <v>4</v>
      </c>
      <c r="BC30" t="s">
        <v>532</v>
      </c>
      <c r="BD30">
        <v>9</v>
      </c>
      <c r="BE30">
        <v>146815.12899999999</v>
      </c>
      <c r="BF30">
        <v>7.6336444863253847E-2</v>
      </c>
      <c r="BG30">
        <v>6.2086975155446471E-2</v>
      </c>
      <c r="BH30">
        <v>401141.83200000011</v>
      </c>
      <c r="BI30">
        <v>2.7938609504081828E-2</v>
      </c>
      <c r="BJ30">
        <v>2.2723402396653224E-2</v>
      </c>
      <c r="BK30">
        <v>1</v>
      </c>
      <c r="BL30" t="s">
        <v>69</v>
      </c>
      <c r="BM30">
        <v>-1</v>
      </c>
      <c r="BN30" t="s">
        <v>501</v>
      </c>
    </row>
    <row r="31" spans="1:66" x14ac:dyDescent="0.25">
      <c r="A31" s="146" t="str">
        <f t="shared" si="20"/>
        <v>청라교통</v>
      </c>
      <c r="B31" s="146" t="str">
        <f t="shared" si="21"/>
        <v>306</v>
      </c>
      <c r="C31" s="147" t="str">
        <f t="shared" si="22"/>
        <v>70바6088</v>
      </c>
      <c r="D31" s="135" t="str">
        <f t="shared" si="23"/>
        <v>대형</v>
      </c>
      <c r="E31" s="131" t="str">
        <f t="shared" si="16"/>
        <v>D</v>
      </c>
      <c r="F31" s="154">
        <f t="shared" si="17"/>
        <v>0.8096875</v>
      </c>
      <c r="G31" s="155">
        <f t="shared" si="18"/>
        <v>2.5910000000000002</v>
      </c>
      <c r="H31" s="156">
        <f t="shared" si="19"/>
        <v>3.2</v>
      </c>
      <c r="I31" s="157">
        <f t="shared" si="24"/>
        <v>11217.366</v>
      </c>
      <c r="J31" s="158">
        <f t="shared" si="25"/>
        <v>1.0770264960688938E-2</v>
      </c>
      <c r="K31" s="158">
        <f t="shared" si="26"/>
        <v>0.24372505107022899</v>
      </c>
      <c r="L31" s="158">
        <f t="shared" si="27"/>
        <v>0.1410313258923708</v>
      </c>
      <c r="M31" s="159">
        <f t="shared" si="28"/>
        <v>20.484000000000002</v>
      </c>
      <c r="N31" s="160">
        <f t="shared" si="29"/>
        <v>0.125</v>
      </c>
      <c r="O31" s="160">
        <f t="shared" si="30"/>
        <v>12.926</v>
      </c>
      <c r="P31" s="161">
        <f t="shared" si="31"/>
        <v>730.59333333333336</v>
      </c>
      <c r="Q31" s="162">
        <f t="shared" si="32"/>
        <v>99</v>
      </c>
      <c r="R31" s="163">
        <f t="shared" si="33"/>
        <v>43.148685117402025</v>
      </c>
      <c r="S31" s="148">
        <f t="shared" si="34"/>
        <v>14</v>
      </c>
      <c r="T31" s="148">
        <f t="shared" si="35"/>
        <v>1450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228</v>
      </c>
      <c r="Z31" s="4" t="s">
        <v>193</v>
      </c>
      <c r="AA31" s="4" t="s">
        <v>48</v>
      </c>
      <c r="AB31" s="4">
        <v>531</v>
      </c>
      <c r="AC31" s="4">
        <v>11217.366</v>
      </c>
      <c r="AD31" s="4">
        <v>4329.7460000000001</v>
      </c>
      <c r="AE31" s="4">
        <v>2.5910000000000002</v>
      </c>
      <c r="AF31" s="4">
        <v>3.2</v>
      </c>
      <c r="AG31" s="4">
        <v>20.484000000000002</v>
      </c>
      <c r="AH31" s="4">
        <v>348.71686199999999</v>
      </c>
      <c r="AI31" s="4">
        <v>3.755773</v>
      </c>
      <c r="AJ31" s="4">
        <v>84.991034999999997</v>
      </c>
      <c r="AK31" s="4">
        <v>1582</v>
      </c>
      <c r="AL31" s="4">
        <v>14</v>
      </c>
      <c r="AM31" s="4">
        <v>1450</v>
      </c>
      <c r="AN31" s="4">
        <v>99</v>
      </c>
      <c r="AO31" s="4">
        <v>32.167546000000002</v>
      </c>
      <c r="AP31" s="4">
        <v>80034.100000000006</v>
      </c>
      <c r="AQ31" s="4">
        <v>43835.6</v>
      </c>
      <c r="AR31" s="4">
        <v>34</v>
      </c>
      <c r="AS31" s="4">
        <v>16837</v>
      </c>
      <c r="AT31" s="4">
        <v>0.125</v>
      </c>
      <c r="AU31" s="4">
        <v>12.926</v>
      </c>
      <c r="AV31" s="4">
        <v>105828</v>
      </c>
      <c r="AW31" s="4">
        <v>0</v>
      </c>
      <c r="AX31" s="4">
        <v>0.55000000000000004</v>
      </c>
      <c r="AY31">
        <v>0.8096875</v>
      </c>
      <c r="AZ31" t="s">
        <v>67</v>
      </c>
      <c r="BA31" t="s">
        <v>526</v>
      </c>
      <c r="BB31">
        <v>5</v>
      </c>
      <c r="BC31" t="s">
        <v>533</v>
      </c>
      <c r="BD31">
        <v>12</v>
      </c>
      <c r="BE31">
        <v>146815.12899999999</v>
      </c>
      <c r="BF31">
        <v>7.6404700771675924E-2</v>
      </c>
      <c r="BG31">
        <v>6.1863931156066351E-2</v>
      </c>
      <c r="BH31">
        <v>401141.83200000011</v>
      </c>
      <c r="BI31">
        <v>2.7963590693278771E-2</v>
      </c>
      <c r="BJ31">
        <v>2.2641769839464154E-2</v>
      </c>
      <c r="BK31">
        <v>1</v>
      </c>
      <c r="BL31" t="s">
        <v>69</v>
      </c>
      <c r="BM31">
        <v>-1</v>
      </c>
      <c r="BN31" t="s">
        <v>501</v>
      </c>
    </row>
    <row r="32" spans="1:66" x14ac:dyDescent="0.25">
      <c r="A32" s="143" t="str">
        <f t="shared" si="20"/>
        <v>청라교통</v>
      </c>
      <c r="B32" s="143" t="str">
        <f t="shared" si="21"/>
        <v>306</v>
      </c>
      <c r="C32" s="144" t="str">
        <f t="shared" si="22"/>
        <v>70바6089</v>
      </c>
      <c r="D32" s="118" t="str">
        <f t="shared" si="23"/>
        <v>대형</v>
      </c>
      <c r="E32" s="114" t="str">
        <f t="shared" si="16"/>
        <v>F</v>
      </c>
      <c r="F32" s="164">
        <f t="shared" si="17"/>
        <v>0.77419354838709675</v>
      </c>
      <c r="G32" s="165">
        <f t="shared" si="18"/>
        <v>2.4</v>
      </c>
      <c r="H32" s="166">
        <f t="shared" si="19"/>
        <v>3.1</v>
      </c>
      <c r="I32" s="167">
        <f t="shared" si="24"/>
        <v>11418.508</v>
      </c>
      <c r="J32" s="168">
        <f t="shared" si="25"/>
        <v>3.9548607322336005E-2</v>
      </c>
      <c r="K32" s="168">
        <f t="shared" si="26"/>
        <v>0.31337440763192176</v>
      </c>
      <c r="L32" s="168">
        <f t="shared" si="27"/>
        <v>0.1774312370758071</v>
      </c>
      <c r="M32" s="169">
        <f t="shared" si="28"/>
        <v>24.658999999999999</v>
      </c>
      <c r="N32" s="170">
        <f t="shared" si="29"/>
        <v>8.9999999999999993E-3</v>
      </c>
      <c r="O32" s="170">
        <f t="shared" si="30"/>
        <v>31.738</v>
      </c>
      <c r="P32" s="171">
        <f t="shared" si="31"/>
        <v>1146.6766666666667</v>
      </c>
      <c r="Q32" s="172">
        <f t="shared" si="32"/>
        <v>93</v>
      </c>
      <c r="R32" s="173">
        <f t="shared" si="33"/>
        <v>43.674136178611263</v>
      </c>
      <c r="S32" s="145">
        <f t="shared" si="34"/>
        <v>1</v>
      </c>
      <c r="T32" s="145">
        <f t="shared" si="35"/>
        <v>3624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229</v>
      </c>
      <c r="Z32" t="s">
        <v>193</v>
      </c>
      <c r="AA32" t="s">
        <v>48</v>
      </c>
      <c r="AB32">
        <v>531</v>
      </c>
      <c r="AC32" s="1">
        <v>11418.508</v>
      </c>
      <c r="AD32" s="1">
        <v>4757.3500000000004</v>
      </c>
      <c r="AE32" s="29">
        <v>2.4</v>
      </c>
      <c r="AF32">
        <v>3.1</v>
      </c>
      <c r="AG32">
        <v>24.658999999999999</v>
      </c>
      <c r="AH32">
        <v>404.04439200000002</v>
      </c>
      <c r="AI32">
        <v>15.979393</v>
      </c>
      <c r="AJ32">
        <v>126.617172</v>
      </c>
      <c r="AK32">
        <v>2026</v>
      </c>
      <c r="AL32">
        <v>1</v>
      </c>
      <c r="AM32">
        <v>3624</v>
      </c>
      <c r="AN32">
        <v>93</v>
      </c>
      <c r="AO32">
        <v>28.260528000000001</v>
      </c>
      <c r="AP32">
        <v>130684.1</v>
      </c>
      <c r="AQ32">
        <v>68800.600000000006</v>
      </c>
      <c r="AR32">
        <v>173</v>
      </c>
      <c r="AS32">
        <v>95893</v>
      </c>
      <c r="AT32">
        <v>8.9999999999999993E-3</v>
      </c>
      <c r="AU32">
        <v>31.738</v>
      </c>
      <c r="AV32">
        <v>107609</v>
      </c>
      <c r="AW32">
        <v>0</v>
      </c>
      <c r="AX32">
        <v>0.57999999999999996</v>
      </c>
      <c r="AY32">
        <v>0.77419354838709675</v>
      </c>
      <c r="AZ32" t="s">
        <v>70</v>
      </c>
      <c r="BA32" t="s">
        <v>526</v>
      </c>
      <c r="BB32">
        <v>2</v>
      </c>
      <c r="BC32" t="s">
        <v>534</v>
      </c>
      <c r="BD32">
        <v>13</v>
      </c>
      <c r="BE32">
        <v>146815.12899999999</v>
      </c>
      <c r="BF32">
        <v>7.7774736689432064E-2</v>
      </c>
      <c r="BG32">
        <v>6.0212699372463534E-2</v>
      </c>
      <c r="BH32">
        <v>401141.83200000011</v>
      </c>
      <c r="BI32">
        <v>2.8465014339367121E-2</v>
      </c>
      <c r="BJ32">
        <v>2.2037430456284222E-2</v>
      </c>
      <c r="BK32">
        <v>1</v>
      </c>
      <c r="BL32" t="s">
        <v>67</v>
      </c>
      <c r="BM32">
        <v>-1</v>
      </c>
      <c r="BN32" t="s">
        <v>501</v>
      </c>
    </row>
    <row r="33" spans="1:66" x14ac:dyDescent="0.25">
      <c r="A33" s="146" t="str">
        <f t="shared" si="20"/>
        <v>청라교통</v>
      </c>
      <c r="B33" s="146" t="str">
        <f t="shared" si="21"/>
        <v>306</v>
      </c>
      <c r="C33" s="147" t="str">
        <f t="shared" si="22"/>
        <v>70바6090</v>
      </c>
      <c r="D33" s="135" t="str">
        <f t="shared" si="23"/>
        <v>대형</v>
      </c>
      <c r="E33" s="131" t="str">
        <f t="shared" si="16"/>
        <v>F</v>
      </c>
      <c r="F33" s="154">
        <f t="shared" si="17"/>
        <v>0.77374999999999994</v>
      </c>
      <c r="G33" s="155">
        <f t="shared" si="18"/>
        <v>2.476</v>
      </c>
      <c r="H33" s="156">
        <f t="shared" si="19"/>
        <v>3.2</v>
      </c>
      <c r="I33" s="157">
        <f t="shared" si="24"/>
        <v>10529.326999999999</v>
      </c>
      <c r="J33" s="158">
        <f t="shared" si="25"/>
        <v>2.0758608848522219E-2</v>
      </c>
      <c r="K33" s="158">
        <f t="shared" si="26"/>
        <v>0.31427138778824953</v>
      </c>
      <c r="L33" s="158">
        <f t="shared" si="27"/>
        <v>0.1588895472616626</v>
      </c>
      <c r="M33" s="159">
        <f t="shared" si="28"/>
        <v>21.805</v>
      </c>
      <c r="N33" s="160">
        <f t="shared" si="29"/>
        <v>0</v>
      </c>
      <c r="O33" s="160">
        <f t="shared" si="30"/>
        <v>17.712</v>
      </c>
      <c r="P33" s="161">
        <f t="shared" si="31"/>
        <v>758.23333333333335</v>
      </c>
      <c r="Q33" s="162">
        <f t="shared" si="32"/>
        <v>94</v>
      </c>
      <c r="R33" s="163">
        <f t="shared" si="33"/>
        <v>44.022391060299597</v>
      </c>
      <c r="S33" s="148">
        <f t="shared" si="34"/>
        <v>0</v>
      </c>
      <c r="T33" s="148">
        <f t="shared" si="35"/>
        <v>1865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230</v>
      </c>
      <c r="Z33" s="4" t="s">
        <v>193</v>
      </c>
      <c r="AA33" s="4" t="s">
        <v>48</v>
      </c>
      <c r="AB33" s="4">
        <v>531</v>
      </c>
      <c r="AC33" s="4">
        <v>10529.326999999999</v>
      </c>
      <c r="AD33" s="4">
        <v>4252.357</v>
      </c>
      <c r="AE33" s="4">
        <v>2.476</v>
      </c>
      <c r="AF33" s="4">
        <v>3.2</v>
      </c>
      <c r="AG33" s="4">
        <v>21.805</v>
      </c>
      <c r="AH33" s="4">
        <v>359.68715700000001</v>
      </c>
      <c r="AI33" s="4">
        <v>7.4666050000000004</v>
      </c>
      <c r="AJ33" s="4">
        <v>113.039382</v>
      </c>
      <c r="AK33" s="4">
        <v>1673</v>
      </c>
      <c r="AL33" s="4">
        <v>0</v>
      </c>
      <c r="AM33" s="4">
        <v>1865</v>
      </c>
      <c r="AN33" s="4">
        <v>94</v>
      </c>
      <c r="AO33" s="4">
        <v>29.273568999999998</v>
      </c>
      <c r="AP33" s="4">
        <v>87313</v>
      </c>
      <c r="AQ33" s="4">
        <v>45494</v>
      </c>
      <c r="AR33" s="4">
        <v>91</v>
      </c>
      <c r="AS33" s="4">
        <v>106303</v>
      </c>
      <c r="AT33" s="4">
        <v>0</v>
      </c>
      <c r="AU33" s="4">
        <v>17.712</v>
      </c>
      <c r="AV33" s="4">
        <v>99928</v>
      </c>
      <c r="AW33" s="4">
        <v>0</v>
      </c>
      <c r="AX33" s="4">
        <v>0.54</v>
      </c>
      <c r="AY33">
        <v>0.77374999999999994</v>
      </c>
      <c r="AZ33" t="s">
        <v>70</v>
      </c>
      <c r="BA33" t="s">
        <v>526</v>
      </c>
      <c r="BB33">
        <v>3</v>
      </c>
      <c r="BC33" t="s">
        <v>535</v>
      </c>
      <c r="BD33">
        <v>12</v>
      </c>
      <c r="BE33">
        <v>146815.12899999999</v>
      </c>
      <c r="BF33">
        <v>7.1718269579697069E-2</v>
      </c>
      <c r="BG33">
        <v>5.5492011087290606E-2</v>
      </c>
      <c r="BH33">
        <v>401141.83200000011</v>
      </c>
      <c r="BI33">
        <v>2.624838937266457E-2</v>
      </c>
      <c r="BJ33">
        <v>2.0309691277099209E-2</v>
      </c>
      <c r="BK33">
        <v>1</v>
      </c>
      <c r="BL33" t="s">
        <v>67</v>
      </c>
      <c r="BM33">
        <v>-1</v>
      </c>
      <c r="BN33" t="s">
        <v>501</v>
      </c>
    </row>
    <row r="34" spans="1:66" x14ac:dyDescent="0.25">
      <c r="A34" s="143" t="str">
        <f t="shared" si="20"/>
        <v>청라교통</v>
      </c>
      <c r="B34" s="143" t="str">
        <f t="shared" si="21"/>
        <v>306</v>
      </c>
      <c r="C34" s="144" t="str">
        <f t="shared" si="22"/>
        <v>72바1305</v>
      </c>
      <c r="D34" s="118" t="str">
        <f t="shared" si="23"/>
        <v>대형</v>
      </c>
      <c r="E34" s="114" t="str">
        <f t="shared" si="16"/>
        <v>D</v>
      </c>
      <c r="F34" s="164">
        <f t="shared" si="17"/>
        <v>0.80612903225806454</v>
      </c>
      <c r="G34" s="165">
        <f t="shared" si="18"/>
        <v>2.4990000000000001</v>
      </c>
      <c r="H34" s="166">
        <f t="shared" si="19"/>
        <v>3.1</v>
      </c>
      <c r="I34" s="167">
        <f t="shared" si="24"/>
        <v>10894.245000000001</v>
      </c>
      <c r="J34" s="168">
        <f t="shared" si="25"/>
        <v>2.1099340424083856E-2</v>
      </c>
      <c r="K34" s="168">
        <f t="shared" si="26"/>
        <v>0.28220929713659593</v>
      </c>
      <c r="L34" s="168">
        <f t="shared" si="27"/>
        <v>0.16063527119134918</v>
      </c>
      <c r="M34" s="169">
        <f t="shared" si="28"/>
        <v>22.37</v>
      </c>
      <c r="N34" s="170">
        <f t="shared" si="29"/>
        <v>0</v>
      </c>
      <c r="O34" s="170">
        <f t="shared" si="30"/>
        <v>11.638999999999999</v>
      </c>
      <c r="P34" s="171">
        <f t="shared" si="31"/>
        <v>771.10333333333324</v>
      </c>
      <c r="Q34" s="172">
        <f t="shared" si="32"/>
        <v>96</v>
      </c>
      <c r="R34" s="173">
        <f t="shared" si="33"/>
        <v>42.186729165128845</v>
      </c>
      <c r="S34" s="145">
        <f t="shared" si="34"/>
        <v>0</v>
      </c>
      <c r="T34" s="145">
        <f t="shared" si="35"/>
        <v>1268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231</v>
      </c>
      <c r="Z34" s="4" t="s">
        <v>193</v>
      </c>
      <c r="AA34" s="4" t="s">
        <v>48</v>
      </c>
      <c r="AB34" s="4">
        <v>531</v>
      </c>
      <c r="AC34" s="4">
        <v>10894.245000000001</v>
      </c>
      <c r="AD34" s="4">
        <v>4358.723</v>
      </c>
      <c r="AE34" s="4">
        <v>2.4990000000000001</v>
      </c>
      <c r="AF34" s="4">
        <v>3.1</v>
      </c>
      <c r="AG34" s="4">
        <v>22.37</v>
      </c>
      <c r="AH34" s="4">
        <v>370.66438299999999</v>
      </c>
      <c r="AI34" s="4">
        <v>7.8207740000000001</v>
      </c>
      <c r="AJ34" s="4">
        <v>104.604935</v>
      </c>
      <c r="AK34" s="4">
        <v>1750</v>
      </c>
      <c r="AL34" s="4">
        <v>0</v>
      </c>
      <c r="AM34" s="4">
        <v>1268</v>
      </c>
      <c r="AN34" s="4">
        <v>96</v>
      </c>
      <c r="AO34" s="4">
        <v>29.391128999999999</v>
      </c>
      <c r="AP34" s="4">
        <v>93848</v>
      </c>
      <c r="AQ34" s="4">
        <v>46266.2</v>
      </c>
      <c r="AR34" s="4">
        <v>102</v>
      </c>
      <c r="AS34" s="4">
        <v>61191</v>
      </c>
      <c r="AT34" s="4">
        <v>0</v>
      </c>
      <c r="AU34" s="4">
        <v>11.638999999999999</v>
      </c>
      <c r="AV34" s="4">
        <v>102042</v>
      </c>
      <c r="AW34" s="4">
        <v>0</v>
      </c>
      <c r="AX34" s="4">
        <v>0.57999999999999996</v>
      </c>
      <c r="AY34">
        <v>0.80612903225806454</v>
      </c>
      <c r="AZ34" t="s">
        <v>67</v>
      </c>
      <c r="BA34" t="s">
        <v>526</v>
      </c>
      <c r="BB34">
        <v>7</v>
      </c>
      <c r="BC34" t="s">
        <v>536</v>
      </c>
      <c r="BD34">
        <v>11</v>
      </c>
      <c r="BE34">
        <v>146815.12899999999</v>
      </c>
      <c r="BF34">
        <v>7.4203830859965403E-2</v>
      </c>
      <c r="BG34">
        <v>5.9817862360985012E-2</v>
      </c>
      <c r="BH34">
        <v>401141.83200000011</v>
      </c>
      <c r="BI34">
        <v>2.7158087566394717E-2</v>
      </c>
      <c r="BJ34">
        <v>2.1892922847877548E-2</v>
      </c>
      <c r="BK34">
        <v>1</v>
      </c>
      <c r="BL34" t="s">
        <v>67</v>
      </c>
      <c r="BM34">
        <v>0</v>
      </c>
      <c r="BN34" t="s">
        <v>502</v>
      </c>
    </row>
    <row r="35" spans="1:66" x14ac:dyDescent="0.25">
      <c r="A35" s="146" t="str">
        <f t="shared" si="20"/>
        <v>청라교통</v>
      </c>
      <c r="B35" s="146" t="str">
        <f t="shared" si="21"/>
        <v>306</v>
      </c>
      <c r="C35" s="147" t="str">
        <f t="shared" si="22"/>
        <v>72바1306</v>
      </c>
      <c r="D35" s="135" t="str">
        <f t="shared" si="23"/>
        <v>대형</v>
      </c>
      <c r="E35" s="131" t="str">
        <f t="shared" si="16"/>
        <v>D</v>
      </c>
      <c r="F35" s="154">
        <f t="shared" si="17"/>
        <v>0.80741935483870975</v>
      </c>
      <c r="G35" s="155">
        <f t="shared" si="18"/>
        <v>2.5030000000000001</v>
      </c>
      <c r="H35" s="156">
        <f t="shared" si="19"/>
        <v>3.1</v>
      </c>
      <c r="I35" s="157">
        <f t="shared" si="24"/>
        <v>9436.5499999999993</v>
      </c>
      <c r="J35" s="158">
        <f t="shared" si="25"/>
        <v>4.665693448666404E-2</v>
      </c>
      <c r="K35" s="158">
        <f t="shared" si="26"/>
        <v>0.26406382446904469</v>
      </c>
      <c r="L35" s="158">
        <f t="shared" si="27"/>
        <v>0.15281008419390563</v>
      </c>
      <c r="M35" s="159">
        <f t="shared" si="28"/>
        <v>21.800999999999998</v>
      </c>
      <c r="N35" s="160">
        <f t="shared" si="29"/>
        <v>3.2000000000000001E-2</v>
      </c>
      <c r="O35" s="160">
        <f t="shared" si="30"/>
        <v>11.699</v>
      </c>
      <c r="P35" s="161">
        <f t="shared" si="31"/>
        <v>721.04333333333329</v>
      </c>
      <c r="Q35" s="162">
        <f t="shared" si="32"/>
        <v>96</v>
      </c>
      <c r="R35" s="163">
        <f t="shared" si="33"/>
        <v>42.909598687450227</v>
      </c>
      <c r="S35" s="148">
        <f t="shared" si="34"/>
        <v>3</v>
      </c>
      <c r="T35" s="148">
        <f t="shared" si="35"/>
        <v>1104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232</v>
      </c>
      <c r="Z35" s="4" t="s">
        <v>193</v>
      </c>
      <c r="AA35" s="4" t="s">
        <v>48</v>
      </c>
      <c r="AB35" s="4">
        <v>531</v>
      </c>
      <c r="AC35" s="4">
        <v>9436.5499999999993</v>
      </c>
      <c r="AD35" s="4">
        <v>3769.9940000000001</v>
      </c>
      <c r="AE35" s="4">
        <v>2.5030000000000001</v>
      </c>
      <c r="AF35" s="4">
        <v>3.1</v>
      </c>
      <c r="AG35" s="4">
        <v>21.800999999999998</v>
      </c>
      <c r="AH35" s="4">
        <v>319.05355900000001</v>
      </c>
      <c r="AI35" s="4">
        <v>14.886061</v>
      </c>
      <c r="AJ35" s="4">
        <v>84.250502999999995</v>
      </c>
      <c r="AK35" s="4">
        <v>1442</v>
      </c>
      <c r="AL35" s="4">
        <v>3</v>
      </c>
      <c r="AM35" s="4">
        <v>1104</v>
      </c>
      <c r="AN35" s="4">
        <v>96</v>
      </c>
      <c r="AO35" s="4">
        <v>29.576695000000001</v>
      </c>
      <c r="AP35" s="4">
        <v>86812.1</v>
      </c>
      <c r="AQ35" s="4">
        <v>43262.6</v>
      </c>
      <c r="AR35" s="4">
        <v>92</v>
      </c>
      <c r="AS35" s="4">
        <v>39658</v>
      </c>
      <c r="AT35" s="4">
        <v>3.2000000000000001E-2</v>
      </c>
      <c r="AU35" s="4">
        <v>11.699</v>
      </c>
      <c r="AV35" s="4">
        <v>85666</v>
      </c>
      <c r="AW35" s="4">
        <v>0</v>
      </c>
      <c r="AX35" s="4">
        <v>0.56000000000000005</v>
      </c>
      <c r="AY35">
        <v>0.80741935483870975</v>
      </c>
      <c r="AZ35" t="s">
        <v>67</v>
      </c>
      <c r="BA35" t="s">
        <v>526</v>
      </c>
      <c r="BB35">
        <v>6</v>
      </c>
      <c r="BC35" t="s">
        <v>537</v>
      </c>
      <c r="BD35">
        <v>10</v>
      </c>
      <c r="BE35">
        <v>146815.12899999999</v>
      </c>
      <c r="BF35">
        <v>6.4275051653566298E-2</v>
      </c>
      <c r="BG35">
        <v>5.1896920738347244E-2</v>
      </c>
      <c r="BH35">
        <v>401141.83200000011</v>
      </c>
      <c r="BI35">
        <v>2.3524223222872443E-2</v>
      </c>
      <c r="BJ35">
        <v>1.8993913137693462E-2</v>
      </c>
      <c r="BK35">
        <v>1</v>
      </c>
      <c r="BL35" t="s">
        <v>67</v>
      </c>
      <c r="BM35">
        <v>0</v>
      </c>
      <c r="BN35" t="s">
        <v>502</v>
      </c>
    </row>
    <row r="36" spans="1:66" x14ac:dyDescent="0.25">
      <c r="A36" s="143" t="str">
        <f t="shared" si="20"/>
        <v>청라교통</v>
      </c>
      <c r="B36" s="143" t="str">
        <f t="shared" si="21"/>
        <v>306</v>
      </c>
      <c r="C36" s="144" t="str">
        <f t="shared" si="22"/>
        <v>72바1307</v>
      </c>
      <c r="D36" s="118" t="str">
        <f t="shared" si="23"/>
        <v>대형</v>
      </c>
      <c r="E36" s="114" t="str">
        <f t="shared" si="16"/>
        <v>D</v>
      </c>
      <c r="F36" s="164">
        <f t="shared" si="17"/>
        <v>0.82774193548387087</v>
      </c>
      <c r="G36" s="165">
        <f t="shared" si="18"/>
        <v>2.5659999999999998</v>
      </c>
      <c r="H36" s="166">
        <f t="shared" si="19"/>
        <v>3.1</v>
      </c>
      <c r="I36" s="167">
        <f t="shared" si="24"/>
        <v>8854.6129999999994</v>
      </c>
      <c r="J36" s="168">
        <f t="shared" si="25"/>
        <v>1.3440628989052855E-2</v>
      </c>
      <c r="K36" s="168">
        <f t="shared" si="26"/>
        <v>0.2850696000288182</v>
      </c>
      <c r="L36" s="168">
        <f t="shared" si="27"/>
        <v>0.1480584188151419</v>
      </c>
      <c r="M36" s="169">
        <f t="shared" si="28"/>
        <v>22.821999999999999</v>
      </c>
      <c r="N36" s="170">
        <f t="shared" si="29"/>
        <v>0.10199999999999999</v>
      </c>
      <c r="O36" s="170">
        <f t="shared" si="30"/>
        <v>23.129000000000001</v>
      </c>
      <c r="P36" s="171">
        <f t="shared" si="31"/>
        <v>646.56333333333339</v>
      </c>
      <c r="Q36" s="172">
        <f t="shared" si="32"/>
        <v>96</v>
      </c>
      <c r="R36" s="173">
        <f t="shared" si="33"/>
        <v>43.987563499170818</v>
      </c>
      <c r="S36" s="145">
        <f t="shared" si="34"/>
        <v>9</v>
      </c>
      <c r="T36" s="145">
        <f t="shared" si="35"/>
        <v>2048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233</v>
      </c>
      <c r="Z36" t="s">
        <v>193</v>
      </c>
      <c r="AA36" t="s">
        <v>48</v>
      </c>
      <c r="AB36">
        <v>531</v>
      </c>
      <c r="AC36" s="1">
        <v>8854.6129999999994</v>
      </c>
      <c r="AD36" s="1">
        <v>3450.3069999999998</v>
      </c>
      <c r="AE36" s="29">
        <v>2.5659999999999998</v>
      </c>
      <c r="AF36">
        <v>3.1</v>
      </c>
      <c r="AG36">
        <v>22.821999999999999</v>
      </c>
      <c r="AH36">
        <v>286.95799899999997</v>
      </c>
      <c r="AI36">
        <v>3.8568959999999999</v>
      </c>
      <c r="AJ36">
        <v>81.803002000000006</v>
      </c>
      <c r="AK36">
        <v>1311</v>
      </c>
      <c r="AL36">
        <v>9</v>
      </c>
      <c r="AM36">
        <v>2048</v>
      </c>
      <c r="AN36">
        <v>96</v>
      </c>
      <c r="AO36">
        <v>30.856825000000001</v>
      </c>
      <c r="AP36">
        <v>77487.899999999994</v>
      </c>
      <c r="AQ36">
        <v>38793.800000000003</v>
      </c>
      <c r="AR36">
        <v>56</v>
      </c>
      <c r="AS36">
        <v>60977</v>
      </c>
      <c r="AT36">
        <v>0.10199999999999999</v>
      </c>
      <c r="AU36">
        <v>23.129000000000001</v>
      </c>
      <c r="AV36">
        <v>83311</v>
      </c>
      <c r="AW36">
        <v>0</v>
      </c>
      <c r="AX36">
        <v>0.57999999999999996</v>
      </c>
      <c r="AY36">
        <v>0.82774193548387087</v>
      </c>
      <c r="AZ36" t="s">
        <v>67</v>
      </c>
      <c r="BA36" t="s">
        <v>526</v>
      </c>
      <c r="BB36">
        <v>1</v>
      </c>
      <c r="BC36" t="s">
        <v>538</v>
      </c>
      <c r="BD36">
        <v>11</v>
      </c>
      <c r="BE36">
        <v>146815.12899999999</v>
      </c>
      <c r="BF36">
        <v>6.0311311649632514E-2</v>
      </c>
      <c r="BG36">
        <v>4.9922201836437745E-2</v>
      </c>
      <c r="BH36">
        <v>401141.83200000011</v>
      </c>
      <c r="BI36">
        <v>2.2073521865951882E-2</v>
      </c>
      <c r="BJ36">
        <v>1.8271179712268555E-2</v>
      </c>
      <c r="BK36">
        <v>1</v>
      </c>
      <c r="BL36" t="s">
        <v>69</v>
      </c>
      <c r="BM36">
        <v>-1</v>
      </c>
      <c r="BN36" t="s">
        <v>501</v>
      </c>
    </row>
    <row r="37" spans="1:66" x14ac:dyDescent="0.25">
      <c r="A37" s="146" t="str">
        <f t="shared" si="20"/>
        <v>청라교통</v>
      </c>
      <c r="B37" s="146" t="str">
        <f t="shared" si="21"/>
        <v>306</v>
      </c>
      <c r="C37" s="147" t="str">
        <f t="shared" si="22"/>
        <v>72바1381</v>
      </c>
      <c r="D37" s="135" t="str">
        <f t="shared" si="23"/>
        <v>대형</v>
      </c>
      <c r="E37" s="131" t="str">
        <f t="shared" si="16"/>
        <v>F</v>
      </c>
      <c r="F37" s="154">
        <f t="shared" si="17"/>
        <v>0.74624999999999997</v>
      </c>
      <c r="G37" s="155">
        <f t="shared" si="18"/>
        <v>2.3879999999999999</v>
      </c>
      <c r="H37" s="156">
        <f t="shared" si="19"/>
        <v>3.2</v>
      </c>
      <c r="I37" s="157">
        <f t="shared" si="24"/>
        <v>11550.004000000001</v>
      </c>
      <c r="J37" s="158">
        <f t="shared" si="25"/>
        <v>4.3589198632164733E-2</v>
      </c>
      <c r="K37" s="158">
        <f t="shared" si="26"/>
        <v>0.29116344715392029</v>
      </c>
      <c r="L37" s="158">
        <f t="shared" si="27"/>
        <v>0.15948046424918985</v>
      </c>
      <c r="M37" s="159">
        <f t="shared" si="28"/>
        <v>23.914000000000001</v>
      </c>
      <c r="N37" s="160">
        <f t="shared" si="29"/>
        <v>4.2999999999999997E-2</v>
      </c>
      <c r="O37" s="160">
        <f t="shared" si="30"/>
        <v>13.359</v>
      </c>
      <c r="P37" s="161">
        <f t="shared" si="31"/>
        <v>963.69</v>
      </c>
      <c r="Q37" s="162">
        <f t="shared" si="32"/>
        <v>99</v>
      </c>
      <c r="R37" s="163">
        <f t="shared" si="33"/>
        <v>43.95367935304256</v>
      </c>
      <c r="S37" s="148">
        <f t="shared" si="34"/>
        <v>5</v>
      </c>
      <c r="T37" s="148">
        <f t="shared" si="35"/>
        <v>1543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234</v>
      </c>
      <c r="Z37" s="4" t="s">
        <v>193</v>
      </c>
      <c r="AA37" s="4" t="s">
        <v>48</v>
      </c>
      <c r="AB37" s="4">
        <v>531</v>
      </c>
      <c r="AC37" s="4">
        <v>11550.004000000001</v>
      </c>
      <c r="AD37" s="4">
        <v>4835.6890000000003</v>
      </c>
      <c r="AE37" s="4">
        <v>2.3879999999999999</v>
      </c>
      <c r="AF37" s="4">
        <v>3.2</v>
      </c>
      <c r="AG37" s="4">
        <v>23.914000000000001</v>
      </c>
      <c r="AH37" s="4">
        <v>395.00604600000003</v>
      </c>
      <c r="AI37" s="4">
        <v>17.217997</v>
      </c>
      <c r="AJ37" s="4">
        <v>115.01132200000001</v>
      </c>
      <c r="AK37" s="4">
        <v>1842</v>
      </c>
      <c r="AL37" s="4">
        <v>5</v>
      </c>
      <c r="AM37" s="4">
        <v>1543</v>
      </c>
      <c r="AN37" s="4">
        <v>99</v>
      </c>
      <c r="AO37" s="4">
        <v>29.240068000000001</v>
      </c>
      <c r="AP37" s="4">
        <v>103853</v>
      </c>
      <c r="AQ37" s="4">
        <v>57821.4</v>
      </c>
      <c r="AR37" s="4">
        <v>110</v>
      </c>
      <c r="AS37" s="4">
        <v>74515</v>
      </c>
      <c r="AT37" s="4">
        <v>4.2999999999999997E-2</v>
      </c>
      <c r="AU37" s="4">
        <v>13.359</v>
      </c>
      <c r="AV37" s="4">
        <v>111772</v>
      </c>
      <c r="AW37" s="4">
        <v>0</v>
      </c>
      <c r="AX37" s="4">
        <v>0.56000000000000005</v>
      </c>
      <c r="AY37">
        <v>0.74624999999999997</v>
      </c>
      <c r="AZ37" t="s">
        <v>70</v>
      </c>
      <c r="BA37" t="s">
        <v>526</v>
      </c>
      <c r="BB37">
        <v>5</v>
      </c>
      <c r="BC37" t="s">
        <v>539</v>
      </c>
      <c r="BD37">
        <v>14</v>
      </c>
      <c r="BE37">
        <v>146815.12899999999</v>
      </c>
      <c r="BF37">
        <v>7.8670393703090383E-2</v>
      </c>
      <c r="BG37">
        <v>5.8707781300931197E-2</v>
      </c>
      <c r="BH37">
        <v>401141.83200000011</v>
      </c>
      <c r="BI37">
        <v>2.8792818595892531E-2</v>
      </c>
      <c r="BJ37">
        <v>2.1486640877184802E-2</v>
      </c>
      <c r="BK37">
        <v>1</v>
      </c>
      <c r="BL37" t="s">
        <v>70</v>
      </c>
      <c r="BM37">
        <v>0</v>
      </c>
      <c r="BN37" t="s">
        <v>502</v>
      </c>
    </row>
    <row r="38" spans="1:66" x14ac:dyDescent="0.25">
      <c r="A38" s="143" t="str">
        <f t="shared" si="20"/>
        <v>청라교통</v>
      </c>
      <c r="B38" s="143" t="str">
        <f t="shared" si="21"/>
        <v>306</v>
      </c>
      <c r="C38" s="144" t="str">
        <f t="shared" si="22"/>
        <v>72바1499</v>
      </c>
      <c r="D38" s="118" t="str">
        <f t="shared" si="23"/>
        <v>대형</v>
      </c>
      <c r="E38" s="114" t="str">
        <f t="shared" si="16"/>
        <v>F</v>
      </c>
      <c r="F38" s="164">
        <f t="shared" si="17"/>
        <v>0.76812500000000006</v>
      </c>
      <c r="G38" s="165">
        <f t="shared" si="18"/>
        <v>2.4580000000000002</v>
      </c>
      <c r="H38" s="166">
        <f t="shared" si="19"/>
        <v>3.2</v>
      </c>
      <c r="I38" s="167">
        <f t="shared" si="24"/>
        <v>10117.746999999999</v>
      </c>
      <c r="J38" s="168">
        <f t="shared" si="25"/>
        <v>4.2453930599467053E-2</v>
      </c>
      <c r="K38" s="168">
        <f t="shared" si="26"/>
        <v>0.29579142524291002</v>
      </c>
      <c r="L38" s="168">
        <f t="shared" si="27"/>
        <v>0.15724844671447114</v>
      </c>
      <c r="M38" s="169">
        <f t="shared" si="28"/>
        <v>20.026</v>
      </c>
      <c r="N38" s="170">
        <f t="shared" si="29"/>
        <v>0</v>
      </c>
      <c r="O38" s="170">
        <f t="shared" si="30"/>
        <v>13.055999999999999</v>
      </c>
      <c r="P38" s="171">
        <f t="shared" si="31"/>
        <v>954.13499999999999</v>
      </c>
      <c r="Q38" s="172">
        <f t="shared" si="32"/>
        <v>97</v>
      </c>
      <c r="R38" s="173">
        <f t="shared" si="33"/>
        <v>43.417485057519038</v>
      </c>
      <c r="S38" s="145">
        <f t="shared" si="34"/>
        <v>0</v>
      </c>
      <c r="T38" s="145">
        <f t="shared" si="35"/>
        <v>1321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235</v>
      </c>
      <c r="Z38" s="4" t="s">
        <v>193</v>
      </c>
      <c r="AA38" s="4" t="s">
        <v>48</v>
      </c>
      <c r="AB38" s="4">
        <v>531</v>
      </c>
      <c r="AC38" s="4">
        <v>10117.746999999999</v>
      </c>
      <c r="AD38" s="4">
        <v>4115.8789999999999</v>
      </c>
      <c r="AE38" s="4">
        <v>2.4580000000000002</v>
      </c>
      <c r="AF38" s="4">
        <v>3.2</v>
      </c>
      <c r="AG38" s="4">
        <v>20.026</v>
      </c>
      <c r="AH38" s="4">
        <v>352.145509</v>
      </c>
      <c r="AI38" s="4">
        <v>14.949961</v>
      </c>
      <c r="AJ38" s="4">
        <v>104.16162199999999</v>
      </c>
      <c r="AK38" s="4">
        <v>1591</v>
      </c>
      <c r="AL38" s="4">
        <v>0</v>
      </c>
      <c r="AM38" s="4">
        <v>1321</v>
      </c>
      <c r="AN38" s="4">
        <v>97</v>
      </c>
      <c r="AO38" s="4">
        <v>28.731722000000001</v>
      </c>
      <c r="AP38" s="4">
        <v>101697.1</v>
      </c>
      <c r="AQ38" s="4">
        <v>57248.1</v>
      </c>
      <c r="AR38" s="4">
        <v>125</v>
      </c>
      <c r="AS38" s="4">
        <v>89309</v>
      </c>
      <c r="AT38" s="4">
        <v>0</v>
      </c>
      <c r="AU38" s="4">
        <v>13.055999999999999</v>
      </c>
      <c r="AV38" s="4">
        <v>76224</v>
      </c>
      <c r="AW38" s="4">
        <v>0</v>
      </c>
      <c r="AX38" s="4">
        <v>0.51</v>
      </c>
      <c r="AY38">
        <v>0.76812500000000006</v>
      </c>
      <c r="AZ38" t="s">
        <v>70</v>
      </c>
      <c r="BA38" t="s">
        <v>526</v>
      </c>
      <c r="BB38">
        <v>4</v>
      </c>
      <c r="BC38" t="s">
        <v>540</v>
      </c>
      <c r="BD38">
        <v>9</v>
      </c>
      <c r="BE38">
        <v>146815.12899999999</v>
      </c>
      <c r="BF38">
        <v>6.8914880018938654E-2</v>
      </c>
      <c r="BG38">
        <v>5.2935242214547255E-2</v>
      </c>
      <c r="BH38">
        <v>401141.83200000011</v>
      </c>
      <c r="BI38">
        <v>2.5222368232092025E-2</v>
      </c>
      <c r="BJ38">
        <v>1.9373931598275686E-2</v>
      </c>
      <c r="BK38">
        <v>1</v>
      </c>
      <c r="BL38" t="s">
        <v>70</v>
      </c>
      <c r="BM38">
        <v>0</v>
      </c>
      <c r="BN38" t="s">
        <v>502</v>
      </c>
    </row>
    <row r="39" spans="1:66" x14ac:dyDescent="0.25">
      <c r="A39" s="146" t="str">
        <f t="shared" si="20"/>
        <v>청라교통</v>
      </c>
      <c r="B39" s="146" t="str">
        <f t="shared" si="21"/>
        <v>307</v>
      </c>
      <c r="C39" s="147" t="str">
        <f t="shared" si="22"/>
        <v>70바5968</v>
      </c>
      <c r="D39" s="135" t="str">
        <f t="shared" si="23"/>
        <v>대형</v>
      </c>
      <c r="E39" s="131" t="str">
        <f t="shared" si="16"/>
        <v>D</v>
      </c>
      <c r="F39" s="154">
        <f t="shared" si="17"/>
        <v>0.8448148148148148</v>
      </c>
      <c r="G39" s="155">
        <f t="shared" si="18"/>
        <v>2.2810000000000001</v>
      </c>
      <c r="H39" s="156">
        <f t="shared" si="19"/>
        <v>2.7</v>
      </c>
      <c r="I39" s="157">
        <f t="shared" si="24"/>
        <v>10270.754999999999</v>
      </c>
      <c r="J39" s="158">
        <f t="shared" si="25"/>
        <v>2.5996851626084845E-2</v>
      </c>
      <c r="K39" s="158">
        <f t="shared" si="26"/>
        <v>0.34090884577977537</v>
      </c>
      <c r="L39" s="158">
        <f t="shared" si="27"/>
        <v>0.21273995923376618</v>
      </c>
      <c r="M39" s="159">
        <f t="shared" si="28"/>
        <v>22.495999999999999</v>
      </c>
      <c r="N39" s="160">
        <f t="shared" si="29"/>
        <v>0.24299999999999999</v>
      </c>
      <c r="O39" s="160">
        <f t="shared" si="30"/>
        <v>55.478000000000002</v>
      </c>
      <c r="P39" s="161">
        <f t="shared" si="31"/>
        <v>736.84666666666669</v>
      </c>
      <c r="Q39" s="162">
        <f t="shared" si="32"/>
        <v>95</v>
      </c>
      <c r="R39" s="163">
        <f t="shared" si="33"/>
        <v>39.338438308480491</v>
      </c>
      <c r="S39" s="148">
        <f t="shared" si="34"/>
        <v>25</v>
      </c>
      <c r="T39" s="148">
        <f t="shared" si="35"/>
        <v>5698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236</v>
      </c>
      <c r="Z39" t="s">
        <v>193</v>
      </c>
      <c r="AA39" t="s">
        <v>48</v>
      </c>
      <c r="AB39">
        <v>531</v>
      </c>
      <c r="AC39" s="1">
        <v>10270.754999999999</v>
      </c>
      <c r="AD39" s="1">
        <v>4503.3670000000002</v>
      </c>
      <c r="AE39" s="29">
        <v>2.2810000000000001</v>
      </c>
      <c r="AF39">
        <v>2.7</v>
      </c>
      <c r="AG39">
        <v>22.495999999999999</v>
      </c>
      <c r="AH39">
        <v>412.39828399999999</v>
      </c>
      <c r="AI39">
        <v>10.721057</v>
      </c>
      <c r="AJ39">
        <v>140.59022300000001</v>
      </c>
      <c r="AK39">
        <v>2185</v>
      </c>
      <c r="AL39">
        <v>25</v>
      </c>
      <c r="AM39">
        <v>5698</v>
      </c>
      <c r="AN39">
        <v>95</v>
      </c>
      <c r="AO39">
        <v>24.904941000000001</v>
      </c>
      <c r="AP39">
        <v>108791.2</v>
      </c>
      <c r="AQ39">
        <v>44210.8</v>
      </c>
      <c r="AR39">
        <v>105</v>
      </c>
      <c r="AS39">
        <v>89329</v>
      </c>
      <c r="AT39">
        <v>0.24299999999999999</v>
      </c>
      <c r="AU39">
        <v>55.478000000000002</v>
      </c>
      <c r="AV39">
        <v>94673</v>
      </c>
      <c r="AW39">
        <v>0</v>
      </c>
      <c r="AX39">
        <v>0.56999999999999995</v>
      </c>
      <c r="AY39">
        <v>0.8448148148148148</v>
      </c>
      <c r="AZ39" t="s">
        <v>67</v>
      </c>
      <c r="BA39" t="s">
        <v>541</v>
      </c>
      <c r="BB39">
        <v>2</v>
      </c>
      <c r="BC39" t="s">
        <v>542</v>
      </c>
      <c r="BD39">
        <v>9</v>
      </c>
      <c r="BE39">
        <v>98514.569999999992</v>
      </c>
      <c r="BF39">
        <v>0.10425620291495968</v>
      </c>
      <c r="BG39">
        <v>8.807718475889742E-2</v>
      </c>
      <c r="BH39">
        <v>401141.83200000011</v>
      </c>
      <c r="BI39">
        <v>2.5603799406290782E-2</v>
      </c>
      <c r="BJ39">
        <v>2.1630469053981211E-2</v>
      </c>
      <c r="BK39">
        <v>1</v>
      </c>
      <c r="BL39" t="s">
        <v>69</v>
      </c>
      <c r="BM39">
        <v>-1</v>
      </c>
      <c r="BN39" t="s">
        <v>501</v>
      </c>
    </row>
    <row r="40" spans="1:66" x14ac:dyDescent="0.25">
      <c r="A40" s="143" t="str">
        <f t="shared" si="20"/>
        <v>청라교통</v>
      </c>
      <c r="B40" s="143" t="str">
        <f t="shared" si="21"/>
        <v>307</v>
      </c>
      <c r="C40" s="144" t="str">
        <f t="shared" si="22"/>
        <v>70바5991</v>
      </c>
      <c r="D40" s="118" t="str">
        <f t="shared" si="23"/>
        <v>대형</v>
      </c>
      <c r="E40" s="114" t="str">
        <f t="shared" si="16"/>
        <v>F</v>
      </c>
      <c r="F40" s="164">
        <f t="shared" si="17"/>
        <v>0.73518518518518516</v>
      </c>
      <c r="G40" s="165">
        <f t="shared" si="18"/>
        <v>1.9850000000000001</v>
      </c>
      <c r="H40" s="166">
        <f t="shared" si="19"/>
        <v>2.7</v>
      </c>
      <c r="I40" s="167">
        <f t="shared" si="24"/>
        <v>8917.9470000000001</v>
      </c>
      <c r="J40" s="168">
        <f t="shared" si="25"/>
        <v>2.1411703327698761E-2</v>
      </c>
      <c r="K40" s="168">
        <f t="shared" si="26"/>
        <v>0.3612674112559926</v>
      </c>
      <c r="L40" s="168">
        <f t="shared" si="27"/>
        <v>0.21462338809593731</v>
      </c>
      <c r="M40" s="169">
        <f t="shared" si="28"/>
        <v>23.812000000000001</v>
      </c>
      <c r="N40" s="170">
        <f t="shared" si="29"/>
        <v>0.39200000000000002</v>
      </c>
      <c r="O40" s="170">
        <f t="shared" si="30"/>
        <v>35.052999999999997</v>
      </c>
      <c r="P40" s="171">
        <f t="shared" si="31"/>
        <v>859.78833333333341</v>
      </c>
      <c r="Q40" s="172">
        <f t="shared" si="32"/>
        <v>94</v>
      </c>
      <c r="R40" s="173">
        <f t="shared" si="33"/>
        <v>39.20392609563217</v>
      </c>
      <c r="S40" s="145">
        <f t="shared" si="34"/>
        <v>35</v>
      </c>
      <c r="T40" s="145">
        <f t="shared" si="35"/>
        <v>3126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237</v>
      </c>
      <c r="Z40" s="4" t="s">
        <v>193</v>
      </c>
      <c r="AA40" s="4" t="s">
        <v>48</v>
      </c>
      <c r="AB40" s="4">
        <v>531</v>
      </c>
      <c r="AC40" s="4">
        <v>8917.9470000000001</v>
      </c>
      <c r="AD40" s="4">
        <v>4492.6120000000001</v>
      </c>
      <c r="AE40" s="4">
        <v>1.9850000000000001</v>
      </c>
      <c r="AF40" s="4">
        <v>2.7</v>
      </c>
      <c r="AG40" s="4">
        <v>23.812000000000001</v>
      </c>
      <c r="AH40" s="4">
        <v>368.48885300000001</v>
      </c>
      <c r="AI40" s="4">
        <v>7.8899739999999996</v>
      </c>
      <c r="AJ40" s="4">
        <v>133.12301400000001</v>
      </c>
      <c r="AK40" s="4">
        <v>1914</v>
      </c>
      <c r="AL40" s="4">
        <v>35</v>
      </c>
      <c r="AM40" s="4">
        <v>3126</v>
      </c>
      <c r="AN40" s="4">
        <v>94</v>
      </c>
      <c r="AO40" s="4">
        <v>24.201402000000002</v>
      </c>
      <c r="AP40" s="4">
        <v>115480.8</v>
      </c>
      <c r="AQ40" s="4">
        <v>51587.3</v>
      </c>
      <c r="AR40" s="4">
        <v>130</v>
      </c>
      <c r="AS40" s="4">
        <v>115265</v>
      </c>
      <c r="AT40" s="4">
        <v>0.39200000000000002</v>
      </c>
      <c r="AU40" s="4">
        <v>35.052999999999997</v>
      </c>
      <c r="AV40" s="4">
        <v>81864</v>
      </c>
      <c r="AW40" s="4">
        <v>0</v>
      </c>
      <c r="AX40" s="4">
        <v>0.52</v>
      </c>
      <c r="AY40">
        <v>0.73518518518518516</v>
      </c>
      <c r="AZ40" t="s">
        <v>70</v>
      </c>
      <c r="BA40" t="s">
        <v>541</v>
      </c>
      <c r="BB40">
        <v>3</v>
      </c>
      <c r="BC40" t="s">
        <v>543</v>
      </c>
      <c r="BD40">
        <v>2</v>
      </c>
      <c r="BE40">
        <v>98514.569999999992</v>
      </c>
      <c r="BF40">
        <v>9.0524142774007957E-2</v>
      </c>
      <c r="BG40">
        <v>6.6552008669039181E-2</v>
      </c>
      <c r="BH40">
        <v>401141.83200000011</v>
      </c>
      <c r="BI40">
        <v>2.2231406172567907E-2</v>
      </c>
      <c r="BJ40">
        <v>1.6344200463906406E-2</v>
      </c>
      <c r="BK40">
        <v>1</v>
      </c>
      <c r="BL40" t="s">
        <v>70</v>
      </c>
      <c r="BM40">
        <v>0</v>
      </c>
      <c r="BN40" t="s">
        <v>502</v>
      </c>
    </row>
    <row r="41" spans="1:66" x14ac:dyDescent="0.25">
      <c r="A41" s="146" t="str">
        <f t="shared" si="20"/>
        <v>청라교통</v>
      </c>
      <c r="B41" s="146" t="str">
        <f t="shared" si="21"/>
        <v>307</v>
      </c>
      <c r="C41" s="147" t="str">
        <f t="shared" si="22"/>
        <v>70바6052</v>
      </c>
      <c r="D41" s="135" t="str">
        <f t="shared" si="23"/>
        <v>대형</v>
      </c>
      <c r="E41" s="131" t="str">
        <f t="shared" si="16"/>
        <v>D</v>
      </c>
      <c r="F41" s="154">
        <f t="shared" si="17"/>
        <v>0.84740740740740728</v>
      </c>
      <c r="G41" s="155">
        <f t="shared" si="18"/>
        <v>2.2879999999999998</v>
      </c>
      <c r="H41" s="156">
        <f t="shared" si="19"/>
        <v>2.7</v>
      </c>
      <c r="I41" s="157">
        <f t="shared" si="24"/>
        <v>8884.4539999999997</v>
      </c>
      <c r="J41" s="158">
        <f t="shared" si="25"/>
        <v>3.8462472519411206E-2</v>
      </c>
      <c r="K41" s="158">
        <f t="shared" si="26"/>
        <v>0.29214787247994306</v>
      </c>
      <c r="L41" s="158">
        <f t="shared" si="27"/>
        <v>0.17356159421839543</v>
      </c>
      <c r="M41" s="159">
        <f t="shared" si="28"/>
        <v>23.132999999999999</v>
      </c>
      <c r="N41" s="160">
        <f t="shared" si="29"/>
        <v>6.8000000000000005E-2</v>
      </c>
      <c r="O41" s="160">
        <f t="shared" si="30"/>
        <v>52.125</v>
      </c>
      <c r="P41" s="161">
        <f t="shared" si="31"/>
        <v>342.39833333333337</v>
      </c>
      <c r="Q41" s="162">
        <f t="shared" si="32"/>
        <v>95</v>
      </c>
      <c r="R41" s="163">
        <f t="shared" si="33"/>
        <v>39.617579683552243</v>
      </c>
      <c r="S41" s="148">
        <f t="shared" si="34"/>
        <v>6</v>
      </c>
      <c r="T41" s="148">
        <f t="shared" si="35"/>
        <v>4631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238</v>
      </c>
      <c r="Z41" s="4" t="s">
        <v>193</v>
      </c>
      <c r="AA41" s="4" t="s">
        <v>48</v>
      </c>
      <c r="AB41" s="4">
        <v>531</v>
      </c>
      <c r="AC41" s="4">
        <v>8884.4539999999997</v>
      </c>
      <c r="AD41" s="4">
        <v>3883.672</v>
      </c>
      <c r="AE41" s="4">
        <v>2.2879999999999998</v>
      </c>
      <c r="AF41" s="4">
        <v>2.7</v>
      </c>
      <c r="AG41" s="4">
        <v>23.132999999999999</v>
      </c>
      <c r="AH41" s="4">
        <v>335.014656</v>
      </c>
      <c r="AI41" s="4">
        <v>12.885491999999999</v>
      </c>
      <c r="AJ41" s="4">
        <v>97.873818999999997</v>
      </c>
      <c r="AK41" s="4">
        <v>1542</v>
      </c>
      <c r="AL41" s="4">
        <v>6</v>
      </c>
      <c r="AM41" s="4">
        <v>4631</v>
      </c>
      <c r="AN41" s="4">
        <v>95</v>
      </c>
      <c r="AO41" s="4">
        <v>26.519597000000001</v>
      </c>
      <c r="AP41" s="4">
        <v>58325.8</v>
      </c>
      <c r="AQ41" s="4">
        <v>20543.900000000001</v>
      </c>
      <c r="AR41" s="4">
        <v>19</v>
      </c>
      <c r="AS41" s="4">
        <v>6446</v>
      </c>
      <c r="AT41" s="4">
        <v>6.8000000000000005E-2</v>
      </c>
      <c r="AU41" s="4">
        <v>52.125</v>
      </c>
      <c r="AV41" s="4">
        <v>82509</v>
      </c>
      <c r="AW41" s="4">
        <v>0</v>
      </c>
      <c r="AX41" s="4">
        <v>0.57999999999999996</v>
      </c>
      <c r="AY41">
        <v>0.84740740740740728</v>
      </c>
      <c r="AZ41" t="s">
        <v>67</v>
      </c>
      <c r="BA41" t="s">
        <v>541</v>
      </c>
      <c r="BB41">
        <v>1</v>
      </c>
      <c r="BC41" t="s">
        <v>544</v>
      </c>
      <c r="BD41">
        <v>6</v>
      </c>
      <c r="BE41">
        <v>98514.569999999992</v>
      </c>
      <c r="BF41">
        <v>9.0184162606607332E-2</v>
      </c>
      <c r="BG41">
        <v>7.6422727423673162E-2</v>
      </c>
      <c r="BH41">
        <v>401141.83200000011</v>
      </c>
      <c r="BI41">
        <v>2.2147912013324996E-2</v>
      </c>
      <c r="BJ41">
        <v>1.8768304698699105E-2</v>
      </c>
      <c r="BK41">
        <v>1</v>
      </c>
      <c r="BL41" t="s">
        <v>69</v>
      </c>
      <c r="BM41">
        <v>-1</v>
      </c>
      <c r="BN41" t="s">
        <v>501</v>
      </c>
    </row>
    <row r="42" spans="1:66" x14ac:dyDescent="0.25">
      <c r="A42" s="143" t="str">
        <f t="shared" si="20"/>
        <v>청라교통</v>
      </c>
      <c r="B42" s="143" t="str">
        <f t="shared" si="21"/>
        <v>307</v>
      </c>
      <c r="C42" s="144" t="str">
        <f t="shared" si="22"/>
        <v>72바1699</v>
      </c>
      <c r="D42" s="118" t="str">
        <f t="shared" si="23"/>
        <v>대형</v>
      </c>
      <c r="E42" s="114" t="str">
        <f t="shared" si="16"/>
        <v>F</v>
      </c>
      <c r="F42" s="164">
        <f t="shared" si="17"/>
        <v>0.79851851851851852</v>
      </c>
      <c r="G42" s="165">
        <f t="shared" si="18"/>
        <v>2.1560000000000001</v>
      </c>
      <c r="H42" s="166">
        <f t="shared" si="19"/>
        <v>2.7</v>
      </c>
      <c r="I42" s="167">
        <f t="shared" si="24"/>
        <v>9794.0679999999993</v>
      </c>
      <c r="J42" s="168">
        <f t="shared" si="25"/>
        <v>2.83075272741313E-2</v>
      </c>
      <c r="K42" s="168">
        <f t="shared" si="26"/>
        <v>0.29921764958864983</v>
      </c>
      <c r="L42" s="168">
        <f t="shared" si="27"/>
        <v>0.16152634431372134</v>
      </c>
      <c r="M42" s="169">
        <f t="shared" si="28"/>
        <v>21.677</v>
      </c>
      <c r="N42" s="170">
        <f t="shared" si="29"/>
        <v>0.13300000000000001</v>
      </c>
      <c r="O42" s="170">
        <f t="shared" si="30"/>
        <v>18.777000000000001</v>
      </c>
      <c r="P42" s="171">
        <f t="shared" si="31"/>
        <v>402.06</v>
      </c>
      <c r="Q42" s="172">
        <f t="shared" si="32"/>
        <v>93</v>
      </c>
      <c r="R42" s="173">
        <f t="shared" si="33"/>
        <v>37.46666091880919</v>
      </c>
      <c r="S42" s="145">
        <f t="shared" si="34"/>
        <v>13</v>
      </c>
      <c r="T42" s="145">
        <f t="shared" si="35"/>
        <v>1839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239</v>
      </c>
      <c r="Z42" s="4" t="s">
        <v>193</v>
      </c>
      <c r="AA42" s="4" t="s">
        <v>48</v>
      </c>
      <c r="AB42" s="4">
        <v>531</v>
      </c>
      <c r="AC42" s="4">
        <v>9794.0679999999993</v>
      </c>
      <c r="AD42" s="4">
        <v>4542.5429999999997</v>
      </c>
      <c r="AE42" s="4">
        <v>2.1560000000000001</v>
      </c>
      <c r="AF42" s="4">
        <v>2.7</v>
      </c>
      <c r="AG42" s="4">
        <v>21.677</v>
      </c>
      <c r="AH42" s="4">
        <v>388.72466300000002</v>
      </c>
      <c r="AI42" s="4">
        <v>11.003833999999999</v>
      </c>
      <c r="AJ42" s="4">
        <v>116.31328000000001</v>
      </c>
      <c r="AK42" s="4">
        <v>1582</v>
      </c>
      <c r="AL42" s="4">
        <v>13</v>
      </c>
      <c r="AM42" s="4">
        <v>1839</v>
      </c>
      <c r="AN42" s="4">
        <v>93</v>
      </c>
      <c r="AO42" s="4">
        <v>25.195385999999999</v>
      </c>
      <c r="AP42" s="4">
        <v>90308</v>
      </c>
      <c r="AQ42" s="4">
        <v>24123.599999999999</v>
      </c>
      <c r="AR42" s="4">
        <v>48</v>
      </c>
      <c r="AS42" s="4">
        <v>32250</v>
      </c>
      <c r="AT42" s="4">
        <v>0.13300000000000001</v>
      </c>
      <c r="AU42" s="4">
        <v>18.777000000000001</v>
      </c>
      <c r="AV42" s="4">
        <v>91647</v>
      </c>
      <c r="AW42" s="4">
        <v>0</v>
      </c>
      <c r="AX42" s="4">
        <v>0.55000000000000004</v>
      </c>
      <c r="AY42">
        <v>0.79851851851851852</v>
      </c>
      <c r="AZ42" t="s">
        <v>70</v>
      </c>
      <c r="BA42" t="s">
        <v>541</v>
      </c>
      <c r="BB42">
        <v>1</v>
      </c>
      <c r="BC42" t="s">
        <v>545</v>
      </c>
      <c r="BD42">
        <v>10</v>
      </c>
      <c r="BE42">
        <v>98514.569999999992</v>
      </c>
      <c r="BF42">
        <v>9.941745672746681E-2</v>
      </c>
      <c r="BG42">
        <v>7.9386680260895723E-2</v>
      </c>
      <c r="BH42">
        <v>401141.83200000011</v>
      </c>
      <c r="BI42">
        <v>2.4415474076012088E-2</v>
      </c>
      <c r="BJ42">
        <v>1.9496208188104467E-2</v>
      </c>
      <c r="BK42">
        <v>1</v>
      </c>
      <c r="BL42" t="s">
        <v>67</v>
      </c>
      <c r="BM42">
        <v>-1</v>
      </c>
      <c r="BN42" t="s">
        <v>501</v>
      </c>
    </row>
    <row r="43" spans="1:66" x14ac:dyDescent="0.25">
      <c r="A43" s="146" t="str">
        <f t="shared" si="20"/>
        <v>청라교통</v>
      </c>
      <c r="B43" s="146" t="str">
        <f t="shared" si="21"/>
        <v>307</v>
      </c>
      <c r="C43" s="147" t="str">
        <f t="shared" si="22"/>
        <v>72바1700</v>
      </c>
      <c r="D43" s="135" t="str">
        <f t="shared" si="23"/>
        <v>대형</v>
      </c>
      <c r="E43" s="131" t="str">
        <f t="shared" si="16"/>
        <v>D</v>
      </c>
      <c r="F43" s="154">
        <f t="shared" si="17"/>
        <v>0.80148148148148146</v>
      </c>
      <c r="G43" s="155">
        <f t="shared" si="18"/>
        <v>2.1640000000000001</v>
      </c>
      <c r="H43" s="156">
        <f t="shared" si="19"/>
        <v>2.7</v>
      </c>
      <c r="I43" s="157">
        <f t="shared" si="24"/>
        <v>9446.7049999999999</v>
      </c>
      <c r="J43" s="158">
        <f t="shared" si="25"/>
        <v>3.400118550363055E-2</v>
      </c>
      <c r="K43" s="158">
        <f t="shared" si="26"/>
        <v>0.32463348251165586</v>
      </c>
      <c r="L43" s="158">
        <f t="shared" si="27"/>
        <v>0.17413479091386891</v>
      </c>
      <c r="M43" s="159">
        <f t="shared" si="28"/>
        <v>23.931000000000001</v>
      </c>
      <c r="N43" s="160">
        <f t="shared" si="29"/>
        <v>0.159</v>
      </c>
      <c r="O43" s="160">
        <f t="shared" si="30"/>
        <v>45.868000000000002</v>
      </c>
      <c r="P43" s="161">
        <f t="shared" si="31"/>
        <v>507.90666666666669</v>
      </c>
      <c r="Q43" s="162">
        <f t="shared" si="32"/>
        <v>93</v>
      </c>
      <c r="R43" s="163">
        <f t="shared" si="33"/>
        <v>39.137490003771148</v>
      </c>
      <c r="S43" s="148">
        <f t="shared" si="34"/>
        <v>15</v>
      </c>
      <c r="T43" s="148">
        <f t="shared" si="35"/>
        <v>4333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240</v>
      </c>
      <c r="Z43" s="4" t="s">
        <v>193</v>
      </c>
      <c r="AA43" s="4" t="s">
        <v>48</v>
      </c>
      <c r="AB43" s="4">
        <v>531</v>
      </c>
      <c r="AC43" s="4">
        <v>9446.7049999999999</v>
      </c>
      <c r="AD43" s="4">
        <v>4365.04</v>
      </c>
      <c r="AE43" s="4">
        <v>2.1640000000000001</v>
      </c>
      <c r="AF43" s="4">
        <v>2.7</v>
      </c>
      <c r="AG43" s="4">
        <v>23.931000000000001</v>
      </c>
      <c r="AH43" s="4">
        <v>376.341319</v>
      </c>
      <c r="AI43" s="4">
        <v>12.796051</v>
      </c>
      <c r="AJ43" s="4">
        <v>122.17299300000001</v>
      </c>
      <c r="AK43" s="4">
        <v>1645</v>
      </c>
      <c r="AL43" s="4">
        <v>15</v>
      </c>
      <c r="AM43" s="4">
        <v>4333</v>
      </c>
      <c r="AN43" s="4">
        <v>93</v>
      </c>
      <c r="AO43" s="4">
        <v>25.101429</v>
      </c>
      <c r="AP43" s="4">
        <v>82618.3</v>
      </c>
      <c r="AQ43" s="4">
        <v>30474.400000000001</v>
      </c>
      <c r="AR43" s="4">
        <v>65</v>
      </c>
      <c r="AS43" s="4">
        <v>44740</v>
      </c>
      <c r="AT43" s="4">
        <v>0.159</v>
      </c>
      <c r="AU43" s="4">
        <v>45.868000000000002</v>
      </c>
      <c r="AV43" s="4">
        <v>86872</v>
      </c>
      <c r="AW43" s="4">
        <v>0</v>
      </c>
      <c r="AX43" s="4">
        <v>0.56999999999999995</v>
      </c>
      <c r="AY43">
        <v>0.80148148148148146</v>
      </c>
      <c r="AZ43" t="s">
        <v>67</v>
      </c>
      <c r="BA43" t="s">
        <v>541</v>
      </c>
      <c r="BB43">
        <v>7</v>
      </c>
      <c r="BC43" t="s">
        <v>546</v>
      </c>
      <c r="BD43">
        <v>10</v>
      </c>
      <c r="BE43">
        <v>98514.569999999992</v>
      </c>
      <c r="BF43">
        <v>9.5891450371249659E-2</v>
      </c>
      <c r="BG43">
        <v>7.6855221704957136E-2</v>
      </c>
      <c r="BH43">
        <v>401141.83200000011</v>
      </c>
      <c r="BI43">
        <v>2.3549538458507109E-2</v>
      </c>
      <c r="BJ43">
        <v>1.8874518971929401E-2</v>
      </c>
      <c r="BK43">
        <v>1</v>
      </c>
      <c r="BL43" t="s">
        <v>67</v>
      </c>
      <c r="BM43">
        <v>0</v>
      </c>
      <c r="BN43" t="s">
        <v>502</v>
      </c>
    </row>
    <row r="44" spans="1:66" x14ac:dyDescent="0.25">
      <c r="A44" s="143" t="str">
        <f t="shared" si="20"/>
        <v>청라교통</v>
      </c>
      <c r="B44" s="143" t="str">
        <f t="shared" si="21"/>
        <v>307</v>
      </c>
      <c r="C44" s="144" t="str">
        <f t="shared" si="22"/>
        <v>72바1701</v>
      </c>
      <c r="D44" s="118" t="str">
        <f t="shared" si="23"/>
        <v>대형</v>
      </c>
      <c r="E44" s="114" t="str">
        <f t="shared" si="16"/>
        <v>D</v>
      </c>
      <c r="F44" s="164">
        <f t="shared" si="17"/>
        <v>0.8262962962962962</v>
      </c>
      <c r="G44" s="165">
        <f t="shared" si="18"/>
        <v>2.2309999999999999</v>
      </c>
      <c r="H44" s="166">
        <f t="shared" si="19"/>
        <v>2.7</v>
      </c>
      <c r="I44" s="167">
        <f t="shared" si="24"/>
        <v>10870.732</v>
      </c>
      <c r="J44" s="168">
        <f t="shared" si="25"/>
        <v>2.3399759203152414E-2</v>
      </c>
      <c r="K44" s="168">
        <f t="shared" si="26"/>
        <v>0.31652204895558683</v>
      </c>
      <c r="L44" s="168">
        <f t="shared" si="27"/>
        <v>0.19704284863245639</v>
      </c>
      <c r="M44" s="169">
        <f t="shared" si="28"/>
        <v>23.931000000000001</v>
      </c>
      <c r="N44" s="170">
        <f t="shared" si="29"/>
        <v>0.13800000000000001</v>
      </c>
      <c r="O44" s="170">
        <f t="shared" si="30"/>
        <v>46.28</v>
      </c>
      <c r="P44" s="171">
        <f t="shared" si="31"/>
        <v>532.90333333333331</v>
      </c>
      <c r="Q44" s="172">
        <f t="shared" si="32"/>
        <v>94</v>
      </c>
      <c r="R44" s="173">
        <f t="shared" si="33"/>
        <v>38.985312424416122</v>
      </c>
      <c r="S44" s="145">
        <f t="shared" si="34"/>
        <v>15</v>
      </c>
      <c r="T44" s="145">
        <f t="shared" si="35"/>
        <v>5031</v>
      </c>
      <c r="U44" t="s">
        <v>118</v>
      </c>
      <c r="V44" t="s">
        <v>121</v>
      </c>
      <c r="W44" t="s">
        <v>118</v>
      </c>
      <c r="X44" s="4" t="s">
        <v>121</v>
      </c>
      <c r="Y44" s="4" t="s">
        <v>241</v>
      </c>
      <c r="Z44" s="4" t="s">
        <v>193</v>
      </c>
      <c r="AA44" s="4" t="s">
        <v>48</v>
      </c>
      <c r="AB44" s="4">
        <v>531</v>
      </c>
      <c r="AC44" s="4">
        <v>10870.732</v>
      </c>
      <c r="AD44" s="4">
        <v>4873.4189999999999</v>
      </c>
      <c r="AE44" s="4">
        <v>2.2309999999999999</v>
      </c>
      <c r="AF44" s="4">
        <v>2.7</v>
      </c>
      <c r="AG44" s="4">
        <v>23.931000000000001</v>
      </c>
      <c r="AH44" s="4">
        <v>422.43742400000002</v>
      </c>
      <c r="AI44" s="4">
        <v>9.8849339999999994</v>
      </c>
      <c r="AJ44" s="4">
        <v>133.710759</v>
      </c>
      <c r="AK44" s="4">
        <v>2142</v>
      </c>
      <c r="AL44" s="4">
        <v>15</v>
      </c>
      <c r="AM44" s="4">
        <v>5031</v>
      </c>
      <c r="AN44" s="4">
        <v>94</v>
      </c>
      <c r="AO44" s="4">
        <v>25.733353999999999</v>
      </c>
      <c r="AP44" s="4">
        <v>88513.9</v>
      </c>
      <c r="AQ44" s="4">
        <v>31974.2</v>
      </c>
      <c r="AR44" s="4">
        <v>73</v>
      </c>
      <c r="AS44" s="4">
        <v>39551</v>
      </c>
      <c r="AT44" s="4">
        <v>0.13800000000000001</v>
      </c>
      <c r="AU44" s="4">
        <v>46.28</v>
      </c>
      <c r="AV44" s="4">
        <v>101989</v>
      </c>
      <c r="AW44" s="4">
        <v>0</v>
      </c>
      <c r="AX44" s="4">
        <v>0.59</v>
      </c>
      <c r="AY44">
        <v>0.8262962962962962</v>
      </c>
      <c r="AZ44" t="s">
        <v>67</v>
      </c>
      <c r="BA44" t="s">
        <v>541</v>
      </c>
      <c r="BB44">
        <v>5</v>
      </c>
      <c r="BC44" t="s">
        <v>547</v>
      </c>
      <c r="BD44">
        <v>9</v>
      </c>
      <c r="BE44">
        <v>98514.569999999992</v>
      </c>
      <c r="BF44">
        <v>0.1103464391104788</v>
      </c>
      <c r="BG44">
        <v>9.117885394647339E-2</v>
      </c>
      <c r="BH44">
        <v>401141.83200000011</v>
      </c>
      <c r="BI44">
        <v>2.7099472388110342E-2</v>
      </c>
      <c r="BJ44">
        <v>2.2392193665879322E-2</v>
      </c>
      <c r="BK44">
        <v>1</v>
      </c>
      <c r="BL44" t="s">
        <v>67</v>
      </c>
      <c r="BM44">
        <v>0</v>
      </c>
      <c r="BN44" t="s">
        <v>502</v>
      </c>
    </row>
    <row r="45" spans="1:66" x14ac:dyDescent="0.25">
      <c r="A45" s="146" t="str">
        <f t="shared" si="20"/>
        <v>청라교통</v>
      </c>
      <c r="B45" s="146" t="str">
        <f t="shared" si="21"/>
        <v>307</v>
      </c>
      <c r="C45" s="147" t="str">
        <f t="shared" si="22"/>
        <v>72바1702</v>
      </c>
      <c r="D45" s="135" t="str">
        <f t="shared" si="23"/>
        <v>대형</v>
      </c>
      <c r="E45" s="131" t="str">
        <f t="shared" si="16"/>
        <v>D</v>
      </c>
      <c r="F45" s="154">
        <f t="shared" si="17"/>
        <v>0.80714285714285716</v>
      </c>
      <c r="G45" s="155">
        <f t="shared" si="18"/>
        <v>2.2599999999999998</v>
      </c>
      <c r="H45" s="156">
        <f t="shared" si="19"/>
        <v>2.8</v>
      </c>
      <c r="I45" s="157">
        <f t="shared" si="24"/>
        <v>9959.6090000000004</v>
      </c>
      <c r="J45" s="158">
        <f t="shared" si="25"/>
        <v>1.3447208241418271E-2</v>
      </c>
      <c r="K45" s="158">
        <f t="shared" si="26"/>
        <v>0.27861140578801746</v>
      </c>
      <c r="L45" s="158">
        <f t="shared" si="27"/>
        <v>0.18354134183380089</v>
      </c>
      <c r="M45" s="159">
        <f t="shared" si="28"/>
        <v>21.210999999999999</v>
      </c>
      <c r="N45" s="160">
        <f t="shared" si="29"/>
        <v>0</v>
      </c>
      <c r="O45" s="160">
        <f t="shared" si="30"/>
        <v>9.157</v>
      </c>
      <c r="P45" s="161">
        <f t="shared" si="31"/>
        <v>372.16166666666669</v>
      </c>
      <c r="Q45" s="162">
        <f t="shared" si="32"/>
        <v>93</v>
      </c>
      <c r="R45" s="163">
        <f t="shared" si="33"/>
        <v>37.285642704845195</v>
      </c>
      <c r="S45" s="148">
        <f t="shared" si="34"/>
        <v>0</v>
      </c>
      <c r="T45" s="148">
        <f t="shared" si="35"/>
        <v>912</v>
      </c>
      <c r="U45" t="s">
        <v>118</v>
      </c>
      <c r="V45" t="s">
        <v>121</v>
      </c>
      <c r="W45" t="s">
        <v>118</v>
      </c>
      <c r="X45" s="4" t="s">
        <v>121</v>
      </c>
      <c r="Y45" s="4" t="s">
        <v>242</v>
      </c>
      <c r="Z45" s="4" t="s">
        <v>193</v>
      </c>
      <c r="AA45" s="4" t="s">
        <v>48</v>
      </c>
      <c r="AB45" s="4">
        <v>531</v>
      </c>
      <c r="AC45" s="4">
        <v>9959.6090000000004</v>
      </c>
      <c r="AD45" s="4">
        <v>4406.9579999999996</v>
      </c>
      <c r="AE45" s="4">
        <v>2.2599999999999998</v>
      </c>
      <c r="AF45" s="4">
        <v>2.8</v>
      </c>
      <c r="AG45" s="4">
        <v>21.210999999999999</v>
      </c>
      <c r="AH45" s="4">
        <v>377.31437699999998</v>
      </c>
      <c r="AI45" s="4">
        <v>5.0738250000000003</v>
      </c>
      <c r="AJ45" s="4">
        <v>105.124089</v>
      </c>
      <c r="AK45" s="4">
        <v>1828</v>
      </c>
      <c r="AL45" s="4">
        <v>0</v>
      </c>
      <c r="AM45" s="4">
        <v>912</v>
      </c>
      <c r="AN45" s="4">
        <v>93</v>
      </c>
      <c r="AO45" s="4">
        <v>26.396049000000001</v>
      </c>
      <c r="AP45" s="4">
        <v>62861.4</v>
      </c>
      <c r="AQ45" s="4">
        <v>22329.7</v>
      </c>
      <c r="AR45" s="4">
        <v>23</v>
      </c>
      <c r="AS45" s="4">
        <v>9548</v>
      </c>
      <c r="AT45" s="4">
        <v>0</v>
      </c>
      <c r="AU45" s="4">
        <v>9.157</v>
      </c>
      <c r="AV45" s="4">
        <v>92407</v>
      </c>
      <c r="AW45" s="4">
        <v>0</v>
      </c>
      <c r="AX45" s="4">
        <v>0.56999999999999995</v>
      </c>
      <c r="AY45">
        <v>0.80714285714285716</v>
      </c>
      <c r="AZ45" t="s">
        <v>67</v>
      </c>
      <c r="BA45" t="s">
        <v>541</v>
      </c>
      <c r="BB45">
        <v>6</v>
      </c>
      <c r="BC45" t="s">
        <v>548</v>
      </c>
      <c r="BD45">
        <v>8</v>
      </c>
      <c r="BE45">
        <v>98514.569999999992</v>
      </c>
      <c r="BF45">
        <v>0.10109782745841556</v>
      </c>
      <c r="BG45">
        <v>8.1600389305721124E-2</v>
      </c>
      <c r="BH45">
        <v>401141.83200000011</v>
      </c>
      <c r="BI45">
        <v>2.4828148563673103E-2</v>
      </c>
      <c r="BJ45">
        <v>2.0039862769250433E-2</v>
      </c>
      <c r="BK45">
        <v>1</v>
      </c>
      <c r="BL45" t="s">
        <v>67</v>
      </c>
      <c r="BM45">
        <v>0</v>
      </c>
      <c r="BN45" t="s">
        <v>502</v>
      </c>
    </row>
    <row r="46" spans="1:66" x14ac:dyDescent="0.25">
      <c r="A46" s="143" t="str">
        <f t="shared" ref="A46:A50" si="36">W46</f>
        <v>청라교통</v>
      </c>
      <c r="B46" s="143" t="str">
        <f t="shared" ref="B46:B50" si="37">V46</f>
        <v>307</v>
      </c>
      <c r="C46" s="144" t="str">
        <f t="shared" ref="C46:C50" si="38">Y46</f>
        <v>72바1703</v>
      </c>
      <c r="D46" s="118" t="str">
        <f t="shared" ref="D46:D50" si="39">Z46</f>
        <v>대형</v>
      </c>
      <c r="E46" s="114" t="str">
        <f t="shared" ref="E46:E50" si="40">AZ46</f>
        <v>D</v>
      </c>
      <c r="F46" s="164">
        <f t="shared" ref="F46:F50" si="41">G46/H46</f>
        <v>0.82678571428571435</v>
      </c>
      <c r="G46" s="165">
        <f t="shared" ref="G46:G50" si="42">AE46</f>
        <v>2.3149999999999999</v>
      </c>
      <c r="H46" s="166">
        <f t="shared" ref="H46:H50" si="43">AF46</f>
        <v>2.8</v>
      </c>
      <c r="I46" s="167">
        <f t="shared" ref="I46:I50" si="44">AC46</f>
        <v>9805.2919999999995</v>
      </c>
      <c r="J46" s="168">
        <f t="shared" ref="J46:J50" si="45">AI46/AH46</f>
        <v>1.8965973022870185E-2</v>
      </c>
      <c r="K46" s="168">
        <f t="shared" ref="K46:K50" si="46">AJ46/AH46</f>
        <v>0.33015308939870902</v>
      </c>
      <c r="L46" s="168">
        <f t="shared" ref="L46:L50" si="47">AK46/AC46</f>
        <v>0.14430982779503151</v>
      </c>
      <c r="M46" s="169">
        <f t="shared" ref="M46:M50" si="48">AG46</f>
        <v>23.242000000000001</v>
      </c>
      <c r="N46" s="170">
        <f t="shared" ref="N46:N50" si="49">IF(AW46=0,AT46,"속도계이상")</f>
        <v>5.0999999999999997E-2</v>
      </c>
      <c r="O46" s="170">
        <f t="shared" ref="O46:O50" si="50">IF(AW46=0,AU46,"속도계이상")</f>
        <v>44.720999999999997</v>
      </c>
      <c r="P46" s="171">
        <f t="shared" ref="P46:P50" si="51">AQ46/60</f>
        <v>324.30833333333334</v>
      </c>
      <c r="Q46" s="172">
        <f t="shared" ref="Q46:Q50" si="52">AN46</f>
        <v>97</v>
      </c>
      <c r="R46" s="173">
        <f t="shared" ref="R46:R50" si="53">AC46/(AH46-AI46-AJ46)</f>
        <v>38.899632661137808</v>
      </c>
      <c r="S46" s="145">
        <f t="shared" ref="S46:S50" si="54">IF(AW46=0,AL46,"속도계이상")</f>
        <v>5</v>
      </c>
      <c r="T46" s="145">
        <f t="shared" ref="T46:T50" si="55">IF(AW46=0,AM46,"속도계이상")</f>
        <v>4385</v>
      </c>
      <c r="U46" t="s">
        <v>118</v>
      </c>
      <c r="V46" t="s">
        <v>121</v>
      </c>
      <c r="W46" t="s">
        <v>118</v>
      </c>
      <c r="X46" s="4" t="s">
        <v>121</v>
      </c>
      <c r="Y46" s="4" t="s">
        <v>243</v>
      </c>
      <c r="Z46" s="4" t="s">
        <v>193</v>
      </c>
      <c r="AA46" s="4" t="s">
        <v>48</v>
      </c>
      <c r="AB46" s="4">
        <v>531</v>
      </c>
      <c r="AC46" s="4">
        <v>9805.2919999999995</v>
      </c>
      <c r="AD46" s="4">
        <v>4234.8950000000004</v>
      </c>
      <c r="AE46" s="4">
        <v>2.3149999999999999</v>
      </c>
      <c r="AF46" s="4">
        <v>2.8</v>
      </c>
      <c r="AG46" s="4">
        <v>23.242000000000001</v>
      </c>
      <c r="AH46" s="4">
        <v>387.26966399999998</v>
      </c>
      <c r="AI46" s="4">
        <v>7.3449460000000002</v>
      </c>
      <c r="AJ46" s="4">
        <v>127.858276</v>
      </c>
      <c r="AK46" s="4">
        <v>1415</v>
      </c>
      <c r="AL46" s="4">
        <v>5</v>
      </c>
      <c r="AM46" s="4">
        <v>4385</v>
      </c>
      <c r="AN46" s="4">
        <v>97</v>
      </c>
      <c r="AO46" s="4">
        <v>25.319029</v>
      </c>
      <c r="AP46" s="4">
        <v>71076.5</v>
      </c>
      <c r="AQ46" s="4">
        <v>19458.5</v>
      </c>
      <c r="AR46" s="4">
        <v>89</v>
      </c>
      <c r="AS46" s="4">
        <v>40779</v>
      </c>
      <c r="AT46" s="4">
        <v>5.0999999999999997E-2</v>
      </c>
      <c r="AU46" s="4">
        <v>44.720999999999997</v>
      </c>
      <c r="AV46" s="4">
        <v>90740</v>
      </c>
      <c r="AW46" s="4">
        <v>0</v>
      </c>
      <c r="AX46" s="4">
        <v>0.6</v>
      </c>
      <c r="AY46">
        <v>0.82678571428571435</v>
      </c>
      <c r="AZ46" t="s">
        <v>67</v>
      </c>
      <c r="BA46" t="s">
        <v>541</v>
      </c>
      <c r="BB46">
        <v>4</v>
      </c>
      <c r="BC46" t="s">
        <v>549</v>
      </c>
      <c r="BD46">
        <v>11</v>
      </c>
      <c r="BE46">
        <v>98514.569999999992</v>
      </c>
      <c r="BF46">
        <v>9.9531389113305779E-2</v>
      </c>
      <c r="BG46">
        <v>8.2291130641893889E-2</v>
      </c>
      <c r="BH46">
        <v>401141.83200000011</v>
      </c>
      <c r="BI46">
        <v>2.4443454204496919E-2</v>
      </c>
      <c r="BJ46">
        <v>2.0209498744075134E-2</v>
      </c>
      <c r="BK46">
        <v>1</v>
      </c>
      <c r="BL46" t="s">
        <v>67</v>
      </c>
      <c r="BM46">
        <v>0</v>
      </c>
      <c r="BN46" t="s">
        <v>502</v>
      </c>
    </row>
    <row r="47" spans="1:66" x14ac:dyDescent="0.25">
      <c r="A47" s="146" t="str">
        <f t="shared" si="36"/>
        <v>청라교통</v>
      </c>
      <c r="B47" s="146" t="str">
        <f t="shared" si="37"/>
        <v>307</v>
      </c>
      <c r="C47" s="147" t="str">
        <f t="shared" si="38"/>
        <v>75아1145</v>
      </c>
      <c r="D47" s="135" t="str">
        <f t="shared" si="39"/>
        <v>대형</v>
      </c>
      <c r="E47" s="131" t="str">
        <f t="shared" si="40"/>
        <v>F</v>
      </c>
      <c r="F47" s="154">
        <f t="shared" si="41"/>
        <v>0.7975000000000001</v>
      </c>
      <c r="G47" s="155">
        <f t="shared" si="42"/>
        <v>2.2330000000000001</v>
      </c>
      <c r="H47" s="156">
        <f t="shared" si="43"/>
        <v>2.8</v>
      </c>
      <c r="I47" s="157">
        <f t="shared" si="44"/>
        <v>10246.120999999999</v>
      </c>
      <c r="J47" s="158">
        <f t="shared" si="45"/>
        <v>3.2382649613407852E-2</v>
      </c>
      <c r="K47" s="158">
        <f t="shared" si="46"/>
        <v>0.30383266482118182</v>
      </c>
      <c r="L47" s="158">
        <f t="shared" si="47"/>
        <v>0.21159226989413848</v>
      </c>
      <c r="M47" s="159">
        <f t="shared" si="48"/>
        <v>22.053999999999998</v>
      </c>
      <c r="N47" s="160">
        <f t="shared" si="49"/>
        <v>9.8000000000000004E-2</v>
      </c>
      <c r="O47" s="160">
        <f t="shared" si="50"/>
        <v>23.013999999999999</v>
      </c>
      <c r="P47" s="161">
        <f t="shared" si="51"/>
        <v>485.81833333333333</v>
      </c>
      <c r="Q47" s="162">
        <f t="shared" si="52"/>
        <v>93</v>
      </c>
      <c r="R47" s="163">
        <f t="shared" si="53"/>
        <v>38.624759475972013</v>
      </c>
      <c r="S47" s="148">
        <f t="shared" si="54"/>
        <v>10</v>
      </c>
      <c r="T47" s="148">
        <f t="shared" si="55"/>
        <v>2358</v>
      </c>
      <c r="U47" t="s">
        <v>118</v>
      </c>
      <c r="V47" t="s">
        <v>121</v>
      </c>
      <c r="W47" t="s">
        <v>118</v>
      </c>
      <c r="X47" s="4" t="s">
        <v>121</v>
      </c>
      <c r="Y47" s="4" t="s">
        <v>244</v>
      </c>
      <c r="Z47" s="4" t="s">
        <v>193</v>
      </c>
      <c r="AA47" s="4" t="s">
        <v>48</v>
      </c>
      <c r="AB47" s="4">
        <v>531</v>
      </c>
      <c r="AC47" s="4">
        <v>10246.120999999999</v>
      </c>
      <c r="AD47" s="4">
        <v>4587.7070000000003</v>
      </c>
      <c r="AE47" s="4">
        <v>2.2330000000000001</v>
      </c>
      <c r="AF47" s="4">
        <v>2.8</v>
      </c>
      <c r="AG47" s="4">
        <v>22.053999999999998</v>
      </c>
      <c r="AH47" s="4">
        <v>399.63771200000002</v>
      </c>
      <c r="AI47" s="4">
        <v>12.941328</v>
      </c>
      <c r="AJ47" s="4">
        <v>121.422991</v>
      </c>
      <c r="AK47" s="4">
        <v>2168</v>
      </c>
      <c r="AL47" s="4">
        <v>10</v>
      </c>
      <c r="AM47" s="4">
        <v>2358</v>
      </c>
      <c r="AN47" s="4">
        <v>93</v>
      </c>
      <c r="AO47" s="4">
        <v>25.638522999999999</v>
      </c>
      <c r="AP47" s="4">
        <v>91143.2</v>
      </c>
      <c r="AQ47" s="4">
        <v>29149.1</v>
      </c>
      <c r="AR47" s="4">
        <v>55</v>
      </c>
      <c r="AS47" s="4">
        <v>26555</v>
      </c>
      <c r="AT47" s="4">
        <v>9.8000000000000004E-2</v>
      </c>
      <c r="AU47" s="4">
        <v>23.013999999999999</v>
      </c>
      <c r="AV47" s="4">
        <v>11102</v>
      </c>
      <c r="AW47" s="4">
        <v>0</v>
      </c>
      <c r="AX47" s="4">
        <v>0.56000000000000005</v>
      </c>
      <c r="AY47">
        <v>0.7975000000000001</v>
      </c>
      <c r="AZ47" t="s">
        <v>70</v>
      </c>
      <c r="BA47" t="s">
        <v>541</v>
      </c>
      <c r="BB47">
        <v>2</v>
      </c>
      <c r="BC47" t="s">
        <v>550</v>
      </c>
      <c r="BD47">
        <v>9</v>
      </c>
      <c r="BE47">
        <v>98514.569999999992</v>
      </c>
      <c r="BF47">
        <v>0.10400614853214098</v>
      </c>
      <c r="BG47">
        <v>8.2944903454382435E-2</v>
      </c>
      <c r="BH47">
        <v>401141.83200000011</v>
      </c>
      <c r="BI47">
        <v>2.5542389705195335E-2</v>
      </c>
      <c r="BJ47">
        <v>2.0370055789893281E-2</v>
      </c>
      <c r="BK47">
        <v>1</v>
      </c>
      <c r="BL47" t="s">
        <v>67</v>
      </c>
      <c r="BM47">
        <v>-1</v>
      </c>
      <c r="BN47" t="s">
        <v>501</v>
      </c>
    </row>
    <row r="48" spans="1:66" x14ac:dyDescent="0.25">
      <c r="A48" s="143" t="str">
        <f t="shared" si="36"/>
        <v>청라교통</v>
      </c>
      <c r="B48" s="143" t="str">
        <f t="shared" si="37"/>
        <v>307</v>
      </c>
      <c r="C48" s="144" t="str">
        <f t="shared" si="38"/>
        <v>75아1146</v>
      </c>
      <c r="D48" s="118" t="str">
        <f t="shared" si="39"/>
        <v>대형</v>
      </c>
      <c r="E48" s="114" t="str">
        <f t="shared" si="40"/>
        <v>D</v>
      </c>
      <c r="F48" s="164">
        <f t="shared" si="41"/>
        <v>0.83464285714285724</v>
      </c>
      <c r="G48" s="165">
        <f t="shared" si="42"/>
        <v>2.3370000000000002</v>
      </c>
      <c r="H48" s="166">
        <f t="shared" si="43"/>
        <v>2.8</v>
      </c>
      <c r="I48" s="167">
        <f t="shared" si="44"/>
        <v>10318.887000000001</v>
      </c>
      <c r="J48" s="168">
        <f t="shared" si="45"/>
        <v>1.1109033902381016E-2</v>
      </c>
      <c r="K48" s="168">
        <f t="shared" si="46"/>
        <v>0.26968657534333418</v>
      </c>
      <c r="L48" s="168">
        <f t="shared" si="47"/>
        <v>0.15970714671068692</v>
      </c>
      <c r="M48" s="169">
        <f t="shared" si="48"/>
        <v>17.565999999999999</v>
      </c>
      <c r="N48" s="170">
        <f t="shared" si="49"/>
        <v>5.8000000000000003E-2</v>
      </c>
      <c r="O48" s="170">
        <f t="shared" si="50"/>
        <v>18.635999999999999</v>
      </c>
      <c r="P48" s="171">
        <f t="shared" si="51"/>
        <v>197.57166666666666</v>
      </c>
      <c r="Q48" s="172">
        <f t="shared" si="52"/>
        <v>97</v>
      </c>
      <c r="R48" s="173">
        <f t="shared" si="53"/>
        <v>36.794389739393921</v>
      </c>
      <c r="S48" s="145">
        <f t="shared" si="54"/>
        <v>6</v>
      </c>
      <c r="T48" s="145">
        <f t="shared" si="55"/>
        <v>1923</v>
      </c>
      <c r="U48" t="s">
        <v>118</v>
      </c>
      <c r="V48" t="s">
        <v>121</v>
      </c>
      <c r="W48" t="s">
        <v>118</v>
      </c>
      <c r="X48" s="4" t="s">
        <v>121</v>
      </c>
      <c r="Y48" s="4" t="s">
        <v>245</v>
      </c>
      <c r="Z48" s="4" t="s">
        <v>193</v>
      </c>
      <c r="AA48" s="4" t="s">
        <v>48</v>
      </c>
      <c r="AB48" s="4">
        <v>531</v>
      </c>
      <c r="AC48" s="4">
        <v>10318.887000000001</v>
      </c>
      <c r="AD48" s="4">
        <v>4415.9219999999996</v>
      </c>
      <c r="AE48" s="4">
        <v>2.3370000000000002</v>
      </c>
      <c r="AF48" s="4">
        <v>2.8</v>
      </c>
      <c r="AG48" s="4">
        <v>17.565999999999999</v>
      </c>
      <c r="AH48" s="4">
        <v>389.94101899999998</v>
      </c>
      <c r="AI48" s="4">
        <v>4.3318680000000001</v>
      </c>
      <c r="AJ48" s="4">
        <v>105.161858</v>
      </c>
      <c r="AK48" s="4">
        <v>1648</v>
      </c>
      <c r="AL48" s="4">
        <v>6</v>
      </c>
      <c r="AM48" s="4">
        <v>1923</v>
      </c>
      <c r="AN48" s="4">
        <v>97</v>
      </c>
      <c r="AO48" s="4">
        <v>26.462686000000001</v>
      </c>
      <c r="AP48" s="4">
        <v>62444.6</v>
      </c>
      <c r="AQ48" s="4">
        <v>11854.3</v>
      </c>
      <c r="AR48" s="4">
        <v>17</v>
      </c>
      <c r="AS48" s="4">
        <v>6236</v>
      </c>
      <c r="AT48" s="4">
        <v>5.8000000000000003E-2</v>
      </c>
      <c r="AU48" s="4">
        <v>18.635999999999999</v>
      </c>
      <c r="AV48" s="4">
        <v>94859</v>
      </c>
      <c r="AW48" s="4">
        <v>0</v>
      </c>
      <c r="AX48" s="4">
        <v>0.52</v>
      </c>
      <c r="AY48">
        <v>0.83464285714285724</v>
      </c>
      <c r="AZ48" t="s">
        <v>67</v>
      </c>
      <c r="BA48" t="s">
        <v>541</v>
      </c>
      <c r="BB48">
        <v>3</v>
      </c>
      <c r="BC48" t="s">
        <v>551</v>
      </c>
      <c r="BD48">
        <v>8</v>
      </c>
      <c r="BE48">
        <v>98514.569999999992</v>
      </c>
      <c r="BF48">
        <v>0.1047447803913675</v>
      </c>
      <c r="BG48">
        <v>8.7424482776652102E-2</v>
      </c>
      <c r="BH48">
        <v>401141.83200000011</v>
      </c>
      <c r="BI48">
        <v>2.5723786892412653E-2</v>
      </c>
      <c r="BJ48">
        <v>2.1470174988417277E-2</v>
      </c>
      <c r="BK48">
        <v>1</v>
      </c>
      <c r="BL48" t="s">
        <v>69</v>
      </c>
      <c r="BM48">
        <v>-1</v>
      </c>
      <c r="BN48" t="s">
        <v>501</v>
      </c>
    </row>
    <row r="49" spans="1:66" x14ac:dyDescent="0.25">
      <c r="A49" s="146" t="str">
        <f t="shared" si="36"/>
        <v>청라교통</v>
      </c>
      <c r="B49" s="146" t="str">
        <f t="shared" si="37"/>
        <v>308</v>
      </c>
      <c r="C49" s="147" t="str">
        <f t="shared" si="38"/>
        <v>70바5066</v>
      </c>
      <c r="D49" s="135" t="str">
        <f t="shared" si="39"/>
        <v>대형</v>
      </c>
      <c r="E49" s="131" t="str">
        <f t="shared" si="40"/>
        <v>F</v>
      </c>
      <c r="F49" s="154">
        <f t="shared" si="41"/>
        <v>0.74068965517241381</v>
      </c>
      <c r="G49" s="155">
        <f t="shared" si="42"/>
        <v>2.1480000000000001</v>
      </c>
      <c r="H49" s="156">
        <f t="shared" si="43"/>
        <v>2.9</v>
      </c>
      <c r="I49" s="157">
        <f t="shared" si="44"/>
        <v>13883.162</v>
      </c>
      <c r="J49" s="158">
        <f t="shared" si="45"/>
        <v>1.7149613698571004E-2</v>
      </c>
      <c r="K49" s="158">
        <f t="shared" si="46"/>
        <v>0.36117056256655394</v>
      </c>
      <c r="L49" s="158">
        <f t="shared" si="47"/>
        <v>0.15587227174904392</v>
      </c>
      <c r="M49" s="159">
        <f t="shared" si="48"/>
        <v>25.911999999999999</v>
      </c>
      <c r="N49" s="160">
        <f t="shared" si="49"/>
        <v>3.5999999999999997E-2</v>
      </c>
      <c r="O49" s="160">
        <f t="shared" si="50"/>
        <v>18.692</v>
      </c>
      <c r="P49" s="161">
        <f t="shared" si="51"/>
        <v>1744.8766666666668</v>
      </c>
      <c r="Q49" s="162">
        <f t="shared" si="52"/>
        <v>101</v>
      </c>
      <c r="R49" s="163">
        <f t="shared" si="53"/>
        <v>50.145052705942192</v>
      </c>
      <c r="S49" s="148">
        <f t="shared" si="54"/>
        <v>5</v>
      </c>
      <c r="T49" s="148">
        <f t="shared" si="55"/>
        <v>2595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246</v>
      </c>
      <c r="Z49" s="4" t="s">
        <v>193</v>
      </c>
      <c r="AA49" s="4" t="s">
        <v>48</v>
      </c>
      <c r="AB49" s="4">
        <v>531</v>
      </c>
      <c r="AC49" s="4">
        <v>13883.162</v>
      </c>
      <c r="AD49" s="4">
        <v>6461.9260000000004</v>
      </c>
      <c r="AE49" s="4">
        <v>2.1480000000000001</v>
      </c>
      <c r="AF49" s="4">
        <v>2.9</v>
      </c>
      <c r="AG49" s="4">
        <v>25.911999999999999</v>
      </c>
      <c r="AH49" s="4">
        <v>445.34186799999998</v>
      </c>
      <c r="AI49" s="4">
        <v>7.6374409999999999</v>
      </c>
      <c r="AJ49" s="4">
        <v>160.84437299999999</v>
      </c>
      <c r="AK49" s="4">
        <v>2164</v>
      </c>
      <c r="AL49" s="4">
        <v>5</v>
      </c>
      <c r="AM49" s="4">
        <v>2595</v>
      </c>
      <c r="AN49" s="4">
        <v>101</v>
      </c>
      <c r="AO49" s="4">
        <v>31.174167000000001</v>
      </c>
      <c r="AP49" s="4">
        <v>198640</v>
      </c>
      <c r="AQ49" s="4">
        <v>104692.6</v>
      </c>
      <c r="AR49" s="4">
        <v>165</v>
      </c>
      <c r="AS49" s="4">
        <v>174716</v>
      </c>
      <c r="AT49" s="4">
        <v>3.5999999999999997E-2</v>
      </c>
      <c r="AU49" s="4">
        <v>18.692</v>
      </c>
      <c r="AV49" s="4">
        <v>57887</v>
      </c>
      <c r="AW49" s="4">
        <v>0</v>
      </c>
      <c r="AX49" s="4">
        <v>0.47</v>
      </c>
      <c r="AY49">
        <v>0.74068965517241381</v>
      </c>
      <c r="AZ49" t="s">
        <v>70</v>
      </c>
      <c r="BA49" t="s">
        <v>552</v>
      </c>
      <c r="BB49">
        <v>4</v>
      </c>
      <c r="BC49" t="s">
        <v>553</v>
      </c>
      <c r="BD49">
        <v>7</v>
      </c>
      <c r="BE49">
        <v>79523.114999999991</v>
      </c>
      <c r="BF49">
        <v>0.17458020853433623</v>
      </c>
      <c r="BG49">
        <v>0.1293097544592256</v>
      </c>
      <c r="BH49">
        <v>401141.83200000011</v>
      </c>
      <c r="BI49">
        <v>3.4609110525276744E-2</v>
      </c>
      <c r="BJ49">
        <v>2.563461014079119E-2</v>
      </c>
      <c r="BK49">
        <v>1</v>
      </c>
      <c r="BL49" t="s">
        <v>67</v>
      </c>
      <c r="BM49">
        <v>-1</v>
      </c>
      <c r="BN49" t="s">
        <v>501</v>
      </c>
    </row>
    <row r="50" spans="1:66" x14ac:dyDescent="0.25">
      <c r="A50" s="143" t="str">
        <f t="shared" si="36"/>
        <v>청라교통</v>
      </c>
      <c r="B50" s="143" t="str">
        <f t="shared" si="37"/>
        <v>308</v>
      </c>
      <c r="C50" s="144" t="str">
        <f t="shared" si="38"/>
        <v>70바5088</v>
      </c>
      <c r="D50" s="118" t="str">
        <f t="shared" si="39"/>
        <v>대형</v>
      </c>
      <c r="E50" s="114" t="str">
        <f t="shared" si="40"/>
        <v>F</v>
      </c>
      <c r="F50" s="164">
        <f t="shared" si="41"/>
        <v>0.75161290322580643</v>
      </c>
      <c r="G50" s="165">
        <f t="shared" si="42"/>
        <v>2.33</v>
      </c>
      <c r="H50" s="166">
        <f t="shared" si="43"/>
        <v>3.1</v>
      </c>
      <c r="I50" s="167">
        <f t="shared" si="44"/>
        <v>13359.688</v>
      </c>
      <c r="J50" s="168">
        <f t="shared" si="45"/>
        <v>2.8087423561585882E-2</v>
      </c>
      <c r="K50" s="168">
        <f t="shared" si="46"/>
        <v>0.28647062002631035</v>
      </c>
      <c r="L50" s="168">
        <f t="shared" si="47"/>
        <v>0.15891089672154021</v>
      </c>
      <c r="M50" s="169">
        <f t="shared" si="48"/>
        <v>23.454000000000001</v>
      </c>
      <c r="N50" s="170">
        <f t="shared" si="49"/>
        <v>1.4999999999999999E-2</v>
      </c>
      <c r="O50" s="170">
        <f t="shared" si="50"/>
        <v>9.282</v>
      </c>
      <c r="P50" s="171">
        <f t="shared" si="51"/>
        <v>1068.1816666666666</v>
      </c>
      <c r="Q50" s="172">
        <f t="shared" si="52"/>
        <v>97</v>
      </c>
      <c r="R50" s="173">
        <f t="shared" si="53"/>
        <v>48.268578655731474</v>
      </c>
      <c r="S50" s="145">
        <f t="shared" si="54"/>
        <v>2</v>
      </c>
      <c r="T50" s="145">
        <f t="shared" si="55"/>
        <v>1240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247</v>
      </c>
      <c r="Z50" s="4" t="s">
        <v>193</v>
      </c>
      <c r="AA50" s="4" t="s">
        <v>48</v>
      </c>
      <c r="AB50" s="4">
        <v>531</v>
      </c>
      <c r="AC50" s="4">
        <v>13359.688</v>
      </c>
      <c r="AD50" s="4">
        <v>5733.7219999999998</v>
      </c>
      <c r="AE50" s="4">
        <v>2.33</v>
      </c>
      <c r="AF50" s="4">
        <v>3.1</v>
      </c>
      <c r="AG50" s="4">
        <v>23.454000000000001</v>
      </c>
      <c r="AH50" s="4">
        <v>403.79517099999998</v>
      </c>
      <c r="AI50" s="4">
        <v>11.341566</v>
      </c>
      <c r="AJ50" s="4">
        <v>115.675453</v>
      </c>
      <c r="AK50" s="4">
        <v>2123</v>
      </c>
      <c r="AL50" s="4">
        <v>2</v>
      </c>
      <c r="AM50" s="4">
        <v>1240</v>
      </c>
      <c r="AN50" s="4">
        <v>97</v>
      </c>
      <c r="AO50" s="4">
        <v>33.085307999999998</v>
      </c>
      <c r="AP50" s="4">
        <v>124470.8</v>
      </c>
      <c r="AQ50" s="4">
        <v>64090.9</v>
      </c>
      <c r="AR50" s="4">
        <v>68</v>
      </c>
      <c r="AS50" s="4">
        <v>31637</v>
      </c>
      <c r="AT50" s="4">
        <v>1.4999999999999999E-2</v>
      </c>
      <c r="AU50" s="4">
        <v>9.282</v>
      </c>
      <c r="AV50" s="4">
        <v>126587</v>
      </c>
      <c r="AW50" s="4">
        <v>0</v>
      </c>
      <c r="AX50" s="4">
        <v>0.49</v>
      </c>
      <c r="AY50">
        <v>0.75161290322580643</v>
      </c>
      <c r="AZ50" t="s">
        <v>70</v>
      </c>
      <c r="BA50" t="s">
        <v>552</v>
      </c>
      <c r="BB50">
        <v>3</v>
      </c>
      <c r="BC50" t="s">
        <v>554</v>
      </c>
      <c r="BD50">
        <v>7</v>
      </c>
      <c r="BE50">
        <v>79523.114999999991</v>
      </c>
      <c r="BF50">
        <v>0.16799754385878876</v>
      </c>
      <c r="BG50">
        <v>0.12626912167450896</v>
      </c>
      <c r="BH50">
        <v>401141.83200000011</v>
      </c>
      <c r="BI50">
        <v>3.3304150637672704E-2</v>
      </c>
      <c r="BJ50">
        <v>2.5031829350250775E-2</v>
      </c>
      <c r="BK50">
        <v>1</v>
      </c>
      <c r="BL50" t="s">
        <v>70</v>
      </c>
      <c r="BM50">
        <v>0</v>
      </c>
      <c r="BN50" t="s">
        <v>502</v>
      </c>
    </row>
    <row r="51" spans="1:66" x14ac:dyDescent="0.25">
      <c r="A51" s="146" t="str">
        <f t="shared" ref="A51:A57" si="56">W51</f>
        <v>청라교통</v>
      </c>
      <c r="B51" s="146" t="str">
        <f t="shared" ref="B51:B57" si="57">V51</f>
        <v>308</v>
      </c>
      <c r="C51" s="147" t="str">
        <f t="shared" ref="C51:C57" si="58">Y51</f>
        <v>70바6034</v>
      </c>
      <c r="D51" s="135" t="str">
        <f t="shared" ref="D51:D57" si="59">Z51</f>
        <v>대형</v>
      </c>
      <c r="E51" s="131" t="str">
        <f t="shared" ref="E51:E57" si="60">AZ51</f>
        <v>F</v>
      </c>
      <c r="F51" s="154">
        <f t="shared" ref="F51:F57" si="61">G51/H51</f>
        <v>0.78724137931034477</v>
      </c>
      <c r="G51" s="155">
        <f t="shared" ref="G51:G57" si="62">AE51</f>
        <v>2.2829999999999999</v>
      </c>
      <c r="H51" s="156">
        <f t="shared" ref="H51:H57" si="63">AF51</f>
        <v>2.9</v>
      </c>
      <c r="I51" s="157">
        <f t="shared" ref="I51:I57" si="64">AC51</f>
        <v>13269.775</v>
      </c>
      <c r="J51" s="158">
        <f t="shared" ref="J51:J57" si="65">AI51/AH51</f>
        <v>2.1413780821476391E-2</v>
      </c>
      <c r="K51" s="158">
        <f t="shared" ref="K51:K57" si="66">AJ51/AH51</f>
        <v>0.3286768849872333</v>
      </c>
      <c r="L51" s="158">
        <f t="shared" ref="L51:L57" si="67">AK51/AC51</f>
        <v>0.12276018244469104</v>
      </c>
      <c r="M51" s="159">
        <f t="shared" ref="M51:M57" si="68">AG51</f>
        <v>24.62</v>
      </c>
      <c r="N51" s="160">
        <f t="shared" ref="N51:N57" si="69">IF(AW51=0,AT51,"속도계이상")</f>
        <v>8.0000000000000002E-3</v>
      </c>
      <c r="O51" s="160">
        <f t="shared" ref="O51:O57" si="70">IF(AW51=0,AU51,"속도계이상")</f>
        <v>14.303000000000001</v>
      </c>
      <c r="P51" s="161">
        <f t="shared" ref="P51:P57" si="71">AQ51/60</f>
        <v>1304.4016666666669</v>
      </c>
      <c r="Q51" s="162">
        <f t="shared" ref="Q51:Q57" si="72">AN51</f>
        <v>100</v>
      </c>
      <c r="R51" s="163">
        <f t="shared" ref="R51:R57" si="73">AC51/(AH51-AI51-AJ51)</f>
        <v>49.106880936560998</v>
      </c>
      <c r="S51" s="148">
        <f t="shared" ref="S51:S57" si="74">IF(AW51=0,AL51,"속도계이상")</f>
        <v>1</v>
      </c>
      <c r="T51" s="148">
        <f t="shared" ref="T51:T57" si="75">IF(AW51=0,AM51,"속도계이상")</f>
        <v>1898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248</v>
      </c>
      <c r="Z51" s="4" t="s">
        <v>193</v>
      </c>
      <c r="AA51" s="4" t="s">
        <v>48</v>
      </c>
      <c r="AB51" s="4">
        <v>531</v>
      </c>
      <c r="AC51" s="4">
        <v>13269.775</v>
      </c>
      <c r="AD51" s="4">
        <v>5812.13</v>
      </c>
      <c r="AE51" s="4">
        <v>2.2829999999999999</v>
      </c>
      <c r="AF51" s="4">
        <v>2.9</v>
      </c>
      <c r="AG51" s="4">
        <v>24.62</v>
      </c>
      <c r="AH51" s="4">
        <v>415.78463299999999</v>
      </c>
      <c r="AI51" s="4">
        <v>8.9035209999999996</v>
      </c>
      <c r="AJ51" s="4">
        <v>136.65879799999999</v>
      </c>
      <c r="AK51" s="4">
        <v>1629</v>
      </c>
      <c r="AL51" s="4">
        <v>1</v>
      </c>
      <c r="AM51" s="4">
        <v>1898</v>
      </c>
      <c r="AN51" s="4">
        <v>100</v>
      </c>
      <c r="AO51" s="4">
        <v>31.915019999999998</v>
      </c>
      <c r="AP51" s="4">
        <v>146441.4</v>
      </c>
      <c r="AQ51" s="4">
        <v>78264.100000000006</v>
      </c>
      <c r="AR51" s="4">
        <v>131</v>
      </c>
      <c r="AS51" s="4">
        <v>96395</v>
      </c>
      <c r="AT51" s="4">
        <v>8.0000000000000002E-3</v>
      </c>
      <c r="AU51" s="4">
        <v>14.303000000000001</v>
      </c>
      <c r="AV51" s="4">
        <v>126618</v>
      </c>
      <c r="AW51" s="4">
        <v>0</v>
      </c>
      <c r="AX51" s="4">
        <v>0.49</v>
      </c>
      <c r="AY51">
        <v>0.78724137931034477</v>
      </c>
      <c r="AZ51" t="s">
        <v>70</v>
      </c>
      <c r="BA51" t="s">
        <v>552</v>
      </c>
      <c r="BB51">
        <v>2</v>
      </c>
      <c r="BC51" t="s">
        <v>555</v>
      </c>
      <c r="BD51">
        <v>8</v>
      </c>
      <c r="BE51">
        <v>79523.114999999991</v>
      </c>
      <c r="BF51">
        <v>0.16686689146922881</v>
      </c>
      <c r="BG51">
        <v>0.13136452180146529</v>
      </c>
      <c r="BH51">
        <v>401141.83200000011</v>
      </c>
      <c r="BI51">
        <v>3.3080007970846571E-2</v>
      </c>
      <c r="BJ51">
        <v>2.6041951102566453E-2</v>
      </c>
      <c r="BK51">
        <v>1</v>
      </c>
      <c r="BL51" t="s">
        <v>67</v>
      </c>
      <c r="BM51">
        <v>-1</v>
      </c>
      <c r="BN51" t="s">
        <v>501</v>
      </c>
    </row>
    <row r="52" spans="1:66" x14ac:dyDescent="0.25">
      <c r="A52" s="143" t="str">
        <f t="shared" si="56"/>
        <v>청라교통</v>
      </c>
      <c r="B52" s="143" t="str">
        <f t="shared" si="57"/>
        <v>308</v>
      </c>
      <c r="C52" s="144" t="str">
        <f t="shared" si="58"/>
        <v>70바6035</v>
      </c>
      <c r="D52" s="118" t="str">
        <f t="shared" si="59"/>
        <v>대형</v>
      </c>
      <c r="E52" s="114" t="str">
        <f t="shared" si="60"/>
        <v>C</v>
      </c>
      <c r="F52" s="164">
        <f t="shared" si="61"/>
        <v>0.86448275862068968</v>
      </c>
      <c r="G52" s="165">
        <f t="shared" si="62"/>
        <v>2.5070000000000001</v>
      </c>
      <c r="H52" s="166">
        <f t="shared" si="63"/>
        <v>2.9</v>
      </c>
      <c r="I52" s="167">
        <f t="shared" si="64"/>
        <v>12165.495999999999</v>
      </c>
      <c r="J52" s="168">
        <f t="shared" si="65"/>
        <v>2.58216615827862E-2</v>
      </c>
      <c r="K52" s="168">
        <f t="shared" si="66"/>
        <v>0.25584462287942983</v>
      </c>
      <c r="L52" s="168">
        <f t="shared" si="67"/>
        <v>0.13562948851407292</v>
      </c>
      <c r="M52" s="169">
        <f t="shared" si="68"/>
        <v>20.8</v>
      </c>
      <c r="N52" s="170">
        <f t="shared" si="69"/>
        <v>5.8000000000000003E-2</v>
      </c>
      <c r="O52" s="170">
        <f t="shared" si="70"/>
        <v>7.5380000000000003</v>
      </c>
      <c r="P52" s="171">
        <f t="shared" si="71"/>
        <v>764.5</v>
      </c>
      <c r="Q52" s="172">
        <f t="shared" si="72"/>
        <v>99</v>
      </c>
      <c r="R52" s="173">
        <f t="shared" si="73"/>
        <v>47.409559226220871</v>
      </c>
      <c r="S52" s="145">
        <f t="shared" si="74"/>
        <v>7</v>
      </c>
      <c r="T52" s="145">
        <f t="shared" si="75"/>
        <v>917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249</v>
      </c>
      <c r="Z52" s="4" t="s">
        <v>193</v>
      </c>
      <c r="AA52" s="4" t="s">
        <v>48</v>
      </c>
      <c r="AB52" s="4">
        <v>531</v>
      </c>
      <c r="AC52" s="4">
        <v>12165.495999999999</v>
      </c>
      <c r="AD52" s="4">
        <v>4852.799</v>
      </c>
      <c r="AE52" s="4">
        <v>2.5070000000000001</v>
      </c>
      <c r="AF52" s="4">
        <v>2.9</v>
      </c>
      <c r="AG52" s="4">
        <v>20.8</v>
      </c>
      <c r="AH52" s="4">
        <v>357.22155099999998</v>
      </c>
      <c r="AI52" s="4">
        <v>9.2240540000000006</v>
      </c>
      <c r="AJ52" s="4">
        <v>91.393213000000003</v>
      </c>
      <c r="AK52" s="4">
        <v>1650</v>
      </c>
      <c r="AL52" s="4">
        <v>7</v>
      </c>
      <c r="AM52" s="4">
        <v>917</v>
      </c>
      <c r="AN52" s="4">
        <v>99</v>
      </c>
      <c r="AO52" s="4">
        <v>34.055883999999999</v>
      </c>
      <c r="AP52" s="4">
        <v>93064.4</v>
      </c>
      <c r="AQ52" s="4">
        <v>45870</v>
      </c>
      <c r="AR52" s="4">
        <v>22</v>
      </c>
      <c r="AS52" s="4">
        <v>16076</v>
      </c>
      <c r="AT52" s="4">
        <v>5.8000000000000003E-2</v>
      </c>
      <c r="AU52" s="4">
        <v>7.5380000000000003</v>
      </c>
      <c r="AV52" s="4">
        <v>115084</v>
      </c>
      <c r="AW52" s="4">
        <v>0</v>
      </c>
      <c r="AX52" s="4">
        <v>0.49</v>
      </c>
      <c r="AY52">
        <v>0.86448275862068968</v>
      </c>
      <c r="AZ52" t="s">
        <v>69</v>
      </c>
      <c r="BA52" t="s">
        <v>552</v>
      </c>
      <c r="BB52">
        <v>1</v>
      </c>
      <c r="BC52" t="s">
        <v>556</v>
      </c>
      <c r="BD52">
        <v>12</v>
      </c>
      <c r="BE52">
        <v>79523.114999999991</v>
      </c>
      <c r="BF52">
        <v>0.15298062707930896</v>
      </c>
      <c r="BG52">
        <v>0.132249114513044</v>
      </c>
      <c r="BH52">
        <v>401141.83200000011</v>
      </c>
      <c r="BI52">
        <v>3.0327168670855539E-2</v>
      </c>
      <c r="BJ52">
        <v>2.6217314433736153E-2</v>
      </c>
      <c r="BK52">
        <v>1</v>
      </c>
      <c r="BL52" t="s">
        <v>69</v>
      </c>
      <c r="BM52">
        <v>0</v>
      </c>
      <c r="BN52" t="s">
        <v>502</v>
      </c>
    </row>
    <row r="53" spans="1:66" x14ac:dyDescent="0.25">
      <c r="A53" s="146" t="str">
        <f t="shared" si="56"/>
        <v>청라교통</v>
      </c>
      <c r="B53" s="146" t="str">
        <f t="shared" si="57"/>
        <v>308</v>
      </c>
      <c r="C53" s="147" t="str">
        <f t="shared" si="58"/>
        <v>75아1292</v>
      </c>
      <c r="D53" s="135" t="str">
        <f t="shared" si="59"/>
        <v>대형</v>
      </c>
      <c r="E53" s="131" t="str">
        <f t="shared" si="60"/>
        <v>F</v>
      </c>
      <c r="F53" s="154">
        <f t="shared" si="61"/>
        <v>0.79896551724137943</v>
      </c>
      <c r="G53" s="155">
        <f t="shared" si="62"/>
        <v>2.3170000000000002</v>
      </c>
      <c r="H53" s="156">
        <f t="shared" si="63"/>
        <v>2.9</v>
      </c>
      <c r="I53" s="157">
        <f t="shared" si="64"/>
        <v>13950.598</v>
      </c>
      <c r="J53" s="158">
        <f t="shared" si="65"/>
        <v>2.2974674487049852E-2</v>
      </c>
      <c r="K53" s="158">
        <f t="shared" si="66"/>
        <v>0.31507717403425245</v>
      </c>
      <c r="L53" s="158">
        <f t="shared" si="67"/>
        <v>0.12988690520650081</v>
      </c>
      <c r="M53" s="159">
        <f t="shared" si="68"/>
        <v>22.998999999999999</v>
      </c>
      <c r="N53" s="160">
        <f t="shared" si="69"/>
        <v>8.5999999999999993E-2</v>
      </c>
      <c r="O53" s="160">
        <f t="shared" si="70"/>
        <v>20.091999999999999</v>
      </c>
      <c r="P53" s="161">
        <f t="shared" si="71"/>
        <v>1355.8383333333334</v>
      </c>
      <c r="Q53" s="162">
        <f t="shared" si="72"/>
        <v>96</v>
      </c>
      <c r="R53" s="163">
        <f t="shared" si="73"/>
        <v>48.268145032700765</v>
      </c>
      <c r="S53" s="148">
        <f t="shared" si="74"/>
        <v>12</v>
      </c>
      <c r="T53" s="148">
        <f t="shared" si="75"/>
        <v>2803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250</v>
      </c>
      <c r="Z53" s="4" t="s">
        <v>193</v>
      </c>
      <c r="AA53" s="4" t="s">
        <v>48</v>
      </c>
      <c r="AB53" s="4">
        <v>531</v>
      </c>
      <c r="AC53" s="4">
        <v>13950.598</v>
      </c>
      <c r="AD53" s="4">
        <v>6021.5820000000003</v>
      </c>
      <c r="AE53" s="4">
        <v>2.3170000000000002</v>
      </c>
      <c r="AF53" s="4">
        <v>2.9</v>
      </c>
      <c r="AG53" s="4">
        <v>22.998999999999999</v>
      </c>
      <c r="AH53" s="4">
        <v>436.624641</v>
      </c>
      <c r="AI53" s="4">
        <v>10.031309</v>
      </c>
      <c r="AJ53" s="4">
        <v>137.570458</v>
      </c>
      <c r="AK53" s="4">
        <v>1812</v>
      </c>
      <c r="AL53" s="4">
        <v>12</v>
      </c>
      <c r="AM53" s="4">
        <v>2803</v>
      </c>
      <c r="AN53" s="4">
        <v>96</v>
      </c>
      <c r="AO53" s="4">
        <v>31.951008999999999</v>
      </c>
      <c r="AP53" s="4">
        <v>187187.6</v>
      </c>
      <c r="AQ53" s="4">
        <v>81350.3</v>
      </c>
      <c r="AR53" s="4">
        <v>147</v>
      </c>
      <c r="AS53" s="4">
        <v>88856</v>
      </c>
      <c r="AT53" s="4">
        <v>8.5999999999999993E-2</v>
      </c>
      <c r="AU53" s="4">
        <v>20.091999999999999</v>
      </c>
      <c r="AV53" s="4">
        <v>129653</v>
      </c>
      <c r="AW53" s="4">
        <v>0</v>
      </c>
      <c r="AX53" s="4">
        <v>0.48</v>
      </c>
      <c r="AY53">
        <v>0.79896551724137943</v>
      </c>
      <c r="AZ53" t="s">
        <v>70</v>
      </c>
      <c r="BA53" t="s">
        <v>552</v>
      </c>
      <c r="BB53">
        <v>1</v>
      </c>
      <c r="BC53" t="s">
        <v>557</v>
      </c>
      <c r="BD53">
        <v>10</v>
      </c>
      <c r="BE53">
        <v>79523.114999999991</v>
      </c>
      <c r="BF53">
        <v>0.17542821354520635</v>
      </c>
      <c r="BG53">
        <v>0.14016109337387697</v>
      </c>
      <c r="BH53">
        <v>401141.83200000011</v>
      </c>
      <c r="BI53">
        <v>3.4777220641501176E-2</v>
      </c>
      <c r="BJ53">
        <v>2.7785800078054566E-2</v>
      </c>
      <c r="BK53">
        <v>1</v>
      </c>
      <c r="BL53" t="s">
        <v>67</v>
      </c>
      <c r="BM53">
        <v>-1</v>
      </c>
      <c r="BN53" t="s">
        <v>501</v>
      </c>
    </row>
    <row r="54" spans="1:66" x14ac:dyDescent="0.25">
      <c r="A54" s="143" t="str">
        <f t="shared" si="56"/>
        <v>청라교통</v>
      </c>
      <c r="B54" s="143" t="str">
        <f t="shared" si="57"/>
        <v>308</v>
      </c>
      <c r="C54" s="144" t="str">
        <f t="shared" si="58"/>
        <v>75아1293</v>
      </c>
      <c r="D54" s="118" t="str">
        <f t="shared" si="59"/>
        <v>대형</v>
      </c>
      <c r="E54" s="114" t="str">
        <f t="shared" si="60"/>
        <v>C</v>
      </c>
      <c r="F54" s="164">
        <f t="shared" si="61"/>
        <v>0.85793103448275865</v>
      </c>
      <c r="G54" s="165">
        <f t="shared" si="62"/>
        <v>2.488</v>
      </c>
      <c r="H54" s="166">
        <f t="shared" si="63"/>
        <v>2.9</v>
      </c>
      <c r="I54" s="167">
        <f t="shared" si="64"/>
        <v>12894.396000000001</v>
      </c>
      <c r="J54" s="168">
        <f t="shared" si="65"/>
        <v>2.6109105440357959E-2</v>
      </c>
      <c r="K54" s="168">
        <f t="shared" si="66"/>
        <v>0.25619941427682913</v>
      </c>
      <c r="L54" s="168">
        <f t="shared" si="67"/>
        <v>9.0504433088606853E-2</v>
      </c>
      <c r="M54" s="169">
        <f t="shared" si="68"/>
        <v>23.603999999999999</v>
      </c>
      <c r="N54" s="170">
        <f t="shared" si="69"/>
        <v>6.2E-2</v>
      </c>
      <c r="O54" s="170">
        <f t="shared" si="70"/>
        <v>14.371</v>
      </c>
      <c r="P54" s="171">
        <f t="shared" si="71"/>
        <v>853.74333333333334</v>
      </c>
      <c r="Q54" s="172">
        <f t="shared" si="72"/>
        <v>97</v>
      </c>
      <c r="R54" s="173">
        <f t="shared" si="73"/>
        <v>48.807517447120162</v>
      </c>
      <c r="S54" s="145">
        <f t="shared" si="74"/>
        <v>8</v>
      </c>
      <c r="T54" s="145">
        <f t="shared" si="75"/>
        <v>1853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251</v>
      </c>
      <c r="Z54" s="4" t="s">
        <v>193</v>
      </c>
      <c r="AA54" s="4" t="s">
        <v>48</v>
      </c>
      <c r="AB54" s="4">
        <v>531</v>
      </c>
      <c r="AC54" s="4">
        <v>12894.396000000001</v>
      </c>
      <c r="AD54" s="4">
        <v>5182.87</v>
      </c>
      <c r="AE54" s="4">
        <v>2.488</v>
      </c>
      <c r="AF54" s="4">
        <v>2.9</v>
      </c>
      <c r="AG54" s="4">
        <v>23.603999999999999</v>
      </c>
      <c r="AH54" s="4">
        <v>368.10905000000002</v>
      </c>
      <c r="AI54" s="4">
        <v>9.6109980000000004</v>
      </c>
      <c r="AJ54" s="4">
        <v>94.309323000000006</v>
      </c>
      <c r="AK54" s="4">
        <v>1167</v>
      </c>
      <c r="AL54" s="4">
        <v>8</v>
      </c>
      <c r="AM54" s="4">
        <v>1853</v>
      </c>
      <c r="AN54" s="4">
        <v>97</v>
      </c>
      <c r="AO54" s="4">
        <v>35.028739000000002</v>
      </c>
      <c r="AP54" s="4">
        <v>102678.6</v>
      </c>
      <c r="AQ54" s="4">
        <v>51224.6</v>
      </c>
      <c r="AR54" s="4">
        <v>18</v>
      </c>
      <c r="AS54" s="4">
        <v>9527</v>
      </c>
      <c r="AT54" s="4">
        <v>6.2E-2</v>
      </c>
      <c r="AU54" s="4">
        <v>14.371</v>
      </c>
      <c r="AV54" s="4">
        <v>121144</v>
      </c>
      <c r="AW54" s="4">
        <v>0</v>
      </c>
      <c r="AX54" s="4">
        <v>0.52</v>
      </c>
      <c r="AY54">
        <v>0.85793103448275865</v>
      </c>
      <c r="AZ54" t="s">
        <v>69</v>
      </c>
      <c r="BA54" t="s">
        <v>552</v>
      </c>
      <c r="BB54">
        <v>2</v>
      </c>
      <c r="BC54" t="s">
        <v>558</v>
      </c>
      <c r="BD54">
        <v>9</v>
      </c>
      <c r="BE54">
        <v>79523.114999999991</v>
      </c>
      <c r="BF54">
        <v>0.16214651551313103</v>
      </c>
      <c r="BG54">
        <v>0.13911052779195518</v>
      </c>
      <c r="BH54">
        <v>401141.83200000011</v>
      </c>
      <c r="BI54">
        <v>3.2144231719019513E-2</v>
      </c>
      <c r="BJ54">
        <v>2.7577533971351913E-2</v>
      </c>
      <c r="BK54">
        <v>1</v>
      </c>
      <c r="BL54" t="s">
        <v>69</v>
      </c>
      <c r="BM54">
        <v>0</v>
      </c>
      <c r="BN54" t="s">
        <v>502</v>
      </c>
    </row>
    <row r="55" spans="1:66" x14ac:dyDescent="0.25">
      <c r="A55" s="146" t="str">
        <f t="shared" si="56"/>
        <v>청라교통</v>
      </c>
      <c r="B55" s="146" t="str">
        <f t="shared" si="57"/>
        <v>예비</v>
      </c>
      <c r="C55" s="147" t="str">
        <f t="shared" si="58"/>
        <v>70바6011</v>
      </c>
      <c r="D55" s="135" t="str">
        <f t="shared" si="59"/>
        <v>대형</v>
      </c>
      <c r="E55" s="131" t="str">
        <f t="shared" si="60"/>
        <v>D</v>
      </c>
      <c r="F55" s="154">
        <f t="shared" si="61"/>
        <v>0.82714285714285718</v>
      </c>
      <c r="G55" s="155">
        <f t="shared" si="62"/>
        <v>1.7370000000000001</v>
      </c>
      <c r="H55" s="156">
        <f t="shared" si="63"/>
        <v>2.1</v>
      </c>
      <c r="I55" s="157">
        <f t="shared" si="64"/>
        <v>1157.7049999999999</v>
      </c>
      <c r="J55" s="158">
        <f t="shared" si="65"/>
        <v>3.3053764736539655E-2</v>
      </c>
      <c r="K55" s="158">
        <f t="shared" si="66"/>
        <v>0.37371640191551569</v>
      </c>
      <c r="L55" s="158">
        <f t="shared" si="67"/>
        <v>0.20385158568028991</v>
      </c>
      <c r="M55" s="159">
        <f t="shared" si="68"/>
        <v>16.538</v>
      </c>
      <c r="N55" s="160">
        <f t="shared" si="69"/>
        <v>8.5999999999999993E-2</v>
      </c>
      <c r="O55" s="160">
        <f t="shared" si="70"/>
        <v>26.863</v>
      </c>
      <c r="P55" s="161">
        <f t="shared" si="71"/>
        <v>0.98333333333333328</v>
      </c>
      <c r="Q55" s="162">
        <f t="shared" si="72"/>
        <v>90</v>
      </c>
      <c r="R55" s="163">
        <f t="shared" si="73"/>
        <v>26.204107727955687</v>
      </c>
      <c r="S55" s="148">
        <f t="shared" si="74"/>
        <v>1</v>
      </c>
      <c r="T55" s="148">
        <f t="shared" si="75"/>
        <v>311</v>
      </c>
      <c r="U55" t="s">
        <v>118</v>
      </c>
      <c r="V55" t="s">
        <v>91</v>
      </c>
      <c r="W55" t="s">
        <v>118</v>
      </c>
      <c r="X55" s="4" t="s">
        <v>91</v>
      </c>
      <c r="Y55" s="4" t="s">
        <v>252</v>
      </c>
      <c r="Z55" s="4" t="s">
        <v>193</v>
      </c>
      <c r="AA55" s="4" t="s">
        <v>48</v>
      </c>
      <c r="AB55" s="4">
        <v>531</v>
      </c>
      <c r="AC55" s="4">
        <v>1157.7049999999999</v>
      </c>
      <c r="AD55" s="4">
        <v>666.52</v>
      </c>
      <c r="AE55" s="4">
        <v>1.7370000000000001</v>
      </c>
      <c r="AF55" s="4">
        <v>2.1</v>
      </c>
      <c r="AG55" s="4">
        <v>16.538</v>
      </c>
      <c r="AH55" s="4">
        <v>74.474148999999997</v>
      </c>
      <c r="AI55" s="4">
        <v>2.4616509999999998</v>
      </c>
      <c r="AJ55" s="4">
        <v>27.832211000000001</v>
      </c>
      <c r="AK55" s="4">
        <v>236</v>
      </c>
      <c r="AL55" s="4">
        <v>1</v>
      </c>
      <c r="AM55" s="4">
        <v>311</v>
      </c>
      <c r="AN55" s="4">
        <v>90</v>
      </c>
      <c r="AO55" s="4">
        <v>15.545057999999999</v>
      </c>
      <c r="AP55" s="4">
        <v>814.3</v>
      </c>
      <c r="AQ55" s="4">
        <v>59</v>
      </c>
      <c r="AR55" s="4">
        <v>7</v>
      </c>
      <c r="AS55" s="4">
        <v>4054</v>
      </c>
      <c r="AT55" s="4">
        <v>8.5999999999999993E-2</v>
      </c>
      <c r="AU55" s="4">
        <v>26.863</v>
      </c>
      <c r="AV55" s="4">
        <v>10496</v>
      </c>
      <c r="AW55" s="4">
        <v>0</v>
      </c>
      <c r="AX55" s="4">
        <v>0.52</v>
      </c>
      <c r="AY55">
        <v>0.82714285714285718</v>
      </c>
      <c r="AZ55" t="s">
        <v>67</v>
      </c>
      <c r="BA55" t="s">
        <v>559</v>
      </c>
      <c r="BB55">
        <v>7</v>
      </c>
      <c r="BC55" t="s">
        <v>560</v>
      </c>
      <c r="BD55">
        <v>10</v>
      </c>
      <c r="BE55">
        <v>7528.8910000000005</v>
      </c>
      <c r="BF55">
        <v>0.153768330554925</v>
      </c>
      <c r="BG55">
        <v>0.12718837627328797</v>
      </c>
      <c r="BH55">
        <v>401141.83200000011</v>
      </c>
      <c r="BI55">
        <v>2.886024113286693E-3</v>
      </c>
      <c r="BJ55">
        <v>2.3871542308471364E-3</v>
      </c>
      <c r="BK55">
        <v>1</v>
      </c>
      <c r="BL55" t="s">
        <v>67</v>
      </c>
      <c r="BM55">
        <v>0</v>
      </c>
      <c r="BN55" t="s">
        <v>502</v>
      </c>
    </row>
    <row r="56" spans="1:66" x14ac:dyDescent="0.25">
      <c r="A56" s="143" t="str">
        <f t="shared" si="56"/>
        <v>청라교통</v>
      </c>
      <c r="B56" s="143" t="str">
        <f t="shared" si="57"/>
        <v>예비</v>
      </c>
      <c r="C56" s="144" t="str">
        <f t="shared" si="58"/>
        <v>70바6042</v>
      </c>
      <c r="D56" s="118" t="str">
        <f t="shared" si="59"/>
        <v>대형</v>
      </c>
      <c r="E56" s="114" t="str">
        <f t="shared" si="60"/>
        <v>F</v>
      </c>
      <c r="F56" s="164">
        <f t="shared" si="61"/>
        <v>0.77517241379310353</v>
      </c>
      <c r="G56" s="165">
        <f t="shared" si="62"/>
        <v>2.2480000000000002</v>
      </c>
      <c r="H56" s="166">
        <f t="shared" si="63"/>
        <v>2.9</v>
      </c>
      <c r="I56" s="167">
        <f t="shared" si="64"/>
        <v>1241.242</v>
      </c>
      <c r="J56" s="168">
        <f t="shared" si="65"/>
        <v>2.2910041443633934E-2</v>
      </c>
      <c r="K56" s="168">
        <f t="shared" si="66"/>
        <v>0.26028634902196696</v>
      </c>
      <c r="L56" s="168">
        <f t="shared" si="67"/>
        <v>0.11842976631470736</v>
      </c>
      <c r="M56" s="169">
        <f t="shared" si="68"/>
        <v>23.173999999999999</v>
      </c>
      <c r="N56" s="170">
        <f t="shared" si="69"/>
        <v>0</v>
      </c>
      <c r="O56" s="170">
        <f t="shared" si="70"/>
        <v>12.648999999999999</v>
      </c>
      <c r="P56" s="171">
        <f t="shared" si="71"/>
        <v>79.281666666666666</v>
      </c>
      <c r="Q56" s="172">
        <f t="shared" si="72"/>
        <v>91</v>
      </c>
      <c r="R56" s="173">
        <f t="shared" si="73"/>
        <v>43.48960072417615</v>
      </c>
      <c r="S56" s="145">
        <f t="shared" si="74"/>
        <v>0</v>
      </c>
      <c r="T56" s="145">
        <f t="shared" si="75"/>
        <v>157</v>
      </c>
      <c r="U56" t="s">
        <v>118</v>
      </c>
      <c r="V56" t="s">
        <v>91</v>
      </c>
      <c r="W56" t="s">
        <v>118</v>
      </c>
      <c r="X56" s="4" t="s">
        <v>91</v>
      </c>
      <c r="Y56" s="4" t="s">
        <v>253</v>
      </c>
      <c r="Z56" s="4" t="s">
        <v>193</v>
      </c>
      <c r="AA56" s="4" t="s">
        <v>48</v>
      </c>
      <c r="AB56" s="4">
        <v>531</v>
      </c>
      <c r="AC56" s="4">
        <v>1241.242</v>
      </c>
      <c r="AD56" s="4">
        <v>552.06399999999996</v>
      </c>
      <c r="AE56" s="4">
        <v>2.2480000000000002</v>
      </c>
      <c r="AF56" s="4">
        <v>2.9</v>
      </c>
      <c r="AG56" s="4">
        <v>23.173999999999999</v>
      </c>
      <c r="AH56" s="4">
        <v>39.817213000000002</v>
      </c>
      <c r="AI56" s="4">
        <v>0.91221399999999997</v>
      </c>
      <c r="AJ56" s="4">
        <v>10.363877</v>
      </c>
      <c r="AK56" s="4">
        <v>147</v>
      </c>
      <c r="AL56" s="4">
        <v>0</v>
      </c>
      <c r="AM56" s="4">
        <v>157</v>
      </c>
      <c r="AN56" s="4">
        <v>91</v>
      </c>
      <c r="AO56" s="4">
        <v>31.173501999999999</v>
      </c>
      <c r="AP56" s="4">
        <v>8482.9</v>
      </c>
      <c r="AQ56" s="4">
        <v>4756.8999999999996</v>
      </c>
      <c r="AR56" s="4">
        <v>4</v>
      </c>
      <c r="AS56" s="4">
        <v>1986</v>
      </c>
      <c r="AT56" s="4">
        <v>0</v>
      </c>
      <c r="AU56" s="4">
        <v>12.648999999999999</v>
      </c>
      <c r="AV56" s="4">
        <v>11614</v>
      </c>
      <c r="AW56" s="4">
        <v>0</v>
      </c>
      <c r="AX56" s="4">
        <v>0.52</v>
      </c>
      <c r="AY56">
        <v>0.77517241379310353</v>
      </c>
      <c r="AZ56" t="s">
        <v>70</v>
      </c>
      <c r="BA56" t="s">
        <v>559</v>
      </c>
      <c r="BB56">
        <v>5</v>
      </c>
      <c r="BC56" t="s">
        <v>561</v>
      </c>
      <c r="BD56">
        <v>6</v>
      </c>
      <c r="BE56">
        <v>7528.8910000000005</v>
      </c>
      <c r="BF56">
        <v>0.16486385577902507</v>
      </c>
      <c r="BG56">
        <v>0.12779791303146495</v>
      </c>
      <c r="BH56">
        <v>401141.83200000011</v>
      </c>
      <c r="BI56">
        <v>3.0942721525986342E-3</v>
      </c>
      <c r="BJ56">
        <v>2.3985944134626656E-3</v>
      </c>
      <c r="BK56">
        <v>1</v>
      </c>
      <c r="BL56" t="s">
        <v>70</v>
      </c>
      <c r="BM56">
        <v>0</v>
      </c>
      <c r="BN56" t="s">
        <v>502</v>
      </c>
    </row>
    <row r="57" spans="1:66" x14ac:dyDescent="0.25">
      <c r="A57" s="146" t="str">
        <f t="shared" si="56"/>
        <v>청라교통</v>
      </c>
      <c r="B57" s="146" t="str">
        <f t="shared" si="57"/>
        <v>예비</v>
      </c>
      <c r="C57" s="147" t="str">
        <f t="shared" si="58"/>
        <v>72바1334</v>
      </c>
      <c r="D57" s="135" t="str">
        <f t="shared" si="59"/>
        <v>대형</v>
      </c>
      <c r="E57" s="131" t="str">
        <f t="shared" si="60"/>
        <v>B</v>
      </c>
      <c r="F57" s="154">
        <f t="shared" si="61"/>
        <v>0.93240000000000001</v>
      </c>
      <c r="G57" s="155">
        <f t="shared" si="62"/>
        <v>2.331</v>
      </c>
      <c r="H57" s="156">
        <f t="shared" si="63"/>
        <v>2.5</v>
      </c>
      <c r="I57" s="157">
        <f t="shared" si="64"/>
        <v>5129.9440000000004</v>
      </c>
      <c r="J57" s="158">
        <f t="shared" si="65"/>
        <v>3.5892211942158629E-2</v>
      </c>
      <c r="K57" s="158">
        <f t="shared" si="66"/>
        <v>0.31021188076715778</v>
      </c>
      <c r="L57" s="158">
        <f t="shared" si="67"/>
        <v>0.15867619607543473</v>
      </c>
      <c r="M57" s="159">
        <f t="shared" si="68"/>
        <v>21.98</v>
      </c>
      <c r="N57" s="160">
        <f t="shared" si="69"/>
        <v>0.156</v>
      </c>
      <c r="O57" s="160">
        <f t="shared" si="70"/>
        <v>26.55</v>
      </c>
      <c r="P57" s="161">
        <f t="shared" si="71"/>
        <v>404.54</v>
      </c>
      <c r="Q57" s="162">
        <f t="shared" si="72"/>
        <v>97</v>
      </c>
      <c r="R57" s="163">
        <f t="shared" si="73"/>
        <v>45.037248801234512</v>
      </c>
      <c r="S57" s="148">
        <f t="shared" si="74"/>
        <v>8</v>
      </c>
      <c r="T57" s="148">
        <f t="shared" si="75"/>
        <v>1362</v>
      </c>
      <c r="U57" t="s">
        <v>118</v>
      </c>
      <c r="V57" t="s">
        <v>91</v>
      </c>
      <c r="W57" t="s">
        <v>118</v>
      </c>
      <c r="X57" s="4" t="s">
        <v>91</v>
      </c>
      <c r="Y57" s="4" t="s">
        <v>254</v>
      </c>
      <c r="Z57" s="4" t="s">
        <v>193</v>
      </c>
      <c r="AA57" s="4" t="s">
        <v>48</v>
      </c>
      <c r="AB57" s="4">
        <v>531</v>
      </c>
      <c r="AC57" s="4">
        <v>5129.9440000000004</v>
      </c>
      <c r="AD57" s="4">
        <v>2200.5940000000001</v>
      </c>
      <c r="AE57" s="4">
        <v>2.331</v>
      </c>
      <c r="AF57" s="4">
        <v>2.5</v>
      </c>
      <c r="AG57" s="4">
        <v>21.98</v>
      </c>
      <c r="AH57" s="4">
        <v>174.19358299999999</v>
      </c>
      <c r="AI57" s="4">
        <v>6.2521930000000001</v>
      </c>
      <c r="AJ57" s="4">
        <v>54.036918999999997</v>
      </c>
      <c r="AK57" s="4">
        <v>814</v>
      </c>
      <c r="AL57" s="4">
        <v>8</v>
      </c>
      <c r="AM57" s="4">
        <v>1362</v>
      </c>
      <c r="AN57" s="4">
        <v>97</v>
      </c>
      <c r="AO57" s="4">
        <v>29.449672</v>
      </c>
      <c r="AP57" s="4">
        <v>45053.8</v>
      </c>
      <c r="AQ57" s="4">
        <v>24272.400000000001</v>
      </c>
      <c r="AR57" s="4">
        <v>46</v>
      </c>
      <c r="AS57" s="4">
        <v>41924</v>
      </c>
      <c r="AT57" s="4">
        <v>0.156</v>
      </c>
      <c r="AU57" s="4">
        <v>26.55</v>
      </c>
      <c r="AV57" s="4">
        <v>48505</v>
      </c>
      <c r="AW57" s="4">
        <v>0</v>
      </c>
      <c r="AX57" s="4">
        <v>0.5</v>
      </c>
      <c r="AY57">
        <v>0.93240000000000001</v>
      </c>
      <c r="AZ57" t="s">
        <v>68</v>
      </c>
      <c r="BA57" t="s">
        <v>559</v>
      </c>
      <c r="BB57">
        <v>2</v>
      </c>
      <c r="BC57" t="s">
        <v>562</v>
      </c>
      <c r="BD57">
        <v>15</v>
      </c>
      <c r="BE57">
        <v>7528.8910000000005</v>
      </c>
      <c r="BF57">
        <v>0.68136781366604993</v>
      </c>
      <c r="BG57">
        <v>0.635307349462225</v>
      </c>
      <c r="BH57">
        <v>401141.83200000011</v>
      </c>
      <c r="BI57">
        <v>1.2788354618672627E-2</v>
      </c>
      <c r="BJ57">
        <v>1.1923861846450357E-2</v>
      </c>
      <c r="BK57">
        <v>1</v>
      </c>
      <c r="BL57" t="s">
        <v>66</v>
      </c>
      <c r="BM57">
        <v>-1</v>
      </c>
      <c r="BN57" t="s">
        <v>501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7"/>
      <c r="R1" s="217"/>
    </row>
    <row r="2" spans="1:68" ht="45" customHeight="1" x14ac:dyDescent="0.25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8"/>
      <c r="R2" s="218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156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4" t="s">
        <v>38</v>
      </c>
      <c r="B4" s="125" t="s">
        <v>49</v>
      </c>
      <c r="C4" s="126" t="s">
        <v>140</v>
      </c>
      <c r="D4" s="126" t="s">
        <v>157</v>
      </c>
      <c r="E4" s="127" t="s">
        <v>146</v>
      </c>
      <c r="F4" s="125" t="s">
        <v>150</v>
      </c>
      <c r="G4" s="127" t="s">
        <v>148</v>
      </c>
      <c r="H4" s="127" t="s">
        <v>152</v>
      </c>
      <c r="I4" s="128" t="s">
        <v>154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181</v>
      </c>
      <c r="Q4" s="220" t="s">
        <v>43</v>
      </c>
      <c r="R4" s="220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 x14ac:dyDescent="0.25">
      <c r="A5" s="129" t="str">
        <f>BF5</f>
        <v>청라교통</v>
      </c>
      <c r="B5" s="130">
        <f>IF(BH5="null", E5, BH5)</f>
        <v>2727</v>
      </c>
      <c r="C5" s="131" t="str">
        <f>BN5</f>
        <v>C</v>
      </c>
      <c r="D5" s="132">
        <f>BM5</f>
        <v>0.87594934328262775</v>
      </c>
      <c r="E5" s="133">
        <f>U5</f>
        <v>2727</v>
      </c>
      <c r="F5" s="134" t="str">
        <f>BG5</f>
        <v>112</v>
      </c>
      <c r="G5" s="135" t="str">
        <f>BK5</f>
        <v>70바6091</v>
      </c>
      <c r="H5" s="136">
        <f>BJ5</f>
        <v>8</v>
      </c>
      <c r="I5" s="137">
        <f>BP5</f>
        <v>1245.8530000000001</v>
      </c>
      <c r="J5" s="138">
        <f>AB5/AA5</f>
        <v>4.1920233656347158E-2</v>
      </c>
      <c r="K5" s="138">
        <f>AC5/AA5</f>
        <v>0.38582668529902159</v>
      </c>
      <c r="L5" s="138">
        <f>AD5/I5</f>
        <v>0.15812459415356386</v>
      </c>
      <c r="M5" s="139">
        <f>Z5</f>
        <v>15.964</v>
      </c>
      <c r="N5" s="140">
        <f>AE5*100/W5</f>
        <v>7.885999984228001E-2</v>
      </c>
      <c r="O5" s="140">
        <f>AF5*100/W5</f>
        <v>22.869399954261201</v>
      </c>
      <c r="P5" s="221">
        <f>AK5</f>
        <v>19</v>
      </c>
      <c r="Q5" s="222">
        <f>AE5</f>
        <v>1</v>
      </c>
      <c r="R5" s="222">
        <f>AF5</f>
        <v>290</v>
      </c>
      <c r="T5">
        <v>531</v>
      </c>
      <c r="U5">
        <v>2727</v>
      </c>
      <c r="V5" t="s">
        <v>563</v>
      </c>
      <c r="W5">
        <v>1268.07</v>
      </c>
      <c r="X5">
        <v>714.33699999999999</v>
      </c>
      <c r="Y5">
        <v>1.7749999999999999</v>
      </c>
      <c r="Z5">
        <v>15.964</v>
      </c>
      <c r="AA5">
        <v>83.431929999999994</v>
      </c>
      <c r="AB5">
        <v>3.4974859999999999</v>
      </c>
      <c r="AC5">
        <v>32.190264999999997</v>
      </c>
      <c r="AD5" s="1">
        <v>197</v>
      </c>
      <c r="AE5">
        <v>1</v>
      </c>
      <c r="AF5">
        <v>290</v>
      </c>
      <c r="AG5">
        <v>89</v>
      </c>
      <c r="AH5">
        <v>15.198857</v>
      </c>
      <c r="AI5">
        <v>1014.2</v>
      </c>
      <c r="AJ5">
        <v>6.8</v>
      </c>
      <c r="AK5">
        <v>19</v>
      </c>
      <c r="AL5">
        <v>8565</v>
      </c>
      <c r="AM5" t="s">
        <v>564</v>
      </c>
      <c r="AN5" t="s">
        <v>565</v>
      </c>
      <c r="AO5">
        <v>245.221</v>
      </c>
      <c r="AR5" t="s">
        <v>118</v>
      </c>
      <c r="AS5" t="s">
        <v>119</v>
      </c>
      <c r="AT5" t="s">
        <v>215</v>
      </c>
      <c r="AU5" t="s">
        <v>563</v>
      </c>
      <c r="AV5" t="s">
        <v>48</v>
      </c>
      <c r="AW5">
        <v>8</v>
      </c>
      <c r="BB5">
        <v>0.87594934328262775</v>
      </c>
      <c r="BC5" t="s">
        <v>69</v>
      </c>
      <c r="BF5" t="s">
        <v>118</v>
      </c>
      <c r="BG5" t="s">
        <v>119</v>
      </c>
      <c r="BH5" t="s">
        <v>563</v>
      </c>
      <c r="BI5">
        <v>2727</v>
      </c>
      <c r="BJ5">
        <v>8</v>
      </c>
      <c r="BK5" t="s">
        <v>215</v>
      </c>
      <c r="BL5" t="s">
        <v>252</v>
      </c>
      <c r="BM5">
        <v>0.87594934328262775</v>
      </c>
      <c r="BN5" t="s">
        <v>69</v>
      </c>
      <c r="BO5" t="s">
        <v>177</v>
      </c>
      <c r="BP5">
        <v>1245.8530000000001</v>
      </c>
    </row>
    <row r="6" spans="1:68" ht="16.5" x14ac:dyDescent="0.25">
      <c r="A6" s="112" t="str">
        <f t="shared" ref="A6:A7" si="0">BF6</f>
        <v>청라교통</v>
      </c>
      <c r="B6" s="113" t="str">
        <f t="shared" ref="B6:B69" si="1">IF(BH6="null", E6, BH6)</f>
        <v>강동윤</v>
      </c>
      <c r="C6" s="114" t="str">
        <f t="shared" ref="C6:C7" si="2">BN6</f>
        <v>F</v>
      </c>
      <c r="D6" s="115">
        <f t="shared" ref="D6:D7" si="3">BM6</f>
        <v>0.76869593904306222</v>
      </c>
      <c r="E6" s="116">
        <f t="shared" ref="E6:E7" si="4">U6</f>
        <v>3423</v>
      </c>
      <c r="F6" s="117" t="str">
        <f t="shared" ref="F6:F7" si="5">BG6</f>
        <v>308</v>
      </c>
      <c r="G6" s="118" t="str">
        <f t="shared" ref="G6:G7" si="6">BK6</f>
        <v>70바6034</v>
      </c>
      <c r="H6" s="119">
        <f t="shared" ref="H6:H7" si="7">BJ6</f>
        <v>2</v>
      </c>
      <c r="I6" s="120">
        <f t="shared" ref="I6:I7" si="8">BP6</f>
        <v>5040.3789999999999</v>
      </c>
      <c r="J6" s="121">
        <f t="shared" ref="J6:J7" si="9">AB6/AA6</f>
        <v>1.3166158375938299E-2</v>
      </c>
      <c r="K6" s="121">
        <f t="shared" ref="K6:K7" si="10">AC6/AA6</f>
        <v>0.33703121383445506</v>
      </c>
      <c r="L6" s="121">
        <f t="shared" ref="L6:L7" si="11">AD6/I6</f>
        <v>0.1355056832035845</v>
      </c>
      <c r="M6" s="122">
        <f t="shared" ref="M6:M7" si="12">Z6</f>
        <v>25.832999999999998</v>
      </c>
      <c r="N6" s="123">
        <f t="shared" ref="N6:N7" si="13">AE6*100/W6</f>
        <v>0</v>
      </c>
      <c r="O6" s="123">
        <f t="shared" ref="O6" si="14">AF6*100/W6</f>
        <v>18.133557020216138</v>
      </c>
      <c r="P6" s="223">
        <f t="shared" ref="P6:P7" si="15">AK6</f>
        <v>47</v>
      </c>
      <c r="Q6" s="224">
        <f t="shared" ref="Q6:Q7" si="16">AE6</f>
        <v>0</v>
      </c>
      <c r="R6" s="224">
        <f t="shared" ref="R6:R7" si="17">AF6</f>
        <v>914</v>
      </c>
      <c r="T6">
        <v>531</v>
      </c>
      <c r="U6">
        <v>3423</v>
      </c>
      <c r="V6" t="s">
        <v>255</v>
      </c>
      <c r="W6">
        <v>5040.3789999999999</v>
      </c>
      <c r="X6">
        <v>2281.4520000000002</v>
      </c>
      <c r="Y6">
        <v>2.2090000000000001</v>
      </c>
      <c r="Z6">
        <v>25.832999999999998</v>
      </c>
      <c r="AA6">
        <v>157.36663200000001</v>
      </c>
      <c r="AB6">
        <v>2.071914</v>
      </c>
      <c r="AC6">
        <v>53.037466999999999</v>
      </c>
      <c r="AD6" s="1">
        <v>683</v>
      </c>
      <c r="AE6">
        <v>0</v>
      </c>
      <c r="AF6">
        <v>914</v>
      </c>
      <c r="AG6">
        <v>95</v>
      </c>
      <c r="AH6">
        <v>32.029527999999999</v>
      </c>
      <c r="AI6">
        <v>77455.5</v>
      </c>
      <c r="AJ6">
        <v>47840.3</v>
      </c>
      <c r="AK6">
        <v>47</v>
      </c>
      <c r="AL6">
        <v>39603</v>
      </c>
      <c r="AM6" t="s">
        <v>256</v>
      </c>
      <c r="AN6" t="s">
        <v>566</v>
      </c>
      <c r="AO6">
        <v>4767.9809999999998</v>
      </c>
      <c r="AR6" t="s">
        <v>118</v>
      </c>
      <c r="AS6" t="s">
        <v>122</v>
      </c>
      <c r="AT6" t="s">
        <v>248</v>
      </c>
      <c r="AU6" t="s">
        <v>255</v>
      </c>
      <c r="AV6" t="s">
        <v>48</v>
      </c>
      <c r="AW6">
        <v>2</v>
      </c>
      <c r="BB6">
        <v>0.76869593904306222</v>
      </c>
      <c r="BC6" t="s">
        <v>70</v>
      </c>
      <c r="BF6" t="s">
        <v>118</v>
      </c>
      <c r="BG6" t="s">
        <v>122</v>
      </c>
      <c r="BH6" t="s">
        <v>255</v>
      </c>
      <c r="BI6">
        <v>3423</v>
      </c>
      <c r="BJ6">
        <v>2</v>
      </c>
      <c r="BK6" t="s">
        <v>248</v>
      </c>
      <c r="BL6" t="s">
        <v>254</v>
      </c>
      <c r="BM6">
        <v>0.76869593904306222</v>
      </c>
      <c r="BN6" t="s">
        <v>70</v>
      </c>
      <c r="BO6" t="s">
        <v>188</v>
      </c>
      <c r="BP6">
        <v>5040.3789999999999</v>
      </c>
    </row>
    <row r="7" spans="1:68" ht="16.5" x14ac:dyDescent="0.25">
      <c r="A7" s="129" t="str">
        <f t="shared" si="0"/>
        <v>청라교통</v>
      </c>
      <c r="B7" s="130" t="str">
        <f t="shared" si="1"/>
        <v>강서구</v>
      </c>
      <c r="C7" s="131" t="str">
        <f t="shared" si="2"/>
        <v>A</v>
      </c>
      <c r="D7" s="132">
        <f t="shared" si="3"/>
        <v>0.95600960145166047</v>
      </c>
      <c r="E7" s="133">
        <f t="shared" si="4"/>
        <v>6813</v>
      </c>
      <c r="F7" s="134" t="str">
        <f t="shared" si="5"/>
        <v>306</v>
      </c>
      <c r="G7" s="135" t="str">
        <f t="shared" si="6"/>
        <v>70바6050</v>
      </c>
      <c r="H7" s="136">
        <f t="shared" si="7"/>
        <v>3</v>
      </c>
      <c r="I7" s="137">
        <f t="shared" si="8"/>
        <v>4426.6030000000001</v>
      </c>
      <c r="J7" s="138">
        <f t="shared" si="9"/>
        <v>9.5045523140632349E-3</v>
      </c>
      <c r="K7" s="138">
        <f t="shared" si="10"/>
        <v>0.22150002281774195</v>
      </c>
      <c r="L7" s="138">
        <f t="shared" si="11"/>
        <v>0.16084568686191195</v>
      </c>
      <c r="M7" s="139">
        <f t="shared" si="12"/>
        <v>18.27</v>
      </c>
      <c r="N7" s="140">
        <f t="shared" si="13"/>
        <v>2.2590686357010104E-2</v>
      </c>
      <c r="O7" s="140">
        <v>70</v>
      </c>
      <c r="P7" s="221">
        <f t="shared" si="15"/>
        <v>7</v>
      </c>
      <c r="Q7" s="222">
        <f t="shared" si="16"/>
        <v>1</v>
      </c>
      <c r="R7" s="222">
        <f t="shared" si="17"/>
        <v>202</v>
      </c>
      <c r="T7">
        <v>531</v>
      </c>
      <c r="U7">
        <v>6813</v>
      </c>
      <c r="V7" t="s">
        <v>257</v>
      </c>
      <c r="W7">
        <v>4426.6030000000001</v>
      </c>
      <c r="X7">
        <v>1500.777</v>
      </c>
      <c r="Y7">
        <v>2.95</v>
      </c>
      <c r="Z7">
        <v>18.27</v>
      </c>
      <c r="AA7">
        <v>133.20774700000001</v>
      </c>
      <c r="AB7">
        <v>1.2660800000000001</v>
      </c>
      <c r="AC7">
        <v>29.505519</v>
      </c>
      <c r="AD7" s="1">
        <v>712</v>
      </c>
      <c r="AE7">
        <v>1</v>
      </c>
      <c r="AF7">
        <v>202</v>
      </c>
      <c r="AG7">
        <v>94</v>
      </c>
      <c r="AH7">
        <v>33.230822000000003</v>
      </c>
      <c r="AI7">
        <v>27086</v>
      </c>
      <c r="AJ7">
        <v>15941.8</v>
      </c>
      <c r="AK7">
        <v>7</v>
      </c>
      <c r="AL7">
        <v>1668</v>
      </c>
      <c r="AM7" t="s">
        <v>258</v>
      </c>
      <c r="AN7" t="s">
        <v>567</v>
      </c>
      <c r="AO7">
        <v>3973.54</v>
      </c>
      <c r="AR7" t="s">
        <v>118</v>
      </c>
      <c r="AS7" t="s">
        <v>120</v>
      </c>
      <c r="AT7" t="s">
        <v>224</v>
      </c>
      <c r="AU7" t="s">
        <v>257</v>
      </c>
      <c r="AV7" t="s">
        <v>48</v>
      </c>
      <c r="AW7">
        <v>3</v>
      </c>
      <c r="BB7">
        <v>0.95600960145166047</v>
      </c>
      <c r="BC7" t="s">
        <v>66</v>
      </c>
      <c r="BF7" t="s">
        <v>118</v>
      </c>
      <c r="BG7" t="s">
        <v>120</v>
      </c>
      <c r="BH7" t="s">
        <v>257</v>
      </c>
      <c r="BI7">
        <v>6813</v>
      </c>
      <c r="BJ7">
        <v>3</v>
      </c>
      <c r="BK7" t="s">
        <v>224</v>
      </c>
      <c r="BL7" t="s">
        <v>253</v>
      </c>
      <c r="BM7">
        <v>0.95600960145166047</v>
      </c>
      <c r="BN7" t="s">
        <v>66</v>
      </c>
      <c r="BO7" t="s">
        <v>178</v>
      </c>
      <c r="BP7">
        <v>4426.6030000000001</v>
      </c>
    </row>
    <row r="8" spans="1:68" ht="16.5" x14ac:dyDescent="0.25">
      <c r="A8" s="112" t="str">
        <f t="shared" ref="A8:A71" si="18">BF8</f>
        <v>청라교통</v>
      </c>
      <c r="B8" s="113" t="str">
        <f t="shared" si="1"/>
        <v>강양민</v>
      </c>
      <c r="C8" s="114" t="str">
        <f t="shared" ref="C8:C71" si="19">BN8</f>
        <v>B</v>
      </c>
      <c r="D8" s="115">
        <f t="shared" ref="D8:D71" si="20">BM8</f>
        <v>0.90086343669677615</v>
      </c>
      <c r="E8" s="116">
        <f t="shared" ref="E8:E71" si="21">U8</f>
        <v>7804</v>
      </c>
      <c r="F8" s="117" t="str">
        <f t="shared" ref="F8:F71" si="22">BG8</f>
        <v>112</v>
      </c>
      <c r="G8" s="118" t="str">
        <f t="shared" ref="G8:G71" si="23">BK8</f>
        <v>72바1573</v>
      </c>
      <c r="H8" s="119">
        <f t="shared" ref="H8:H71" si="24">BJ8</f>
        <v>8</v>
      </c>
      <c r="I8" s="120">
        <f t="shared" ref="I8:I71" si="25">BP8</f>
        <v>1372.3520000000001</v>
      </c>
      <c r="J8" s="121">
        <f t="shared" ref="J8:J71" si="26">AB8/AA8</f>
        <v>3.0500088148670512E-2</v>
      </c>
      <c r="K8" s="121">
        <f t="shared" ref="K8:K71" si="27">AC8/AA8</f>
        <v>0.3598278165565526</v>
      </c>
      <c r="L8" s="121">
        <f t="shared" ref="L8:L71" si="28">AD8/I8</f>
        <v>0.27908291750221514</v>
      </c>
      <c r="M8" s="122">
        <f t="shared" ref="M8:M71" si="29">Z8</f>
        <v>17.138999999999999</v>
      </c>
      <c r="N8" s="123">
        <f t="shared" ref="N8:N71" si="30">AE8*100/W8</f>
        <v>0.19750225481740916</v>
      </c>
      <c r="O8" s="123">
        <f t="shared" ref="O8:O71" si="31">AF8*100/W8</f>
        <v>28.966997373220011</v>
      </c>
      <c r="P8" s="223">
        <f t="shared" ref="P8:P71" si="32">AK8</f>
        <v>12</v>
      </c>
      <c r="Q8" s="224">
        <f t="shared" ref="Q8:Q71" si="33">AE8</f>
        <v>3</v>
      </c>
      <c r="R8" s="224">
        <f t="shared" ref="R8:R71" si="34">AF8</f>
        <v>440</v>
      </c>
      <c r="T8">
        <v>531</v>
      </c>
      <c r="U8">
        <v>7804</v>
      </c>
      <c r="V8" t="s">
        <v>259</v>
      </c>
      <c r="W8">
        <v>1518.97</v>
      </c>
      <c r="X8">
        <v>874.66499999999996</v>
      </c>
      <c r="Y8">
        <v>1.7370000000000001</v>
      </c>
      <c r="Z8">
        <v>17.138999999999999</v>
      </c>
      <c r="AA8">
        <v>91.028031999999996</v>
      </c>
      <c r="AB8">
        <v>2.7763629999999999</v>
      </c>
      <c r="AC8">
        <v>32.754418000000001</v>
      </c>
      <c r="AD8" s="1">
        <v>383</v>
      </c>
      <c r="AE8">
        <v>3</v>
      </c>
      <c r="AF8">
        <v>440</v>
      </c>
      <c r="AG8">
        <v>85</v>
      </c>
      <c r="AH8">
        <v>16.686837000000001</v>
      </c>
      <c r="AI8">
        <v>1840.1</v>
      </c>
      <c r="AJ8">
        <v>6.9</v>
      </c>
      <c r="AK8">
        <v>12</v>
      </c>
      <c r="AL8">
        <v>1677</v>
      </c>
      <c r="AM8" t="s">
        <v>260</v>
      </c>
      <c r="AN8" t="s">
        <v>568</v>
      </c>
      <c r="AO8">
        <v>392.63400000000001</v>
      </c>
      <c r="AR8" t="s">
        <v>118</v>
      </c>
      <c r="AS8" t="s">
        <v>119</v>
      </c>
      <c r="AT8" t="s">
        <v>217</v>
      </c>
      <c r="AU8" t="s">
        <v>259</v>
      </c>
      <c r="AV8" t="s">
        <v>48</v>
      </c>
      <c r="AW8">
        <v>8</v>
      </c>
      <c r="BB8">
        <v>0.90086343669677615</v>
      </c>
      <c r="BC8" t="s">
        <v>68</v>
      </c>
      <c r="BF8" t="s">
        <v>118</v>
      </c>
      <c r="BG8" t="s">
        <v>119</v>
      </c>
      <c r="BH8" t="s">
        <v>259</v>
      </c>
      <c r="BI8">
        <v>7804</v>
      </c>
      <c r="BJ8">
        <v>8</v>
      </c>
      <c r="BK8" t="s">
        <v>217</v>
      </c>
      <c r="BL8" t="s">
        <v>198</v>
      </c>
      <c r="BM8">
        <v>0.90086343669677615</v>
      </c>
      <c r="BN8" t="s">
        <v>68</v>
      </c>
      <c r="BO8" t="s">
        <v>175</v>
      </c>
      <c r="BP8">
        <v>1372.3520000000001</v>
      </c>
    </row>
    <row r="9" spans="1:68" ht="16.5" x14ac:dyDescent="0.25">
      <c r="A9" s="129" t="str">
        <f t="shared" si="18"/>
        <v>청라교통</v>
      </c>
      <c r="B9" s="130" t="str">
        <f t="shared" si="1"/>
        <v>강원호</v>
      </c>
      <c r="C9" s="131" t="str">
        <f t="shared" si="19"/>
        <v>F</v>
      </c>
      <c r="D9" s="132">
        <f t="shared" si="20"/>
        <v>0.75461750837836694</v>
      </c>
      <c r="E9" s="133">
        <f t="shared" si="21"/>
        <v>9832</v>
      </c>
      <c r="F9" s="134" t="str">
        <f t="shared" si="22"/>
        <v>307</v>
      </c>
      <c r="G9" s="135" t="str">
        <f t="shared" si="23"/>
        <v>75아1146</v>
      </c>
      <c r="H9" s="136">
        <f t="shared" si="24"/>
        <v>9</v>
      </c>
      <c r="I9" s="137">
        <f t="shared" si="25"/>
        <v>2724.42</v>
      </c>
      <c r="J9" s="138">
        <f t="shared" si="26"/>
        <v>3.599265890803241E-2</v>
      </c>
      <c r="K9" s="138">
        <f t="shared" si="27"/>
        <v>0.32060149159961931</v>
      </c>
      <c r="L9" s="138">
        <f t="shared" si="28"/>
        <v>0.19820732486180545</v>
      </c>
      <c r="M9" s="139">
        <f t="shared" si="29"/>
        <v>25.85</v>
      </c>
      <c r="N9" s="140">
        <f t="shared" si="30"/>
        <v>7.34101203191872E-2</v>
      </c>
      <c r="O9" s="140">
        <f t="shared" si="31"/>
        <v>103.17792410861762</v>
      </c>
      <c r="P9" s="221">
        <f t="shared" si="32"/>
        <v>11</v>
      </c>
      <c r="Q9" s="222">
        <f t="shared" si="33"/>
        <v>2</v>
      </c>
      <c r="R9" s="222">
        <f t="shared" si="34"/>
        <v>2811</v>
      </c>
      <c r="T9">
        <v>531</v>
      </c>
      <c r="U9">
        <v>9832</v>
      </c>
      <c r="V9" t="s">
        <v>261</v>
      </c>
      <c r="W9">
        <v>2724.42</v>
      </c>
      <c r="X9">
        <v>1333.758</v>
      </c>
      <c r="Y9">
        <v>2.0430000000000001</v>
      </c>
      <c r="Z9">
        <v>25.85</v>
      </c>
      <c r="AA9">
        <v>105.06720300000001</v>
      </c>
      <c r="AB9">
        <v>3.7816480000000001</v>
      </c>
      <c r="AC9">
        <v>33.684702000000001</v>
      </c>
      <c r="AD9" s="1">
        <v>540</v>
      </c>
      <c r="AE9">
        <v>2</v>
      </c>
      <c r="AF9">
        <v>2811</v>
      </c>
      <c r="AG9">
        <v>93</v>
      </c>
      <c r="AH9">
        <v>25.930261000000002</v>
      </c>
      <c r="AI9">
        <v>23472.1</v>
      </c>
      <c r="AJ9">
        <v>9211.4</v>
      </c>
      <c r="AK9">
        <v>11</v>
      </c>
      <c r="AL9">
        <v>6266</v>
      </c>
      <c r="AM9" t="s">
        <v>262</v>
      </c>
      <c r="AN9" t="s">
        <v>569</v>
      </c>
      <c r="AO9">
        <v>633.40599999999995</v>
      </c>
      <c r="AR9" t="s">
        <v>118</v>
      </c>
      <c r="AS9" t="s">
        <v>121</v>
      </c>
      <c r="AT9" t="s">
        <v>245</v>
      </c>
      <c r="AU9" t="s">
        <v>261</v>
      </c>
      <c r="AV9" t="s">
        <v>48</v>
      </c>
      <c r="AW9">
        <v>9</v>
      </c>
      <c r="BB9">
        <v>0.75461750837836694</v>
      </c>
      <c r="BC9" t="s">
        <v>70</v>
      </c>
      <c r="BF9" t="s">
        <v>118</v>
      </c>
      <c r="BG9" t="s">
        <v>121</v>
      </c>
      <c r="BH9" t="s">
        <v>261</v>
      </c>
      <c r="BI9">
        <v>9832</v>
      </c>
      <c r="BJ9">
        <v>9</v>
      </c>
      <c r="BK9" t="s">
        <v>245</v>
      </c>
      <c r="BL9" t="s">
        <v>241</v>
      </c>
      <c r="BM9">
        <v>0.75461750837836694</v>
      </c>
      <c r="BN9" t="s">
        <v>70</v>
      </c>
      <c r="BO9" t="s">
        <v>188</v>
      </c>
      <c r="BP9">
        <v>2724.42</v>
      </c>
    </row>
    <row r="10" spans="1:68" ht="16.5" x14ac:dyDescent="0.25">
      <c r="A10" s="112" t="str">
        <f t="shared" si="18"/>
        <v>청라교통</v>
      </c>
      <c r="B10" s="113" t="str">
        <f t="shared" si="1"/>
        <v>고성훈</v>
      </c>
      <c r="C10" s="114" t="str">
        <f t="shared" si="19"/>
        <v>D</v>
      </c>
      <c r="D10" s="115">
        <f t="shared" si="20"/>
        <v>0.80800000000000005</v>
      </c>
      <c r="E10" s="116">
        <f t="shared" si="21"/>
        <v>5077</v>
      </c>
      <c r="F10" s="117" t="str">
        <f t="shared" si="22"/>
        <v>112</v>
      </c>
      <c r="G10" s="118" t="str">
        <f t="shared" si="23"/>
        <v>72바1612</v>
      </c>
      <c r="H10" s="119">
        <f t="shared" si="24"/>
        <v>1</v>
      </c>
      <c r="I10" s="120">
        <f t="shared" si="25"/>
        <v>1484.741</v>
      </c>
      <c r="J10" s="121">
        <f t="shared" si="26"/>
        <v>5.9663253625312782E-3</v>
      </c>
      <c r="K10" s="121">
        <f t="shared" si="27"/>
        <v>0.48514317187343375</v>
      </c>
      <c r="L10" s="121">
        <f t="shared" si="28"/>
        <v>0.17309416255090956</v>
      </c>
      <c r="M10" s="122">
        <f t="shared" si="29"/>
        <v>24.126000000000001</v>
      </c>
      <c r="N10" s="123">
        <f t="shared" si="30"/>
        <v>0.40221621132439744</v>
      </c>
      <c r="O10" s="123">
        <f t="shared" si="31"/>
        <v>88.420530456146707</v>
      </c>
      <c r="P10" s="223">
        <f t="shared" si="32"/>
        <v>40</v>
      </c>
      <c r="Q10" s="224">
        <f t="shared" si="33"/>
        <v>6</v>
      </c>
      <c r="R10" s="224">
        <f t="shared" si="34"/>
        <v>1319</v>
      </c>
      <c r="T10">
        <v>531</v>
      </c>
      <c r="U10">
        <v>5077</v>
      </c>
      <c r="V10" t="s">
        <v>263</v>
      </c>
      <c r="W10">
        <v>1491.7349999999999</v>
      </c>
      <c r="X10">
        <v>921.92</v>
      </c>
      <c r="Y10">
        <v>1.6180000000000001</v>
      </c>
      <c r="Z10">
        <v>24.126000000000001</v>
      </c>
      <c r="AA10">
        <v>102.983321</v>
      </c>
      <c r="AB10">
        <v>0.61443199999999998</v>
      </c>
      <c r="AC10">
        <v>49.961655</v>
      </c>
      <c r="AD10" s="1">
        <v>257</v>
      </c>
      <c r="AE10">
        <v>6</v>
      </c>
      <c r="AF10">
        <v>1319</v>
      </c>
      <c r="AG10">
        <v>85</v>
      </c>
      <c r="AH10">
        <v>14.485208999999999</v>
      </c>
      <c r="AI10">
        <v>6243</v>
      </c>
      <c r="AJ10">
        <v>0</v>
      </c>
      <c r="AK10">
        <v>40</v>
      </c>
      <c r="AL10">
        <v>52347</v>
      </c>
      <c r="AM10" t="s">
        <v>264</v>
      </c>
      <c r="AN10" t="s">
        <v>570</v>
      </c>
      <c r="AO10">
        <v>1484.741</v>
      </c>
      <c r="AR10" t="s">
        <v>118</v>
      </c>
      <c r="AS10" t="s">
        <v>119</v>
      </c>
      <c r="AT10" t="s">
        <v>221</v>
      </c>
      <c r="AU10" t="s">
        <v>263</v>
      </c>
      <c r="AV10" t="s">
        <v>48</v>
      </c>
      <c r="AW10">
        <v>1</v>
      </c>
      <c r="BB10">
        <v>0.80800000000000005</v>
      </c>
      <c r="BC10" t="s">
        <v>67</v>
      </c>
      <c r="BF10" t="s">
        <v>118</v>
      </c>
      <c r="BG10" t="s">
        <v>119</v>
      </c>
      <c r="BH10" t="s">
        <v>263</v>
      </c>
      <c r="BI10">
        <v>5077</v>
      </c>
      <c r="BJ10">
        <v>1</v>
      </c>
      <c r="BK10" t="s">
        <v>221</v>
      </c>
      <c r="BL10" t="s">
        <v>174</v>
      </c>
      <c r="BM10">
        <v>0.80800000000000005</v>
      </c>
      <c r="BN10" t="s">
        <v>67</v>
      </c>
      <c r="BO10" t="s">
        <v>179</v>
      </c>
      <c r="BP10">
        <v>1484.741</v>
      </c>
    </row>
    <row r="11" spans="1:68" ht="16.5" x14ac:dyDescent="0.25">
      <c r="A11" s="129" t="str">
        <f t="shared" si="18"/>
        <v>청라교통</v>
      </c>
      <c r="B11" s="130" t="str">
        <f t="shared" si="1"/>
        <v>공경갑</v>
      </c>
      <c r="C11" s="131" t="str">
        <f t="shared" si="19"/>
        <v>D</v>
      </c>
      <c r="D11" s="132">
        <f t="shared" si="20"/>
        <v>0.80761904761904757</v>
      </c>
      <c r="E11" s="133">
        <f t="shared" si="21"/>
        <v>2165</v>
      </c>
      <c r="F11" s="134" t="str">
        <f t="shared" si="22"/>
        <v>112</v>
      </c>
      <c r="G11" s="135" t="str">
        <f t="shared" si="23"/>
        <v>70바6015</v>
      </c>
      <c r="H11" s="136">
        <f t="shared" si="24"/>
        <v>1</v>
      </c>
      <c r="I11" s="137">
        <f t="shared" si="25"/>
        <v>1511.72</v>
      </c>
      <c r="J11" s="138">
        <f t="shared" si="26"/>
        <v>6.5747315229523387E-2</v>
      </c>
      <c r="K11" s="138">
        <f t="shared" si="27"/>
        <v>0.3547872674411543</v>
      </c>
      <c r="L11" s="138">
        <f t="shared" si="28"/>
        <v>0.2315243563622893</v>
      </c>
      <c r="M11" s="139">
        <f t="shared" si="29"/>
        <v>17.228999999999999</v>
      </c>
      <c r="N11" s="140">
        <f t="shared" si="30"/>
        <v>6.6149816103511228E-2</v>
      </c>
      <c r="O11" s="140">
        <f t="shared" si="31"/>
        <v>48.752414468287775</v>
      </c>
      <c r="P11" s="221">
        <f t="shared" si="32"/>
        <v>6</v>
      </c>
      <c r="Q11" s="222">
        <f t="shared" si="33"/>
        <v>1</v>
      </c>
      <c r="R11" s="222">
        <f t="shared" si="34"/>
        <v>737</v>
      </c>
      <c r="T11">
        <v>531</v>
      </c>
      <c r="U11">
        <v>2165</v>
      </c>
      <c r="V11" t="s">
        <v>265</v>
      </c>
      <c r="W11">
        <v>1511.72</v>
      </c>
      <c r="X11">
        <v>891.43600000000004</v>
      </c>
      <c r="Y11">
        <v>1.696</v>
      </c>
      <c r="Z11">
        <v>17.228999999999999</v>
      </c>
      <c r="AA11">
        <v>95.254976999999997</v>
      </c>
      <c r="AB11">
        <v>6.262759</v>
      </c>
      <c r="AC11">
        <v>33.795253000000002</v>
      </c>
      <c r="AD11" s="1">
        <v>350</v>
      </c>
      <c r="AE11">
        <v>1</v>
      </c>
      <c r="AF11">
        <v>737</v>
      </c>
      <c r="AG11">
        <v>78</v>
      </c>
      <c r="AH11">
        <v>15.870246</v>
      </c>
      <c r="AI11">
        <v>1416.4</v>
      </c>
      <c r="AJ11">
        <v>0</v>
      </c>
      <c r="AK11">
        <v>6</v>
      </c>
      <c r="AL11">
        <v>2467</v>
      </c>
      <c r="AM11" t="s">
        <v>266</v>
      </c>
      <c r="AN11" t="s">
        <v>571</v>
      </c>
      <c r="AO11">
        <v>1511.72</v>
      </c>
      <c r="AR11" t="s">
        <v>118</v>
      </c>
      <c r="AS11" t="s">
        <v>119</v>
      </c>
      <c r="AT11" t="s">
        <v>206</v>
      </c>
      <c r="AU11" t="s">
        <v>265</v>
      </c>
      <c r="AV11" t="s">
        <v>48</v>
      </c>
      <c r="AW11">
        <v>1</v>
      </c>
      <c r="BB11">
        <v>0.80761904761904757</v>
      </c>
      <c r="BC11" t="s">
        <v>67</v>
      </c>
      <c r="BF11" t="s">
        <v>118</v>
      </c>
      <c r="BG11" t="s">
        <v>119</v>
      </c>
      <c r="BH11" t="s">
        <v>265</v>
      </c>
      <c r="BI11">
        <v>2165</v>
      </c>
      <c r="BJ11">
        <v>1</v>
      </c>
      <c r="BK11" t="s">
        <v>206</v>
      </c>
      <c r="BL11" t="s">
        <v>174</v>
      </c>
      <c r="BM11">
        <v>0.80761904761904757</v>
      </c>
      <c r="BN11" t="s">
        <v>67</v>
      </c>
      <c r="BO11" t="s">
        <v>179</v>
      </c>
      <c r="BP11">
        <v>1511.72</v>
      </c>
    </row>
    <row r="12" spans="1:68" ht="16.5" x14ac:dyDescent="0.25">
      <c r="A12" s="112" t="str">
        <f t="shared" si="18"/>
        <v>청라교통</v>
      </c>
      <c r="B12" s="113" t="str">
        <f t="shared" si="1"/>
        <v>구준회</v>
      </c>
      <c r="C12" s="114" t="str">
        <f t="shared" si="19"/>
        <v>D</v>
      </c>
      <c r="D12" s="115">
        <f t="shared" si="20"/>
        <v>0.83695148923643448</v>
      </c>
      <c r="E12" s="116">
        <f t="shared" si="21"/>
        <v>4887</v>
      </c>
      <c r="F12" s="117" t="str">
        <f t="shared" si="22"/>
        <v>112</v>
      </c>
      <c r="G12" s="118" t="str">
        <f t="shared" si="23"/>
        <v>70바6015</v>
      </c>
      <c r="H12" s="119">
        <f t="shared" si="24"/>
        <v>2</v>
      </c>
      <c r="I12" s="120">
        <f t="shared" si="25"/>
        <v>1620.845</v>
      </c>
      <c r="J12" s="121">
        <f t="shared" si="26"/>
        <v>2.4659175527616529E-2</v>
      </c>
      <c r="K12" s="121">
        <f t="shared" si="27"/>
        <v>0.34232436094356467</v>
      </c>
      <c r="L12" s="121">
        <f t="shared" si="28"/>
        <v>0.20483143051926619</v>
      </c>
      <c r="M12" s="122">
        <f t="shared" si="29"/>
        <v>15.977</v>
      </c>
      <c r="N12" s="123">
        <f t="shared" si="30"/>
        <v>0</v>
      </c>
      <c r="O12" s="123">
        <f t="shared" si="31"/>
        <v>6.7865835413009883</v>
      </c>
      <c r="P12" s="223">
        <f t="shared" si="32"/>
        <v>6</v>
      </c>
      <c r="Q12" s="224">
        <f t="shared" si="33"/>
        <v>0</v>
      </c>
      <c r="R12" s="224">
        <f t="shared" si="34"/>
        <v>110</v>
      </c>
      <c r="T12">
        <v>531</v>
      </c>
      <c r="U12">
        <v>4887</v>
      </c>
      <c r="V12" t="s">
        <v>267</v>
      </c>
      <c r="W12">
        <v>1620.845</v>
      </c>
      <c r="X12">
        <v>927.47400000000005</v>
      </c>
      <c r="Y12">
        <v>1.748</v>
      </c>
      <c r="Z12">
        <v>15.977</v>
      </c>
      <c r="AA12">
        <v>96.863862999999995</v>
      </c>
      <c r="AB12">
        <v>2.3885830000000001</v>
      </c>
      <c r="AC12">
        <v>33.158859999999997</v>
      </c>
      <c r="AD12" s="1">
        <v>332</v>
      </c>
      <c r="AE12">
        <v>0</v>
      </c>
      <c r="AF12">
        <v>110</v>
      </c>
      <c r="AG12">
        <v>78</v>
      </c>
      <c r="AH12">
        <v>16.733225999999998</v>
      </c>
      <c r="AI12">
        <v>1639.9</v>
      </c>
      <c r="AJ12">
        <v>0</v>
      </c>
      <c r="AK12">
        <v>6</v>
      </c>
      <c r="AL12">
        <v>3119</v>
      </c>
      <c r="AM12" t="s">
        <v>268</v>
      </c>
      <c r="AN12" t="s">
        <v>572</v>
      </c>
      <c r="AO12">
        <v>1489.847</v>
      </c>
      <c r="AR12" t="s">
        <v>118</v>
      </c>
      <c r="AS12" t="s">
        <v>119</v>
      </c>
      <c r="AT12" t="s">
        <v>206</v>
      </c>
      <c r="AU12" t="s">
        <v>267</v>
      </c>
      <c r="AV12" t="s">
        <v>48</v>
      </c>
      <c r="AW12">
        <v>2</v>
      </c>
      <c r="BB12">
        <v>0.83695148923643448</v>
      </c>
      <c r="BC12" t="s">
        <v>67</v>
      </c>
      <c r="BF12" t="s">
        <v>118</v>
      </c>
      <c r="BG12" t="s">
        <v>119</v>
      </c>
      <c r="BH12" t="s">
        <v>267</v>
      </c>
      <c r="BI12">
        <v>4887</v>
      </c>
      <c r="BJ12">
        <v>2</v>
      </c>
      <c r="BK12" t="s">
        <v>206</v>
      </c>
      <c r="BL12" t="s">
        <v>221</v>
      </c>
      <c r="BM12">
        <v>0.83695148923643448</v>
      </c>
      <c r="BN12" t="s">
        <v>67</v>
      </c>
      <c r="BO12" t="s">
        <v>179</v>
      </c>
      <c r="BP12">
        <v>1620.845</v>
      </c>
    </row>
    <row r="13" spans="1:68" ht="16.5" x14ac:dyDescent="0.25">
      <c r="A13" s="129" t="str">
        <f t="shared" si="18"/>
        <v>청라교통</v>
      </c>
      <c r="B13" s="130" t="str">
        <f t="shared" si="1"/>
        <v>김경수</v>
      </c>
      <c r="C13" s="131" t="str">
        <f t="shared" si="19"/>
        <v>B</v>
      </c>
      <c r="D13" s="132">
        <f t="shared" si="20"/>
        <v>0.91146992707364904</v>
      </c>
      <c r="E13" s="133">
        <f t="shared" si="21"/>
        <v>3552</v>
      </c>
      <c r="F13" s="134" t="str">
        <f t="shared" si="22"/>
        <v>307</v>
      </c>
      <c r="G13" s="135" t="str">
        <f t="shared" si="23"/>
        <v>70바6052</v>
      </c>
      <c r="H13" s="136">
        <f t="shared" si="24"/>
        <v>9</v>
      </c>
      <c r="I13" s="137">
        <f t="shared" si="25"/>
        <v>3185.0129999999999</v>
      </c>
      <c r="J13" s="138">
        <f t="shared" si="26"/>
        <v>2.2802040461156522E-2</v>
      </c>
      <c r="K13" s="138">
        <f t="shared" si="27"/>
        <v>0.29399929342590053</v>
      </c>
      <c r="L13" s="138">
        <f t="shared" si="28"/>
        <v>0.14065876654192622</v>
      </c>
      <c r="M13" s="139">
        <f t="shared" si="29"/>
        <v>18.53</v>
      </c>
      <c r="N13" s="140">
        <f t="shared" si="30"/>
        <v>0</v>
      </c>
      <c r="O13" s="140">
        <f t="shared" si="31"/>
        <v>11.711098196459481</v>
      </c>
      <c r="P13" s="221">
        <f t="shared" si="32"/>
        <v>7</v>
      </c>
      <c r="Q13" s="222">
        <f t="shared" si="33"/>
        <v>0</v>
      </c>
      <c r="R13" s="222">
        <f t="shared" si="34"/>
        <v>373</v>
      </c>
      <c r="T13">
        <v>531</v>
      </c>
      <c r="U13">
        <v>3552</v>
      </c>
      <c r="V13" t="s">
        <v>269</v>
      </c>
      <c r="W13">
        <v>3185.0129999999999</v>
      </c>
      <c r="X13">
        <v>1283.913</v>
      </c>
      <c r="Y13">
        <v>2.4809999999999999</v>
      </c>
      <c r="Z13">
        <v>18.53</v>
      </c>
      <c r="AA13">
        <v>125.08525299999999</v>
      </c>
      <c r="AB13">
        <v>2.8521990000000002</v>
      </c>
      <c r="AC13">
        <v>36.774976000000002</v>
      </c>
      <c r="AD13" s="1">
        <v>448</v>
      </c>
      <c r="AE13">
        <v>0</v>
      </c>
      <c r="AF13">
        <v>373</v>
      </c>
      <c r="AG13">
        <v>93</v>
      </c>
      <c r="AH13">
        <v>25.462737000000001</v>
      </c>
      <c r="AI13">
        <v>17167.3</v>
      </c>
      <c r="AJ13">
        <v>3615.2</v>
      </c>
      <c r="AK13">
        <v>7</v>
      </c>
      <c r="AL13">
        <v>2266</v>
      </c>
      <c r="AM13" t="s">
        <v>270</v>
      </c>
      <c r="AN13" t="s">
        <v>573</v>
      </c>
      <c r="AO13">
        <v>753.41099999999994</v>
      </c>
      <c r="AR13" t="s">
        <v>118</v>
      </c>
      <c r="AS13" t="s">
        <v>121</v>
      </c>
      <c r="AT13" t="s">
        <v>238</v>
      </c>
      <c r="AU13" t="s">
        <v>269</v>
      </c>
      <c r="AV13" t="s">
        <v>48</v>
      </c>
      <c r="AW13">
        <v>9</v>
      </c>
      <c r="BB13">
        <v>0.91146992707364904</v>
      </c>
      <c r="BC13" t="s">
        <v>68</v>
      </c>
      <c r="BF13" t="s">
        <v>118</v>
      </c>
      <c r="BG13" t="s">
        <v>121</v>
      </c>
      <c r="BH13" t="s">
        <v>269</v>
      </c>
      <c r="BI13">
        <v>3552</v>
      </c>
      <c r="BJ13">
        <v>9</v>
      </c>
      <c r="BK13" t="s">
        <v>238</v>
      </c>
      <c r="BL13" t="s">
        <v>240</v>
      </c>
      <c r="BM13">
        <v>0.91146992707364904</v>
      </c>
      <c r="BN13" t="s">
        <v>68</v>
      </c>
      <c r="BO13" t="s">
        <v>175</v>
      </c>
      <c r="BP13">
        <v>3185.0129999999999</v>
      </c>
    </row>
    <row r="14" spans="1:68" ht="16.5" x14ac:dyDescent="0.25">
      <c r="A14" s="112" t="str">
        <f t="shared" si="18"/>
        <v>청라교통</v>
      </c>
      <c r="B14" s="113" t="str">
        <f t="shared" si="1"/>
        <v>김광민</v>
      </c>
      <c r="C14" s="114" t="str">
        <f t="shared" si="19"/>
        <v>D</v>
      </c>
      <c r="D14" s="115">
        <f t="shared" si="20"/>
        <v>0.82576165346167452</v>
      </c>
      <c r="E14" s="116">
        <f t="shared" si="21"/>
        <v>2591</v>
      </c>
      <c r="F14" s="117" t="str">
        <f t="shared" si="22"/>
        <v>112</v>
      </c>
      <c r="G14" s="118" t="str">
        <f t="shared" si="23"/>
        <v>72바1609</v>
      </c>
      <c r="H14" s="119">
        <f t="shared" si="24"/>
        <v>2</v>
      </c>
      <c r="I14" s="120">
        <f t="shared" si="25"/>
        <v>1816.6469999999999</v>
      </c>
      <c r="J14" s="121">
        <f t="shared" si="26"/>
        <v>3.3107556689921852E-2</v>
      </c>
      <c r="K14" s="121">
        <f t="shared" si="27"/>
        <v>0.36313889483851786</v>
      </c>
      <c r="L14" s="121">
        <f t="shared" si="28"/>
        <v>0.24715863896508239</v>
      </c>
      <c r="M14" s="122">
        <f t="shared" si="29"/>
        <v>16.600999999999999</v>
      </c>
      <c r="N14" s="123">
        <f t="shared" si="30"/>
        <v>0</v>
      </c>
      <c r="O14" s="123">
        <f t="shared" si="31"/>
        <v>6.0000649548316209</v>
      </c>
      <c r="P14" s="223">
        <f t="shared" si="32"/>
        <v>5</v>
      </c>
      <c r="Q14" s="224">
        <f t="shared" si="33"/>
        <v>0</v>
      </c>
      <c r="R14" s="224">
        <f t="shared" si="34"/>
        <v>109</v>
      </c>
      <c r="T14">
        <v>531</v>
      </c>
      <c r="U14">
        <v>2591</v>
      </c>
      <c r="V14" t="s">
        <v>271</v>
      </c>
      <c r="W14">
        <v>1816.6469999999999</v>
      </c>
      <c r="X14">
        <v>1047.4169999999999</v>
      </c>
      <c r="Y14">
        <v>1.734</v>
      </c>
      <c r="Z14">
        <v>16.600999999999999</v>
      </c>
      <c r="AA14">
        <v>112.528026</v>
      </c>
      <c r="AB14">
        <v>3.7255280000000002</v>
      </c>
      <c r="AC14">
        <v>40.863303000000002</v>
      </c>
      <c r="AD14" s="1">
        <v>449</v>
      </c>
      <c r="AE14">
        <v>0</v>
      </c>
      <c r="AF14">
        <v>109</v>
      </c>
      <c r="AG14">
        <v>82</v>
      </c>
      <c r="AH14">
        <v>16.143951000000001</v>
      </c>
      <c r="AI14">
        <v>1731.6</v>
      </c>
      <c r="AJ14">
        <v>0</v>
      </c>
      <c r="AK14">
        <v>5</v>
      </c>
      <c r="AL14">
        <v>1618</v>
      </c>
      <c r="AM14" t="s">
        <v>272</v>
      </c>
      <c r="AN14" t="s">
        <v>574</v>
      </c>
      <c r="AO14">
        <v>1754.6559999999999</v>
      </c>
      <c r="AR14" t="s">
        <v>118</v>
      </c>
      <c r="AS14" t="s">
        <v>119</v>
      </c>
      <c r="AT14" t="s">
        <v>219</v>
      </c>
      <c r="AU14" t="s">
        <v>271</v>
      </c>
      <c r="AV14" t="s">
        <v>48</v>
      </c>
      <c r="AW14">
        <v>2</v>
      </c>
      <c r="BB14">
        <v>0.82576165346167452</v>
      </c>
      <c r="BC14" t="s">
        <v>67</v>
      </c>
      <c r="BF14" t="s">
        <v>118</v>
      </c>
      <c r="BG14" t="s">
        <v>119</v>
      </c>
      <c r="BH14" t="s">
        <v>271</v>
      </c>
      <c r="BI14">
        <v>2591</v>
      </c>
      <c r="BJ14">
        <v>2</v>
      </c>
      <c r="BK14" t="s">
        <v>219</v>
      </c>
      <c r="BL14" t="s">
        <v>252</v>
      </c>
      <c r="BM14">
        <v>0.82576165346167452</v>
      </c>
      <c r="BN14" t="s">
        <v>67</v>
      </c>
      <c r="BO14" t="s">
        <v>179</v>
      </c>
      <c r="BP14">
        <v>1816.6469999999999</v>
      </c>
    </row>
    <row r="15" spans="1:68" ht="16.5" x14ac:dyDescent="0.25">
      <c r="A15" s="129" t="str">
        <f t="shared" si="18"/>
        <v>청라교통</v>
      </c>
      <c r="B15" s="130" t="str">
        <f t="shared" si="1"/>
        <v>김광섭</v>
      </c>
      <c r="C15" s="131" t="str">
        <f t="shared" si="19"/>
        <v>F</v>
      </c>
      <c r="D15" s="132">
        <f t="shared" si="20"/>
        <v>0.73407407407407399</v>
      </c>
      <c r="E15" s="133">
        <f t="shared" si="21"/>
        <v>5231</v>
      </c>
      <c r="F15" s="134" t="str">
        <f t="shared" si="22"/>
        <v>307</v>
      </c>
      <c r="G15" s="135" t="str">
        <f t="shared" si="23"/>
        <v>70바5991</v>
      </c>
      <c r="H15" s="136">
        <f t="shared" si="24"/>
        <v>1</v>
      </c>
      <c r="I15" s="137">
        <f t="shared" si="25"/>
        <v>8755.3510000000006</v>
      </c>
      <c r="J15" s="138">
        <f t="shared" si="26"/>
        <v>2.1775281087008009E-2</v>
      </c>
      <c r="K15" s="138">
        <f t="shared" si="27"/>
        <v>0.36109810302154649</v>
      </c>
      <c r="L15" s="138">
        <f t="shared" si="28"/>
        <v>0.21438318121112448</v>
      </c>
      <c r="M15" s="139">
        <f t="shared" si="29"/>
        <v>23.818999999999999</v>
      </c>
      <c r="N15" s="140">
        <f t="shared" si="30"/>
        <v>0.37691235908189175</v>
      </c>
      <c r="O15" s="140">
        <f t="shared" si="31"/>
        <v>35.178486847643228</v>
      </c>
      <c r="P15" s="221">
        <f t="shared" si="32"/>
        <v>127</v>
      </c>
      <c r="Q15" s="222">
        <f t="shared" si="33"/>
        <v>33</v>
      </c>
      <c r="R15" s="222">
        <f t="shared" si="34"/>
        <v>3080</v>
      </c>
      <c r="T15">
        <v>531</v>
      </c>
      <c r="U15">
        <v>5231</v>
      </c>
      <c r="V15" t="s">
        <v>273</v>
      </c>
      <c r="W15">
        <v>8755.3510000000006</v>
      </c>
      <c r="X15">
        <v>4416.5069999999996</v>
      </c>
      <c r="Y15">
        <v>1.982</v>
      </c>
      <c r="Z15">
        <v>23.818999999999999</v>
      </c>
      <c r="AA15">
        <v>362.28524299999998</v>
      </c>
      <c r="AB15">
        <v>7.8888629999999997</v>
      </c>
      <c r="AC15">
        <v>130.820514</v>
      </c>
      <c r="AD15" s="1">
        <v>1877</v>
      </c>
      <c r="AE15">
        <v>33</v>
      </c>
      <c r="AF15">
        <v>3080</v>
      </c>
      <c r="AG15">
        <v>94</v>
      </c>
      <c r="AH15">
        <v>24.167009</v>
      </c>
      <c r="AI15">
        <v>113085</v>
      </c>
      <c r="AJ15">
        <v>50521</v>
      </c>
      <c r="AK15">
        <v>127</v>
      </c>
      <c r="AL15">
        <v>112908</v>
      </c>
      <c r="AM15" t="s">
        <v>274</v>
      </c>
      <c r="AN15" t="s">
        <v>575</v>
      </c>
      <c r="AO15">
        <v>8755.3510000000006</v>
      </c>
      <c r="AR15" t="s">
        <v>118</v>
      </c>
      <c r="AS15" t="s">
        <v>121</v>
      </c>
      <c r="AT15" t="s">
        <v>237</v>
      </c>
      <c r="AU15" t="s">
        <v>273</v>
      </c>
      <c r="AV15" t="s">
        <v>48</v>
      </c>
      <c r="AW15">
        <v>1</v>
      </c>
      <c r="BB15">
        <v>0.73407407407407399</v>
      </c>
      <c r="BC15" t="s">
        <v>70</v>
      </c>
      <c r="BF15" t="s">
        <v>118</v>
      </c>
      <c r="BG15" t="s">
        <v>121</v>
      </c>
      <c r="BH15" t="s">
        <v>273</v>
      </c>
      <c r="BI15">
        <v>5231</v>
      </c>
      <c r="BJ15">
        <v>1</v>
      </c>
      <c r="BK15" t="s">
        <v>237</v>
      </c>
      <c r="BL15" t="s">
        <v>174</v>
      </c>
      <c r="BM15">
        <v>0.73407407407407399</v>
      </c>
      <c r="BN15" t="s">
        <v>70</v>
      </c>
      <c r="BO15" t="s">
        <v>188</v>
      </c>
      <c r="BP15">
        <v>8755.3510000000006</v>
      </c>
    </row>
    <row r="16" spans="1:68" ht="16.5" x14ac:dyDescent="0.25">
      <c r="A16" s="112" t="str">
        <f t="shared" si="18"/>
        <v>청라교통</v>
      </c>
      <c r="B16" s="113" t="str">
        <f t="shared" si="1"/>
        <v>김광준</v>
      </c>
      <c r="C16" s="114" t="str">
        <f t="shared" si="19"/>
        <v>F</v>
      </c>
      <c r="D16" s="115">
        <f t="shared" si="20"/>
        <v>0.74318154622672605</v>
      </c>
      <c r="E16" s="116">
        <f t="shared" si="21"/>
        <v>9455</v>
      </c>
      <c r="F16" s="117" t="str">
        <f t="shared" si="22"/>
        <v>306</v>
      </c>
      <c r="G16" s="118" t="str">
        <f t="shared" si="23"/>
        <v>70바6089</v>
      </c>
      <c r="H16" s="119">
        <f t="shared" si="24"/>
        <v>9</v>
      </c>
      <c r="I16" s="120">
        <f t="shared" si="25"/>
        <v>2342.9989999999998</v>
      </c>
      <c r="J16" s="121">
        <f t="shared" si="26"/>
        <v>4.9089994988002678E-2</v>
      </c>
      <c r="K16" s="121">
        <f t="shared" si="27"/>
        <v>0.34973033307141926</v>
      </c>
      <c r="L16" s="121">
        <f t="shared" si="28"/>
        <v>0.13401627572184197</v>
      </c>
      <c r="M16" s="122">
        <f t="shared" si="29"/>
        <v>24.997</v>
      </c>
      <c r="N16" s="123">
        <f t="shared" si="30"/>
        <v>8.3150437017909362E-2</v>
      </c>
      <c r="O16" s="123">
        <f t="shared" si="31"/>
        <v>19.041450077101242</v>
      </c>
      <c r="P16" s="223">
        <f t="shared" si="32"/>
        <v>34</v>
      </c>
      <c r="Q16" s="224">
        <f t="shared" si="33"/>
        <v>2</v>
      </c>
      <c r="R16" s="224">
        <f t="shared" si="34"/>
        <v>458</v>
      </c>
      <c r="T16">
        <v>531</v>
      </c>
      <c r="U16">
        <v>9455</v>
      </c>
      <c r="V16" t="s">
        <v>275</v>
      </c>
      <c r="W16">
        <v>2405.279</v>
      </c>
      <c r="X16">
        <v>1166.1220000000001</v>
      </c>
      <c r="Y16">
        <v>2.0630000000000002</v>
      </c>
      <c r="Z16">
        <v>24.997</v>
      </c>
      <c r="AA16">
        <v>98.916652999999997</v>
      </c>
      <c r="AB16">
        <v>4.8558180000000002</v>
      </c>
      <c r="AC16">
        <v>34.594154000000003</v>
      </c>
      <c r="AD16" s="1">
        <v>314</v>
      </c>
      <c r="AE16">
        <v>2</v>
      </c>
      <c r="AF16">
        <v>458</v>
      </c>
      <c r="AG16">
        <v>91</v>
      </c>
      <c r="AH16">
        <v>24.316219</v>
      </c>
      <c r="AI16">
        <v>25834.3</v>
      </c>
      <c r="AJ16">
        <v>12434.4</v>
      </c>
      <c r="AK16">
        <v>34</v>
      </c>
      <c r="AL16">
        <v>26799</v>
      </c>
      <c r="AM16" t="s">
        <v>276</v>
      </c>
      <c r="AN16" t="s">
        <v>576</v>
      </c>
      <c r="AO16">
        <v>487.83600000000001</v>
      </c>
      <c r="AR16" t="s">
        <v>118</v>
      </c>
      <c r="AS16" t="s">
        <v>120</v>
      </c>
      <c r="AT16" t="s">
        <v>229</v>
      </c>
      <c r="AU16" t="s">
        <v>275</v>
      </c>
      <c r="AV16" t="s">
        <v>48</v>
      </c>
      <c r="AW16">
        <v>9</v>
      </c>
      <c r="BB16">
        <v>0.74318154622672605</v>
      </c>
      <c r="BC16" t="s">
        <v>70</v>
      </c>
      <c r="BF16" t="s">
        <v>118</v>
      </c>
      <c r="BG16" t="s">
        <v>120</v>
      </c>
      <c r="BH16" t="s">
        <v>275</v>
      </c>
      <c r="BI16">
        <v>9455</v>
      </c>
      <c r="BJ16">
        <v>9</v>
      </c>
      <c r="BK16" t="s">
        <v>229</v>
      </c>
      <c r="BL16" t="s">
        <v>231</v>
      </c>
      <c r="BM16">
        <v>0.74318154622672605</v>
      </c>
      <c r="BN16" t="s">
        <v>70</v>
      </c>
      <c r="BO16" t="s">
        <v>188</v>
      </c>
      <c r="BP16">
        <v>2342.9989999999998</v>
      </c>
    </row>
    <row r="17" spans="1:68" ht="16.5" x14ac:dyDescent="0.25">
      <c r="A17" s="129" t="str">
        <f t="shared" si="18"/>
        <v>청라교통</v>
      </c>
      <c r="B17" s="130" t="str">
        <f t="shared" si="1"/>
        <v>김광철</v>
      </c>
      <c r="C17" s="131" t="str">
        <f t="shared" si="19"/>
        <v>C</v>
      </c>
      <c r="D17" s="132">
        <f t="shared" si="20"/>
        <v>0.85954396685220846</v>
      </c>
      <c r="E17" s="133">
        <f t="shared" si="21"/>
        <v>4666</v>
      </c>
      <c r="F17" s="134" t="str">
        <f t="shared" si="22"/>
        <v>307</v>
      </c>
      <c r="G17" s="135" t="str">
        <f t="shared" si="23"/>
        <v>72바1703</v>
      </c>
      <c r="H17" s="136">
        <f t="shared" si="24"/>
        <v>2</v>
      </c>
      <c r="I17" s="137">
        <f t="shared" si="25"/>
        <v>3114.2260000000001</v>
      </c>
      <c r="J17" s="138">
        <f t="shared" si="26"/>
        <v>1.4153816045021732E-2</v>
      </c>
      <c r="K17" s="138">
        <f t="shared" si="27"/>
        <v>0.29603744708982016</v>
      </c>
      <c r="L17" s="138">
        <f t="shared" si="28"/>
        <v>6.8716913929817547E-2</v>
      </c>
      <c r="M17" s="139">
        <f t="shared" si="29"/>
        <v>22.009</v>
      </c>
      <c r="N17" s="140">
        <f t="shared" si="30"/>
        <v>6.4221414887679948E-2</v>
      </c>
      <c r="O17" s="140">
        <f t="shared" si="31"/>
        <v>45.854090229803489</v>
      </c>
      <c r="P17" s="221">
        <f t="shared" si="32"/>
        <v>11</v>
      </c>
      <c r="Q17" s="222">
        <f t="shared" si="33"/>
        <v>2</v>
      </c>
      <c r="R17" s="222">
        <f t="shared" si="34"/>
        <v>1428</v>
      </c>
      <c r="T17">
        <v>531</v>
      </c>
      <c r="U17">
        <v>4666</v>
      </c>
      <c r="V17" t="s">
        <v>277</v>
      </c>
      <c r="W17">
        <v>3114.2260000000001</v>
      </c>
      <c r="X17">
        <v>1303.2170000000001</v>
      </c>
      <c r="Y17">
        <v>2.39</v>
      </c>
      <c r="Z17">
        <v>22.009</v>
      </c>
      <c r="AA17">
        <v>115.907752</v>
      </c>
      <c r="AB17">
        <v>1.6405369999999999</v>
      </c>
      <c r="AC17">
        <v>34.313034999999999</v>
      </c>
      <c r="AD17" s="1">
        <v>214</v>
      </c>
      <c r="AE17">
        <v>2</v>
      </c>
      <c r="AF17">
        <v>1428</v>
      </c>
      <c r="AG17">
        <v>97</v>
      </c>
      <c r="AH17">
        <v>26.868141999999999</v>
      </c>
      <c r="AI17">
        <v>16008.7</v>
      </c>
      <c r="AJ17">
        <v>3899</v>
      </c>
      <c r="AK17">
        <v>11</v>
      </c>
      <c r="AL17">
        <v>3043</v>
      </c>
      <c r="AM17" t="s">
        <v>278</v>
      </c>
      <c r="AN17" t="s">
        <v>577</v>
      </c>
      <c r="AO17">
        <v>2926.768</v>
      </c>
      <c r="AR17" t="s">
        <v>118</v>
      </c>
      <c r="AS17" t="s">
        <v>121</v>
      </c>
      <c r="AT17" t="s">
        <v>243</v>
      </c>
      <c r="AU17" t="s">
        <v>277</v>
      </c>
      <c r="AV17" t="s">
        <v>48</v>
      </c>
      <c r="AW17">
        <v>2</v>
      </c>
      <c r="BB17">
        <v>0.85954396685220846</v>
      </c>
      <c r="BC17" t="s">
        <v>69</v>
      </c>
      <c r="BF17" t="s">
        <v>118</v>
      </c>
      <c r="BG17" t="s">
        <v>121</v>
      </c>
      <c r="BH17" t="s">
        <v>277</v>
      </c>
      <c r="BI17">
        <v>4666</v>
      </c>
      <c r="BJ17">
        <v>2</v>
      </c>
      <c r="BK17" t="s">
        <v>243</v>
      </c>
      <c r="BL17" t="s">
        <v>254</v>
      </c>
      <c r="BM17">
        <v>0.85954396685220846</v>
      </c>
      <c r="BN17" t="s">
        <v>69</v>
      </c>
      <c r="BO17" t="s">
        <v>177</v>
      </c>
      <c r="BP17">
        <v>3114.2260000000001</v>
      </c>
    </row>
    <row r="18" spans="1:68" ht="16.5" x14ac:dyDescent="0.25">
      <c r="A18" s="112" t="str">
        <f t="shared" si="18"/>
        <v>청라교통</v>
      </c>
      <c r="B18" s="113" t="str">
        <f t="shared" si="1"/>
        <v>김권태</v>
      </c>
      <c r="C18" s="114" t="str">
        <f t="shared" si="19"/>
        <v>C</v>
      </c>
      <c r="D18" s="115">
        <f t="shared" si="20"/>
        <v>0.85481913482962246</v>
      </c>
      <c r="E18" s="116">
        <f t="shared" si="21"/>
        <v>3311</v>
      </c>
      <c r="F18" s="117" t="str">
        <f t="shared" si="22"/>
        <v>112</v>
      </c>
      <c r="G18" s="118" t="str">
        <f t="shared" si="23"/>
        <v>70바6014</v>
      </c>
      <c r="H18" s="119">
        <f t="shared" si="24"/>
        <v>2</v>
      </c>
      <c r="I18" s="120">
        <f t="shared" si="25"/>
        <v>620.01</v>
      </c>
      <c r="J18" s="121">
        <f t="shared" si="26"/>
        <v>2.2581483995763419E-2</v>
      </c>
      <c r="K18" s="121">
        <f t="shared" si="27"/>
        <v>0.32785492285910145</v>
      </c>
      <c r="L18" s="121">
        <f t="shared" si="28"/>
        <v>0.15161045789584038</v>
      </c>
      <c r="M18" s="122">
        <f t="shared" si="29"/>
        <v>13.862</v>
      </c>
      <c r="N18" s="123">
        <f t="shared" si="30"/>
        <v>0</v>
      </c>
      <c r="O18" s="123">
        <f t="shared" si="31"/>
        <v>9.515975548781471</v>
      </c>
      <c r="P18" s="223">
        <f t="shared" si="32"/>
        <v>1</v>
      </c>
      <c r="Q18" s="224">
        <f t="shared" si="33"/>
        <v>0</v>
      </c>
      <c r="R18" s="224">
        <f t="shared" si="34"/>
        <v>59</v>
      </c>
      <c r="T18">
        <v>531</v>
      </c>
      <c r="U18">
        <v>3311</v>
      </c>
      <c r="V18" t="s">
        <v>279</v>
      </c>
      <c r="W18">
        <v>620.01</v>
      </c>
      <c r="X18">
        <v>347.29700000000003</v>
      </c>
      <c r="Y18">
        <v>1.7849999999999999</v>
      </c>
      <c r="Z18">
        <v>13.862</v>
      </c>
      <c r="AA18">
        <v>32.806657000000001</v>
      </c>
      <c r="AB18">
        <v>0.74082300000000001</v>
      </c>
      <c r="AC18">
        <v>10.755824</v>
      </c>
      <c r="AD18" s="1">
        <v>94</v>
      </c>
      <c r="AE18">
        <v>0</v>
      </c>
      <c r="AF18">
        <v>59</v>
      </c>
      <c r="AG18">
        <v>80</v>
      </c>
      <c r="AH18">
        <v>18.898907999999999</v>
      </c>
      <c r="AI18">
        <v>1090.9000000000001</v>
      </c>
      <c r="AJ18">
        <v>0</v>
      </c>
      <c r="AK18">
        <v>1</v>
      </c>
      <c r="AL18">
        <v>201</v>
      </c>
      <c r="AM18" t="s">
        <v>280</v>
      </c>
      <c r="AN18" t="s">
        <v>578</v>
      </c>
      <c r="AO18">
        <v>551.577</v>
      </c>
      <c r="AR18" t="s">
        <v>118</v>
      </c>
      <c r="AS18" t="s">
        <v>119</v>
      </c>
      <c r="AT18" t="s">
        <v>205</v>
      </c>
      <c r="AU18" t="s">
        <v>279</v>
      </c>
      <c r="AV18" t="s">
        <v>48</v>
      </c>
      <c r="AW18">
        <v>2</v>
      </c>
      <c r="BB18">
        <v>0.85481913482962246</v>
      </c>
      <c r="BC18" t="s">
        <v>69</v>
      </c>
      <c r="BF18" t="s">
        <v>118</v>
      </c>
      <c r="BG18" t="s">
        <v>119</v>
      </c>
      <c r="BH18" t="s">
        <v>279</v>
      </c>
      <c r="BI18">
        <v>3311</v>
      </c>
      <c r="BJ18">
        <v>2</v>
      </c>
      <c r="BK18" t="s">
        <v>205</v>
      </c>
      <c r="BL18" t="s">
        <v>201</v>
      </c>
      <c r="BM18">
        <v>0.85481913482962246</v>
      </c>
      <c r="BN18" t="s">
        <v>69</v>
      </c>
      <c r="BO18" t="s">
        <v>177</v>
      </c>
      <c r="BP18">
        <v>620.01</v>
      </c>
    </row>
    <row r="19" spans="1:68" ht="16.5" x14ac:dyDescent="0.25">
      <c r="A19" s="129" t="str">
        <f t="shared" si="18"/>
        <v>청라교통</v>
      </c>
      <c r="B19" s="130" t="str">
        <f t="shared" si="1"/>
        <v>김근식</v>
      </c>
      <c r="C19" s="131" t="str">
        <f t="shared" si="19"/>
        <v>B</v>
      </c>
      <c r="D19" s="132">
        <f t="shared" si="20"/>
        <v>0.94019255521470513</v>
      </c>
      <c r="E19" s="133">
        <f t="shared" si="21"/>
        <v>591</v>
      </c>
      <c r="F19" s="134" t="str">
        <f t="shared" si="22"/>
        <v>307</v>
      </c>
      <c r="G19" s="135" t="str">
        <f t="shared" si="23"/>
        <v>70바5968</v>
      </c>
      <c r="H19" s="136">
        <f t="shared" si="24"/>
        <v>7</v>
      </c>
      <c r="I19" s="137">
        <f t="shared" si="25"/>
        <v>3570.6819999999998</v>
      </c>
      <c r="J19" s="138">
        <f t="shared" si="26"/>
        <v>1.5397542767055208E-2</v>
      </c>
      <c r="K19" s="138">
        <f t="shared" si="27"/>
        <v>0.26366921263772913</v>
      </c>
      <c r="L19" s="138">
        <f t="shared" si="28"/>
        <v>0.1974412731237338</v>
      </c>
      <c r="M19" s="139">
        <f t="shared" si="29"/>
        <v>16.902000000000001</v>
      </c>
      <c r="N19" s="140">
        <f t="shared" si="30"/>
        <v>0.11202341737516811</v>
      </c>
      <c r="O19" s="140">
        <f t="shared" si="31"/>
        <v>17.69969994527656</v>
      </c>
      <c r="P19" s="221">
        <f t="shared" si="32"/>
        <v>8</v>
      </c>
      <c r="Q19" s="222">
        <f t="shared" si="33"/>
        <v>4</v>
      </c>
      <c r="R19" s="222">
        <f t="shared" si="34"/>
        <v>632</v>
      </c>
      <c r="T19">
        <v>531</v>
      </c>
      <c r="U19">
        <v>591</v>
      </c>
      <c r="V19" t="s">
        <v>281</v>
      </c>
      <c r="W19">
        <v>3570.6819999999998</v>
      </c>
      <c r="X19">
        <v>1392.5129999999999</v>
      </c>
      <c r="Y19">
        <v>2.5640000000000001</v>
      </c>
      <c r="Z19">
        <v>16.902000000000001</v>
      </c>
      <c r="AA19">
        <v>136.00468799999999</v>
      </c>
      <c r="AB19">
        <v>2.0941380000000001</v>
      </c>
      <c r="AC19">
        <v>35.860249000000003</v>
      </c>
      <c r="AD19" s="1">
        <v>705</v>
      </c>
      <c r="AE19">
        <v>4</v>
      </c>
      <c r="AF19">
        <v>632</v>
      </c>
      <c r="AG19">
        <v>92</v>
      </c>
      <c r="AH19">
        <v>26.254109</v>
      </c>
      <c r="AI19">
        <v>18956.099999999999</v>
      </c>
      <c r="AJ19">
        <v>4158.6000000000004</v>
      </c>
      <c r="AK19">
        <v>8</v>
      </c>
      <c r="AL19">
        <v>3093</v>
      </c>
      <c r="AM19" t="s">
        <v>282</v>
      </c>
      <c r="AN19" t="s">
        <v>579</v>
      </c>
      <c r="AO19">
        <v>913.125</v>
      </c>
      <c r="AR19" t="s">
        <v>118</v>
      </c>
      <c r="AS19" t="s">
        <v>121</v>
      </c>
      <c r="AT19" t="s">
        <v>236</v>
      </c>
      <c r="AU19" t="s">
        <v>281</v>
      </c>
      <c r="AV19" t="s">
        <v>48</v>
      </c>
      <c r="AW19">
        <v>7</v>
      </c>
      <c r="BB19">
        <v>0.94019255521470513</v>
      </c>
      <c r="BC19" t="s">
        <v>68</v>
      </c>
      <c r="BF19" t="s">
        <v>118</v>
      </c>
      <c r="BG19" t="s">
        <v>121</v>
      </c>
      <c r="BH19" t="s">
        <v>281</v>
      </c>
      <c r="BI19">
        <v>591</v>
      </c>
      <c r="BJ19">
        <v>7</v>
      </c>
      <c r="BK19" t="s">
        <v>236</v>
      </c>
      <c r="BL19" t="s">
        <v>244</v>
      </c>
      <c r="BM19">
        <v>0.94019255521470513</v>
      </c>
      <c r="BN19" t="s">
        <v>68</v>
      </c>
      <c r="BO19" t="s">
        <v>175</v>
      </c>
      <c r="BP19">
        <v>3570.6819999999998</v>
      </c>
    </row>
    <row r="20" spans="1:68" ht="16.5" x14ac:dyDescent="0.25">
      <c r="A20" s="112" t="str">
        <f t="shared" si="18"/>
        <v>청라교통</v>
      </c>
      <c r="B20" s="113" t="str">
        <f t="shared" si="1"/>
        <v>김기홍</v>
      </c>
      <c r="C20" s="114" t="str">
        <f t="shared" si="19"/>
        <v>C</v>
      </c>
      <c r="D20" s="115">
        <f t="shared" si="20"/>
        <v>0.86899999999999999</v>
      </c>
      <c r="E20" s="116">
        <f t="shared" si="21"/>
        <v>2319</v>
      </c>
      <c r="F20" s="117" t="str">
        <f t="shared" si="22"/>
        <v>112</v>
      </c>
      <c r="G20" s="118" t="str">
        <f t="shared" si="23"/>
        <v>70바6032</v>
      </c>
      <c r="H20" s="119">
        <f t="shared" si="24"/>
        <v>1</v>
      </c>
      <c r="I20" s="120">
        <f t="shared" si="25"/>
        <v>1596.943</v>
      </c>
      <c r="J20" s="121">
        <f t="shared" si="26"/>
        <v>1.2300059030182329E-2</v>
      </c>
      <c r="K20" s="121">
        <f t="shared" si="27"/>
        <v>0.33114294340159967</v>
      </c>
      <c r="L20" s="121">
        <f t="shared" si="28"/>
        <v>0.23920703494113441</v>
      </c>
      <c r="M20" s="122">
        <f t="shared" si="29"/>
        <v>15.061</v>
      </c>
      <c r="N20" s="123">
        <f t="shared" si="30"/>
        <v>0.12242861646481248</v>
      </c>
      <c r="O20" s="123">
        <f t="shared" si="31"/>
        <v>8.5087888443044672</v>
      </c>
      <c r="P20" s="223">
        <f t="shared" si="32"/>
        <v>0</v>
      </c>
      <c r="Q20" s="224">
        <f t="shared" si="33"/>
        <v>2</v>
      </c>
      <c r="R20" s="224">
        <f t="shared" si="34"/>
        <v>139</v>
      </c>
      <c r="T20">
        <v>531</v>
      </c>
      <c r="U20">
        <v>2319</v>
      </c>
      <c r="V20" t="s">
        <v>283</v>
      </c>
      <c r="W20">
        <v>1633.605</v>
      </c>
      <c r="X20">
        <v>936.52800000000002</v>
      </c>
      <c r="Y20">
        <v>1.744</v>
      </c>
      <c r="Z20">
        <v>15.061</v>
      </c>
      <c r="AA20">
        <v>95.119136999999995</v>
      </c>
      <c r="AB20">
        <v>1.1699710000000001</v>
      </c>
      <c r="AC20">
        <v>31.498031000000001</v>
      </c>
      <c r="AD20" s="1">
        <v>382</v>
      </c>
      <c r="AE20">
        <v>2</v>
      </c>
      <c r="AF20">
        <v>139</v>
      </c>
      <c r="AG20">
        <v>88</v>
      </c>
      <c r="AH20">
        <v>17.174303999999999</v>
      </c>
      <c r="AI20">
        <v>1171.5</v>
      </c>
      <c r="AJ20">
        <v>7.1</v>
      </c>
      <c r="AK20">
        <v>0</v>
      </c>
      <c r="AL20">
        <v>0</v>
      </c>
      <c r="AM20" t="s">
        <v>284</v>
      </c>
      <c r="AN20" t="s">
        <v>580</v>
      </c>
      <c r="AO20">
        <v>1596.943</v>
      </c>
      <c r="AR20" t="s">
        <v>118</v>
      </c>
      <c r="AS20" t="s">
        <v>119</v>
      </c>
      <c r="AT20" t="s">
        <v>207</v>
      </c>
      <c r="AU20" t="s">
        <v>283</v>
      </c>
      <c r="AV20" t="s">
        <v>48</v>
      </c>
      <c r="AW20">
        <v>1</v>
      </c>
      <c r="BB20">
        <v>0.86899999999999999</v>
      </c>
      <c r="BC20" t="s">
        <v>69</v>
      </c>
      <c r="BF20" t="s">
        <v>118</v>
      </c>
      <c r="BG20" t="s">
        <v>119</v>
      </c>
      <c r="BH20" t="s">
        <v>283</v>
      </c>
      <c r="BI20">
        <v>2319</v>
      </c>
      <c r="BJ20">
        <v>1</v>
      </c>
      <c r="BK20" t="s">
        <v>207</v>
      </c>
      <c r="BL20" t="s">
        <v>174</v>
      </c>
      <c r="BM20">
        <v>0.86899999999999999</v>
      </c>
      <c r="BN20" t="s">
        <v>69</v>
      </c>
      <c r="BO20" t="s">
        <v>177</v>
      </c>
      <c r="BP20">
        <v>1596.943</v>
      </c>
    </row>
    <row r="21" spans="1:68" ht="16.5" x14ac:dyDescent="0.25">
      <c r="A21" s="129" t="str">
        <f t="shared" si="18"/>
        <v>청라교통</v>
      </c>
      <c r="B21" s="130" t="str">
        <f t="shared" si="1"/>
        <v>김덕기</v>
      </c>
      <c r="C21" s="131" t="str">
        <f t="shared" si="19"/>
        <v>D</v>
      </c>
      <c r="D21" s="132">
        <f t="shared" si="20"/>
        <v>0.80506654229909258</v>
      </c>
      <c r="E21" s="133">
        <f t="shared" si="21"/>
        <v>7322</v>
      </c>
      <c r="F21" s="134" t="str">
        <f t="shared" si="22"/>
        <v>308</v>
      </c>
      <c r="G21" s="135" t="str">
        <f t="shared" si="23"/>
        <v>70바6034</v>
      </c>
      <c r="H21" s="136">
        <f t="shared" si="24"/>
        <v>18</v>
      </c>
      <c r="I21" s="137">
        <f t="shared" si="25"/>
        <v>3172.7260000000006</v>
      </c>
      <c r="J21" s="138">
        <f t="shared" si="26"/>
        <v>5.2890423301080784E-2</v>
      </c>
      <c r="K21" s="138">
        <f t="shared" si="27"/>
        <v>0.32856908548070707</v>
      </c>
      <c r="L21" s="138">
        <f t="shared" si="28"/>
        <v>0.19762185577954097</v>
      </c>
      <c r="M21" s="139">
        <f t="shared" si="29"/>
        <v>19.190000000000001</v>
      </c>
      <c r="N21" s="140">
        <f t="shared" si="30"/>
        <v>3.0910343621016932E-2</v>
      </c>
      <c r="O21" s="140">
        <f t="shared" si="31"/>
        <v>26.026509328896257</v>
      </c>
      <c r="P21" s="221">
        <f t="shared" si="32"/>
        <v>40</v>
      </c>
      <c r="Q21" s="222">
        <f t="shared" si="33"/>
        <v>1</v>
      </c>
      <c r="R21" s="222">
        <f t="shared" si="34"/>
        <v>842</v>
      </c>
      <c r="T21">
        <v>531</v>
      </c>
      <c r="U21">
        <v>7322</v>
      </c>
      <c r="V21" t="s">
        <v>507</v>
      </c>
      <c r="W21">
        <v>3235.163</v>
      </c>
      <c r="X21">
        <v>1485.4849999999999</v>
      </c>
      <c r="Y21">
        <v>2.1779999999999999</v>
      </c>
      <c r="Z21">
        <v>19.190000000000001</v>
      </c>
      <c r="AA21">
        <v>141.760257</v>
      </c>
      <c r="AB21">
        <v>7.4977600000000004</v>
      </c>
      <c r="AC21">
        <v>46.578037999999999</v>
      </c>
      <c r="AD21" s="1">
        <v>627</v>
      </c>
      <c r="AE21">
        <v>1</v>
      </c>
      <c r="AF21">
        <v>842</v>
      </c>
      <c r="AG21">
        <v>91</v>
      </c>
      <c r="AH21">
        <v>22.821368</v>
      </c>
      <c r="AI21">
        <v>25783.5</v>
      </c>
      <c r="AJ21">
        <v>10304.1</v>
      </c>
      <c r="AK21">
        <v>40</v>
      </c>
      <c r="AL21">
        <v>19402</v>
      </c>
      <c r="AM21" t="s">
        <v>508</v>
      </c>
      <c r="AN21" t="s">
        <v>581</v>
      </c>
      <c r="AO21">
        <v>274.83699999999999</v>
      </c>
      <c r="AR21" t="s">
        <v>118</v>
      </c>
      <c r="AS21" t="s">
        <v>122</v>
      </c>
      <c r="AT21" t="s">
        <v>248</v>
      </c>
      <c r="AU21" t="s">
        <v>507</v>
      </c>
      <c r="AV21" t="s">
        <v>48</v>
      </c>
      <c r="AW21">
        <v>18</v>
      </c>
      <c r="BB21">
        <v>0.80506654229909258</v>
      </c>
      <c r="BC21" t="s">
        <v>67</v>
      </c>
      <c r="BF21" t="s">
        <v>118</v>
      </c>
      <c r="BG21" t="s">
        <v>122</v>
      </c>
      <c r="BH21" t="s">
        <v>507</v>
      </c>
      <c r="BI21">
        <v>7322</v>
      </c>
      <c r="BJ21">
        <v>18</v>
      </c>
      <c r="BK21" t="s">
        <v>248</v>
      </c>
      <c r="BL21" t="s">
        <v>246</v>
      </c>
      <c r="BM21">
        <v>0.80506654229909258</v>
      </c>
      <c r="BN21" t="s">
        <v>67</v>
      </c>
      <c r="BO21" t="s">
        <v>179</v>
      </c>
      <c r="BP21">
        <v>3172.7260000000006</v>
      </c>
    </row>
    <row r="22" spans="1:68" ht="16.5" x14ac:dyDescent="0.25">
      <c r="A22" s="112" t="str">
        <f t="shared" si="18"/>
        <v>청라교통</v>
      </c>
      <c r="B22" s="113" t="str">
        <f t="shared" si="1"/>
        <v>김봉신</v>
      </c>
      <c r="C22" s="114" t="str">
        <f t="shared" si="19"/>
        <v>C</v>
      </c>
      <c r="D22" s="115">
        <f t="shared" si="20"/>
        <v>0.88483870967741929</v>
      </c>
      <c r="E22" s="116">
        <f t="shared" si="21"/>
        <v>6049</v>
      </c>
      <c r="F22" s="117" t="str">
        <f t="shared" si="22"/>
        <v>306</v>
      </c>
      <c r="G22" s="118" t="str">
        <f t="shared" si="23"/>
        <v>72바1306</v>
      </c>
      <c r="H22" s="119">
        <f t="shared" si="24"/>
        <v>1</v>
      </c>
      <c r="I22" s="120">
        <f t="shared" si="25"/>
        <v>3514.5819999999999</v>
      </c>
      <c r="J22" s="121">
        <f t="shared" si="26"/>
        <v>5.9842576715612187E-3</v>
      </c>
      <c r="K22" s="121">
        <f t="shared" si="27"/>
        <v>0.21386088700944722</v>
      </c>
      <c r="L22" s="121">
        <f t="shared" si="28"/>
        <v>0.1237700528825334</v>
      </c>
      <c r="M22" s="122">
        <f t="shared" si="29"/>
        <v>18.98</v>
      </c>
      <c r="N22" s="123">
        <f t="shared" si="30"/>
        <v>5.6905771440245244E-2</v>
      </c>
      <c r="O22" s="123">
        <f t="shared" si="31"/>
        <v>6.2596348584269768</v>
      </c>
      <c r="P22" s="223">
        <f t="shared" si="32"/>
        <v>0</v>
      </c>
      <c r="Q22" s="224">
        <f t="shared" si="33"/>
        <v>2</v>
      </c>
      <c r="R22" s="224">
        <f t="shared" si="34"/>
        <v>220</v>
      </c>
      <c r="T22">
        <v>531</v>
      </c>
      <c r="U22">
        <v>6049</v>
      </c>
      <c r="V22" t="s">
        <v>285</v>
      </c>
      <c r="W22">
        <v>3514.5819999999999</v>
      </c>
      <c r="X22">
        <v>1281.248</v>
      </c>
      <c r="Y22">
        <v>2.7429999999999999</v>
      </c>
      <c r="Z22">
        <v>18.98</v>
      </c>
      <c r="AA22">
        <v>106.20080799999999</v>
      </c>
      <c r="AB22">
        <v>0.63553300000000001</v>
      </c>
      <c r="AC22">
        <v>22.712198999999998</v>
      </c>
      <c r="AD22" s="1">
        <v>435</v>
      </c>
      <c r="AE22">
        <v>2</v>
      </c>
      <c r="AF22">
        <v>220</v>
      </c>
      <c r="AG22">
        <v>90</v>
      </c>
      <c r="AH22">
        <v>33.093739999999997</v>
      </c>
      <c r="AI22">
        <v>20664.2</v>
      </c>
      <c r="AJ22">
        <v>8826</v>
      </c>
      <c r="AK22">
        <v>0</v>
      </c>
      <c r="AL22">
        <v>0</v>
      </c>
      <c r="AM22" t="s">
        <v>286</v>
      </c>
      <c r="AN22" t="s">
        <v>582</v>
      </c>
      <c r="AO22">
        <v>3514.5819999999999</v>
      </c>
      <c r="AR22" t="s">
        <v>118</v>
      </c>
      <c r="AS22" t="s">
        <v>120</v>
      </c>
      <c r="AT22" t="s">
        <v>232</v>
      </c>
      <c r="AU22" t="s">
        <v>285</v>
      </c>
      <c r="AV22" t="s">
        <v>48</v>
      </c>
      <c r="AW22">
        <v>1</v>
      </c>
      <c r="BB22">
        <v>0.88483870967741929</v>
      </c>
      <c r="BC22" t="s">
        <v>69</v>
      </c>
      <c r="BF22" t="s">
        <v>118</v>
      </c>
      <c r="BG22" t="s">
        <v>120</v>
      </c>
      <c r="BH22" t="s">
        <v>285</v>
      </c>
      <c r="BI22">
        <v>6049</v>
      </c>
      <c r="BJ22">
        <v>1</v>
      </c>
      <c r="BK22" t="s">
        <v>232</v>
      </c>
      <c r="BL22" t="s">
        <v>174</v>
      </c>
      <c r="BM22">
        <v>0.88483870967741929</v>
      </c>
      <c r="BN22" t="s">
        <v>69</v>
      </c>
      <c r="BO22" t="s">
        <v>177</v>
      </c>
      <c r="BP22">
        <v>3514.5819999999999</v>
      </c>
    </row>
    <row r="23" spans="1:68" ht="16.5" x14ac:dyDescent="0.25">
      <c r="A23" s="129" t="str">
        <f t="shared" si="18"/>
        <v>청라교통</v>
      </c>
      <c r="B23" s="130" t="str">
        <f t="shared" si="1"/>
        <v>김석윤</v>
      </c>
      <c r="C23" s="131" t="str">
        <f t="shared" si="19"/>
        <v>D</v>
      </c>
      <c r="D23" s="132">
        <f t="shared" si="20"/>
        <v>0.80199926925705967</v>
      </c>
      <c r="E23" s="133">
        <f t="shared" si="21"/>
        <v>4250</v>
      </c>
      <c r="F23" s="134" t="str">
        <f t="shared" si="22"/>
        <v>306</v>
      </c>
      <c r="G23" s="135" t="str">
        <f t="shared" si="23"/>
        <v>70바6049</v>
      </c>
      <c r="H23" s="136">
        <f t="shared" si="24"/>
        <v>13</v>
      </c>
      <c r="I23" s="137">
        <f t="shared" si="25"/>
        <v>4033.4389999999999</v>
      </c>
      <c r="J23" s="138">
        <f t="shared" si="26"/>
        <v>2.5914546704755414E-2</v>
      </c>
      <c r="K23" s="138">
        <f t="shared" si="27"/>
        <v>0.22547528349057494</v>
      </c>
      <c r="L23" s="138">
        <f t="shared" si="28"/>
        <v>0.36618875356736524</v>
      </c>
      <c r="M23" s="139">
        <f t="shared" si="29"/>
        <v>21.184999999999999</v>
      </c>
      <c r="N23" s="140">
        <f t="shared" si="30"/>
        <v>0</v>
      </c>
      <c r="O23" s="140">
        <f t="shared" si="31"/>
        <v>15.222741685197173</v>
      </c>
      <c r="P23" s="221">
        <f t="shared" si="32"/>
        <v>5</v>
      </c>
      <c r="Q23" s="222">
        <f t="shared" si="33"/>
        <v>0</v>
      </c>
      <c r="R23" s="222">
        <f t="shared" si="34"/>
        <v>614</v>
      </c>
      <c r="T23">
        <v>531</v>
      </c>
      <c r="U23">
        <v>4250</v>
      </c>
      <c r="V23" t="s">
        <v>287</v>
      </c>
      <c r="W23">
        <v>4033.4389999999999</v>
      </c>
      <c r="X23">
        <v>1573.0229999999999</v>
      </c>
      <c r="Y23">
        <v>2.5640000000000001</v>
      </c>
      <c r="Z23">
        <v>21.184999999999999</v>
      </c>
      <c r="AA23">
        <v>125.571635</v>
      </c>
      <c r="AB23">
        <v>3.2541319999999998</v>
      </c>
      <c r="AC23">
        <v>28.313300000000002</v>
      </c>
      <c r="AD23" s="1">
        <v>1477</v>
      </c>
      <c r="AE23">
        <v>0</v>
      </c>
      <c r="AF23">
        <v>614</v>
      </c>
      <c r="AG23">
        <v>93</v>
      </c>
      <c r="AH23">
        <v>32.120621</v>
      </c>
      <c r="AI23">
        <v>28419.7</v>
      </c>
      <c r="AJ23">
        <v>9145.5</v>
      </c>
      <c r="AK23">
        <v>5</v>
      </c>
      <c r="AL23">
        <v>2568</v>
      </c>
      <c r="AM23" t="s">
        <v>288</v>
      </c>
      <c r="AN23" t="s">
        <v>583</v>
      </c>
      <c r="AO23">
        <v>490.42200000000003</v>
      </c>
      <c r="AR23" t="s">
        <v>118</v>
      </c>
      <c r="AS23" t="s">
        <v>120</v>
      </c>
      <c r="AT23" t="s">
        <v>223</v>
      </c>
      <c r="AU23" t="s">
        <v>287</v>
      </c>
      <c r="AV23" t="s">
        <v>48</v>
      </c>
      <c r="AW23">
        <v>13</v>
      </c>
      <c r="BB23">
        <v>0.80199926925705967</v>
      </c>
      <c r="BC23" t="s">
        <v>67</v>
      </c>
      <c r="BF23" t="s">
        <v>118</v>
      </c>
      <c r="BG23" t="s">
        <v>120</v>
      </c>
      <c r="BH23" t="s">
        <v>287</v>
      </c>
      <c r="BI23">
        <v>4250</v>
      </c>
      <c r="BJ23">
        <v>13</v>
      </c>
      <c r="BK23" t="s">
        <v>223</v>
      </c>
      <c r="BL23" t="s">
        <v>228</v>
      </c>
      <c r="BM23">
        <v>0.80199926925705967</v>
      </c>
      <c r="BN23" t="s">
        <v>67</v>
      </c>
      <c r="BO23" t="s">
        <v>179</v>
      </c>
      <c r="BP23">
        <v>4033.4389999999999</v>
      </c>
    </row>
    <row r="24" spans="1:68" ht="16.5" x14ac:dyDescent="0.25">
      <c r="A24" s="112" t="str">
        <f t="shared" si="18"/>
        <v>청라교통</v>
      </c>
      <c r="B24" s="113" t="str">
        <f t="shared" si="1"/>
        <v>김선철</v>
      </c>
      <c r="C24" s="114" t="str">
        <f t="shared" si="19"/>
        <v>F</v>
      </c>
      <c r="D24" s="115">
        <f t="shared" si="20"/>
        <v>0.71374999999999988</v>
      </c>
      <c r="E24" s="116">
        <f t="shared" si="21"/>
        <v>2532</v>
      </c>
      <c r="F24" s="117" t="str">
        <f t="shared" si="22"/>
        <v>306</v>
      </c>
      <c r="G24" s="118" t="str">
        <f t="shared" si="23"/>
        <v>72바1381</v>
      </c>
      <c r="H24" s="119">
        <f t="shared" si="24"/>
        <v>1</v>
      </c>
      <c r="I24" s="120">
        <f t="shared" si="25"/>
        <v>3997.0509999999999</v>
      </c>
      <c r="J24" s="121">
        <f t="shared" si="26"/>
        <v>3.5249203772453212E-2</v>
      </c>
      <c r="K24" s="121">
        <f t="shared" si="27"/>
        <v>0.26395487507930049</v>
      </c>
      <c r="L24" s="121">
        <f t="shared" si="28"/>
        <v>0.17262726945440526</v>
      </c>
      <c r="M24" s="122">
        <f t="shared" si="29"/>
        <v>25.492999999999999</v>
      </c>
      <c r="N24" s="123">
        <f t="shared" si="30"/>
        <v>0.12509222424232266</v>
      </c>
      <c r="O24" s="123">
        <f t="shared" si="31"/>
        <v>16.211952261805017</v>
      </c>
      <c r="P24" s="223">
        <f t="shared" si="32"/>
        <v>22</v>
      </c>
      <c r="Q24" s="224">
        <f t="shared" si="33"/>
        <v>5</v>
      </c>
      <c r="R24" s="224">
        <f t="shared" si="34"/>
        <v>648</v>
      </c>
      <c r="T24">
        <v>531</v>
      </c>
      <c r="U24">
        <v>2532</v>
      </c>
      <c r="V24" t="s">
        <v>289</v>
      </c>
      <c r="W24">
        <v>3997.0509999999999</v>
      </c>
      <c r="X24">
        <v>1749.7180000000001</v>
      </c>
      <c r="Y24">
        <v>2.2839999999999998</v>
      </c>
      <c r="Z24">
        <v>25.492999999999999</v>
      </c>
      <c r="AA24">
        <v>129.08024900000001</v>
      </c>
      <c r="AB24">
        <v>4.549976</v>
      </c>
      <c r="AC24">
        <v>34.071361000000003</v>
      </c>
      <c r="AD24" s="1">
        <v>690</v>
      </c>
      <c r="AE24">
        <v>5</v>
      </c>
      <c r="AF24">
        <v>648</v>
      </c>
      <c r="AG24">
        <v>99</v>
      </c>
      <c r="AH24">
        <v>30.965627999999999</v>
      </c>
      <c r="AI24">
        <v>23596</v>
      </c>
      <c r="AJ24">
        <v>13333.3</v>
      </c>
      <c r="AK24">
        <v>22</v>
      </c>
      <c r="AL24">
        <v>13729</v>
      </c>
      <c r="AM24" t="s">
        <v>290</v>
      </c>
      <c r="AN24" t="s">
        <v>584</v>
      </c>
      <c r="AO24">
        <v>3997.0509999999999</v>
      </c>
      <c r="AR24" t="s">
        <v>118</v>
      </c>
      <c r="AS24" t="s">
        <v>120</v>
      </c>
      <c r="AT24" t="s">
        <v>234</v>
      </c>
      <c r="AU24" t="s">
        <v>289</v>
      </c>
      <c r="AV24" t="s">
        <v>48</v>
      </c>
      <c r="AW24">
        <v>1</v>
      </c>
      <c r="BB24">
        <v>0.71374999999999988</v>
      </c>
      <c r="BC24" t="s">
        <v>70</v>
      </c>
      <c r="BF24" t="s">
        <v>118</v>
      </c>
      <c r="BG24" t="s">
        <v>120</v>
      </c>
      <c r="BH24" t="s">
        <v>289</v>
      </c>
      <c r="BI24">
        <v>2532</v>
      </c>
      <c r="BJ24">
        <v>1</v>
      </c>
      <c r="BK24" t="s">
        <v>234</v>
      </c>
      <c r="BL24" t="s">
        <v>174</v>
      </c>
      <c r="BM24">
        <v>0.71374999999999988</v>
      </c>
      <c r="BN24" t="s">
        <v>70</v>
      </c>
      <c r="BO24" t="s">
        <v>188</v>
      </c>
      <c r="BP24">
        <v>3997.0509999999999</v>
      </c>
    </row>
    <row r="25" spans="1:68" ht="16.5" x14ac:dyDescent="0.25">
      <c r="A25" s="129" t="str">
        <f t="shared" si="18"/>
        <v>청라교통</v>
      </c>
      <c r="B25" s="130" t="str">
        <f t="shared" si="1"/>
        <v>김선철b</v>
      </c>
      <c r="C25" s="131" t="str">
        <f t="shared" si="19"/>
        <v>F</v>
      </c>
      <c r="D25" s="132">
        <f t="shared" si="20"/>
        <v>0.72607705768779962</v>
      </c>
      <c r="E25" s="133">
        <f t="shared" si="21"/>
        <v>7476</v>
      </c>
      <c r="F25" s="134" t="str">
        <f t="shared" si="22"/>
        <v>307</v>
      </c>
      <c r="G25" s="135" t="str">
        <f t="shared" si="23"/>
        <v>72바1700</v>
      </c>
      <c r="H25" s="136">
        <f t="shared" si="24"/>
        <v>2</v>
      </c>
      <c r="I25" s="137">
        <f t="shared" si="25"/>
        <v>2857.683</v>
      </c>
      <c r="J25" s="138">
        <f t="shared" si="26"/>
        <v>2.7525719198762059E-2</v>
      </c>
      <c r="K25" s="138">
        <f t="shared" si="27"/>
        <v>0.34561144188627474</v>
      </c>
      <c r="L25" s="138">
        <f t="shared" si="28"/>
        <v>0.14732214874777924</v>
      </c>
      <c r="M25" s="139">
        <f t="shared" si="29"/>
        <v>28.151</v>
      </c>
      <c r="N25" s="140">
        <f t="shared" si="30"/>
        <v>0.45491399850858194</v>
      </c>
      <c r="O25" s="140">
        <f t="shared" si="31"/>
        <v>50.600433987954574</v>
      </c>
      <c r="P25" s="221">
        <f t="shared" si="32"/>
        <v>22</v>
      </c>
      <c r="Q25" s="222">
        <f t="shared" si="33"/>
        <v>13</v>
      </c>
      <c r="R25" s="222">
        <f t="shared" si="34"/>
        <v>1446</v>
      </c>
      <c r="T25">
        <v>531</v>
      </c>
      <c r="U25">
        <v>7476</v>
      </c>
      <c r="V25" t="s">
        <v>291</v>
      </c>
      <c r="W25">
        <v>2857.683</v>
      </c>
      <c r="X25">
        <v>1458.296</v>
      </c>
      <c r="Y25">
        <v>1.96</v>
      </c>
      <c r="Z25">
        <v>28.151</v>
      </c>
      <c r="AA25">
        <v>113.186652</v>
      </c>
      <c r="AB25">
        <v>3.1155439999999999</v>
      </c>
      <c r="AC25">
        <v>39.118602000000003</v>
      </c>
      <c r="AD25" s="1">
        <v>421</v>
      </c>
      <c r="AE25">
        <v>13</v>
      </c>
      <c r="AF25">
        <v>1446</v>
      </c>
      <c r="AG25">
        <v>93</v>
      </c>
      <c r="AH25">
        <v>25.247526000000001</v>
      </c>
      <c r="AI25">
        <v>36450.1</v>
      </c>
      <c r="AJ25">
        <v>15135.4</v>
      </c>
      <c r="AK25">
        <v>22</v>
      </c>
      <c r="AL25">
        <v>22792</v>
      </c>
      <c r="AM25" t="s">
        <v>292</v>
      </c>
      <c r="AN25" t="s">
        <v>585</v>
      </c>
      <c r="AO25">
        <v>2730.5149999999999</v>
      </c>
      <c r="AR25" t="s">
        <v>118</v>
      </c>
      <c r="AS25" t="s">
        <v>121</v>
      </c>
      <c r="AT25" t="s">
        <v>240</v>
      </c>
      <c r="AU25" t="s">
        <v>291</v>
      </c>
      <c r="AV25" t="s">
        <v>48</v>
      </c>
      <c r="AW25">
        <v>2</v>
      </c>
      <c r="BB25">
        <v>0.72607705768779962</v>
      </c>
      <c r="BC25" t="s">
        <v>70</v>
      </c>
      <c r="BF25" t="s">
        <v>118</v>
      </c>
      <c r="BG25" t="s">
        <v>121</v>
      </c>
      <c r="BH25" t="s">
        <v>291</v>
      </c>
      <c r="BI25">
        <v>7476</v>
      </c>
      <c r="BJ25">
        <v>2</v>
      </c>
      <c r="BK25" t="s">
        <v>240</v>
      </c>
      <c r="BL25" t="s">
        <v>236</v>
      </c>
      <c r="BM25">
        <v>0.72607705768779962</v>
      </c>
      <c r="BN25" t="s">
        <v>70</v>
      </c>
      <c r="BO25" t="s">
        <v>188</v>
      </c>
      <c r="BP25">
        <v>2857.683</v>
      </c>
    </row>
    <row r="26" spans="1:68" ht="16.5" x14ac:dyDescent="0.25">
      <c r="A26" s="112" t="str">
        <f t="shared" si="18"/>
        <v>청라교통</v>
      </c>
      <c r="B26" s="113" t="str">
        <f t="shared" si="1"/>
        <v>김성기</v>
      </c>
      <c r="C26" s="114" t="str">
        <f t="shared" si="19"/>
        <v>D</v>
      </c>
      <c r="D26" s="115">
        <f t="shared" si="20"/>
        <v>0.84761991500294265</v>
      </c>
      <c r="E26" s="116">
        <f t="shared" si="21"/>
        <v>3861</v>
      </c>
      <c r="F26" s="117" t="str">
        <f t="shared" si="22"/>
        <v>112</v>
      </c>
      <c r="G26" s="118" t="str">
        <f t="shared" si="23"/>
        <v>70바5927</v>
      </c>
      <c r="H26" s="119">
        <f t="shared" si="24"/>
        <v>2</v>
      </c>
      <c r="I26" s="120">
        <f t="shared" si="25"/>
        <v>1595.932</v>
      </c>
      <c r="J26" s="121">
        <f t="shared" si="26"/>
        <v>1.5632441402243989E-2</v>
      </c>
      <c r="K26" s="121">
        <f t="shared" si="27"/>
        <v>0.33611390314552803</v>
      </c>
      <c r="L26" s="121">
        <f t="shared" si="28"/>
        <v>0.20740232039961601</v>
      </c>
      <c r="M26" s="122">
        <f t="shared" si="29"/>
        <v>17.2</v>
      </c>
      <c r="N26" s="123">
        <f t="shared" si="30"/>
        <v>0</v>
      </c>
      <c r="O26" s="123">
        <f t="shared" si="31"/>
        <v>23.497241737116617</v>
      </c>
      <c r="P26" s="223">
        <f t="shared" si="32"/>
        <v>2</v>
      </c>
      <c r="Q26" s="224">
        <f t="shared" si="33"/>
        <v>0</v>
      </c>
      <c r="R26" s="224">
        <f t="shared" si="34"/>
        <v>375</v>
      </c>
      <c r="T26">
        <v>531</v>
      </c>
      <c r="U26">
        <v>3861</v>
      </c>
      <c r="V26" t="s">
        <v>293</v>
      </c>
      <c r="W26">
        <v>1595.932</v>
      </c>
      <c r="X26">
        <v>937.71100000000001</v>
      </c>
      <c r="Y26">
        <v>1.702</v>
      </c>
      <c r="Z26">
        <v>17.2</v>
      </c>
      <c r="AA26">
        <v>91.634694999999994</v>
      </c>
      <c r="AB26">
        <v>1.432474</v>
      </c>
      <c r="AC26">
        <v>30.799695</v>
      </c>
      <c r="AD26" s="1">
        <v>331</v>
      </c>
      <c r="AE26">
        <v>0</v>
      </c>
      <c r="AF26">
        <v>375</v>
      </c>
      <c r="AG26">
        <v>89</v>
      </c>
      <c r="AH26">
        <v>17.416240999999999</v>
      </c>
      <c r="AI26">
        <v>1613.2</v>
      </c>
      <c r="AJ26">
        <v>75.8</v>
      </c>
      <c r="AK26">
        <v>2</v>
      </c>
      <c r="AL26">
        <v>586</v>
      </c>
      <c r="AM26" t="s">
        <v>294</v>
      </c>
      <c r="AN26" t="s">
        <v>586</v>
      </c>
      <c r="AO26">
        <v>1456.25</v>
      </c>
      <c r="AR26" t="s">
        <v>118</v>
      </c>
      <c r="AS26" t="s">
        <v>119</v>
      </c>
      <c r="AT26" t="s">
        <v>198</v>
      </c>
      <c r="AU26" t="s">
        <v>293</v>
      </c>
      <c r="AV26" t="s">
        <v>48</v>
      </c>
      <c r="AW26">
        <v>2</v>
      </c>
      <c r="BB26">
        <v>0.84761991500294265</v>
      </c>
      <c r="BC26" t="s">
        <v>67</v>
      </c>
      <c r="BF26" t="s">
        <v>118</v>
      </c>
      <c r="BG26" t="s">
        <v>119</v>
      </c>
      <c r="BH26" t="s">
        <v>293</v>
      </c>
      <c r="BI26">
        <v>3861</v>
      </c>
      <c r="BJ26">
        <v>2</v>
      </c>
      <c r="BK26" t="s">
        <v>198</v>
      </c>
      <c r="BL26" t="s">
        <v>252</v>
      </c>
      <c r="BM26">
        <v>0.84761991500294265</v>
      </c>
      <c r="BN26" t="s">
        <v>67</v>
      </c>
      <c r="BO26" t="s">
        <v>179</v>
      </c>
      <c r="BP26">
        <v>1595.932</v>
      </c>
    </row>
    <row r="27" spans="1:68" ht="16.5" x14ac:dyDescent="0.25">
      <c r="A27" s="129" t="str">
        <f t="shared" si="18"/>
        <v>청라교통</v>
      </c>
      <c r="B27" s="130" t="str">
        <f t="shared" si="1"/>
        <v>김세운</v>
      </c>
      <c r="C27" s="131" t="str">
        <f t="shared" si="19"/>
        <v>C</v>
      </c>
      <c r="D27" s="132">
        <f t="shared" si="20"/>
        <v>0.85274960000755473</v>
      </c>
      <c r="E27" s="133">
        <f t="shared" si="21"/>
        <v>3724</v>
      </c>
      <c r="F27" s="134" t="str">
        <f t="shared" si="22"/>
        <v>307</v>
      </c>
      <c r="G27" s="135" t="str">
        <f t="shared" si="23"/>
        <v>75아1145</v>
      </c>
      <c r="H27" s="136">
        <f t="shared" si="24"/>
        <v>8</v>
      </c>
      <c r="I27" s="137">
        <f t="shared" si="25"/>
        <v>3560.0969999999998</v>
      </c>
      <c r="J27" s="138">
        <f t="shared" si="26"/>
        <v>3.1945253286834896E-2</v>
      </c>
      <c r="K27" s="138">
        <f t="shared" si="27"/>
        <v>0.29648660166484975</v>
      </c>
      <c r="L27" s="138">
        <f t="shared" si="28"/>
        <v>0.21123019962658321</v>
      </c>
      <c r="M27" s="139">
        <f t="shared" si="29"/>
        <v>20.218</v>
      </c>
      <c r="N27" s="140">
        <f t="shared" si="30"/>
        <v>0</v>
      </c>
      <c r="O27" s="140">
        <f t="shared" si="31"/>
        <v>19.606207358956791</v>
      </c>
      <c r="P27" s="221">
        <f t="shared" si="32"/>
        <v>10</v>
      </c>
      <c r="Q27" s="222">
        <f t="shared" si="33"/>
        <v>0</v>
      </c>
      <c r="R27" s="222">
        <f t="shared" si="34"/>
        <v>698</v>
      </c>
      <c r="T27">
        <v>531</v>
      </c>
      <c r="U27">
        <v>3724</v>
      </c>
      <c r="V27" t="s">
        <v>295</v>
      </c>
      <c r="W27">
        <v>3560.0970000000002</v>
      </c>
      <c r="X27">
        <v>1516.9870000000001</v>
      </c>
      <c r="Y27">
        <v>2.347</v>
      </c>
      <c r="Z27">
        <v>20.218</v>
      </c>
      <c r="AA27">
        <v>140.83913999999999</v>
      </c>
      <c r="AB27">
        <v>4.499142</v>
      </c>
      <c r="AC27">
        <v>41.756917999999999</v>
      </c>
      <c r="AD27" s="1">
        <v>752</v>
      </c>
      <c r="AE27">
        <v>0</v>
      </c>
      <c r="AF27">
        <v>698</v>
      </c>
      <c r="AG27">
        <v>91</v>
      </c>
      <c r="AH27">
        <v>25.277753000000001</v>
      </c>
      <c r="AI27">
        <v>28601.7</v>
      </c>
      <c r="AJ27">
        <v>5568.3</v>
      </c>
      <c r="AK27">
        <v>10</v>
      </c>
      <c r="AL27">
        <v>3496</v>
      </c>
      <c r="AM27" t="s">
        <v>296</v>
      </c>
      <c r="AN27" t="s">
        <v>587</v>
      </c>
      <c r="AO27">
        <v>1053.4269999999999</v>
      </c>
      <c r="AR27" t="s">
        <v>118</v>
      </c>
      <c r="AS27" t="s">
        <v>121</v>
      </c>
      <c r="AT27" t="s">
        <v>244</v>
      </c>
      <c r="AU27" t="s">
        <v>295</v>
      </c>
      <c r="AV27" t="s">
        <v>48</v>
      </c>
      <c r="AW27">
        <v>8</v>
      </c>
      <c r="BB27">
        <v>0.85274960000755473</v>
      </c>
      <c r="BC27" t="s">
        <v>69</v>
      </c>
      <c r="BF27" t="s">
        <v>118</v>
      </c>
      <c r="BG27" t="s">
        <v>121</v>
      </c>
      <c r="BH27" t="s">
        <v>295</v>
      </c>
      <c r="BI27">
        <v>3724</v>
      </c>
      <c r="BJ27">
        <v>8</v>
      </c>
      <c r="BK27" t="s">
        <v>244</v>
      </c>
      <c r="BL27" t="s">
        <v>241</v>
      </c>
      <c r="BM27">
        <v>0.85274960000755473</v>
      </c>
      <c r="BN27" t="s">
        <v>69</v>
      </c>
      <c r="BO27" t="s">
        <v>177</v>
      </c>
      <c r="BP27">
        <v>3560.0969999999998</v>
      </c>
    </row>
    <row r="28" spans="1:68" ht="16.5" x14ac:dyDescent="0.25">
      <c r="A28" s="112" t="str">
        <f t="shared" si="18"/>
        <v>청라교통</v>
      </c>
      <c r="B28" s="113" t="str">
        <f t="shared" si="1"/>
        <v>김옥련</v>
      </c>
      <c r="C28" s="114" t="str">
        <f t="shared" si="19"/>
        <v>D</v>
      </c>
      <c r="D28" s="115">
        <f t="shared" si="20"/>
        <v>0.81851851851851842</v>
      </c>
      <c r="E28" s="116">
        <f t="shared" si="21"/>
        <v>1115</v>
      </c>
      <c r="F28" s="117" t="str">
        <f t="shared" si="22"/>
        <v>307</v>
      </c>
      <c r="G28" s="118" t="str">
        <f t="shared" si="23"/>
        <v>72바1701</v>
      </c>
      <c r="H28" s="119">
        <f t="shared" si="24"/>
        <v>1</v>
      </c>
      <c r="I28" s="120">
        <f t="shared" si="25"/>
        <v>3693.201</v>
      </c>
      <c r="J28" s="121">
        <f t="shared" si="26"/>
        <v>6.0716489786671228E-3</v>
      </c>
      <c r="K28" s="121">
        <f t="shared" si="27"/>
        <v>0.30762074410757817</v>
      </c>
      <c r="L28" s="121">
        <f t="shared" si="28"/>
        <v>0.21038659959206119</v>
      </c>
      <c r="M28" s="122">
        <f t="shared" si="29"/>
        <v>24.459</v>
      </c>
      <c r="N28" s="123">
        <f t="shared" si="30"/>
        <v>0.21661425955424576</v>
      </c>
      <c r="O28" s="123">
        <f t="shared" si="31"/>
        <v>45.813915895722978</v>
      </c>
      <c r="P28" s="223">
        <f t="shared" si="32"/>
        <v>15</v>
      </c>
      <c r="Q28" s="224">
        <f t="shared" si="33"/>
        <v>8</v>
      </c>
      <c r="R28" s="224">
        <f t="shared" si="34"/>
        <v>1692</v>
      </c>
      <c r="T28">
        <v>531</v>
      </c>
      <c r="U28">
        <v>1115</v>
      </c>
      <c r="V28" t="s">
        <v>297</v>
      </c>
      <c r="W28">
        <v>3693.201</v>
      </c>
      <c r="X28">
        <v>1671.396</v>
      </c>
      <c r="Y28">
        <v>2.21</v>
      </c>
      <c r="Z28">
        <v>24.459</v>
      </c>
      <c r="AA28">
        <v>137.017473</v>
      </c>
      <c r="AB28">
        <v>0.83192200000000005</v>
      </c>
      <c r="AC28">
        <v>42.149417</v>
      </c>
      <c r="AD28" s="1">
        <v>777</v>
      </c>
      <c r="AE28">
        <v>8</v>
      </c>
      <c r="AF28">
        <v>1692</v>
      </c>
      <c r="AG28">
        <v>91</v>
      </c>
      <c r="AH28">
        <v>26.954232999999999</v>
      </c>
      <c r="AI28">
        <v>23211.4</v>
      </c>
      <c r="AJ28">
        <v>7656.9</v>
      </c>
      <c r="AK28">
        <v>15</v>
      </c>
      <c r="AL28">
        <v>4033</v>
      </c>
      <c r="AM28" t="s">
        <v>298</v>
      </c>
      <c r="AN28" t="s">
        <v>588</v>
      </c>
      <c r="AO28">
        <v>3693.201</v>
      </c>
      <c r="AR28" t="s">
        <v>118</v>
      </c>
      <c r="AS28" t="s">
        <v>121</v>
      </c>
      <c r="AT28" t="s">
        <v>241</v>
      </c>
      <c r="AU28" t="s">
        <v>297</v>
      </c>
      <c r="AV28" t="s">
        <v>48</v>
      </c>
      <c r="AW28">
        <v>1</v>
      </c>
      <c r="BB28">
        <v>0.81851851851851842</v>
      </c>
      <c r="BC28" t="s">
        <v>67</v>
      </c>
      <c r="BF28" t="s">
        <v>118</v>
      </c>
      <c r="BG28" t="s">
        <v>121</v>
      </c>
      <c r="BH28" t="s">
        <v>297</v>
      </c>
      <c r="BI28">
        <v>1115</v>
      </c>
      <c r="BJ28">
        <v>1</v>
      </c>
      <c r="BK28" t="s">
        <v>241</v>
      </c>
      <c r="BL28" t="s">
        <v>174</v>
      </c>
      <c r="BM28">
        <v>0.81851851851851842</v>
      </c>
      <c r="BN28" t="s">
        <v>67</v>
      </c>
      <c r="BO28" t="s">
        <v>179</v>
      </c>
      <c r="BP28">
        <v>3693.201</v>
      </c>
    </row>
    <row r="29" spans="1:68" ht="16.5" x14ac:dyDescent="0.25">
      <c r="A29" s="129" t="str">
        <f t="shared" si="18"/>
        <v>청라교통</v>
      </c>
      <c r="B29" s="130" t="str">
        <f t="shared" si="1"/>
        <v>김용근</v>
      </c>
      <c r="C29" s="131" t="str">
        <f t="shared" si="19"/>
        <v>F</v>
      </c>
      <c r="D29" s="132">
        <f t="shared" si="20"/>
        <v>0.79607142857142865</v>
      </c>
      <c r="E29" s="133">
        <f t="shared" si="21"/>
        <v>2392</v>
      </c>
      <c r="F29" s="134" t="str">
        <f t="shared" si="22"/>
        <v>307</v>
      </c>
      <c r="G29" s="135" t="str">
        <f t="shared" si="23"/>
        <v>75아1146</v>
      </c>
      <c r="H29" s="136">
        <f t="shared" si="24"/>
        <v>1</v>
      </c>
      <c r="I29" s="137">
        <f t="shared" si="25"/>
        <v>3882.268</v>
      </c>
      <c r="J29" s="138">
        <f t="shared" si="26"/>
        <v>4.9030576727430355E-3</v>
      </c>
      <c r="K29" s="138">
        <f t="shared" si="27"/>
        <v>0.27672000060219182</v>
      </c>
      <c r="L29" s="138">
        <f t="shared" si="28"/>
        <v>0.16356418464670652</v>
      </c>
      <c r="M29" s="139">
        <f t="shared" si="29"/>
        <v>19.193000000000001</v>
      </c>
      <c r="N29" s="140">
        <f t="shared" si="30"/>
        <v>0</v>
      </c>
      <c r="O29" s="140">
        <f t="shared" si="31"/>
        <v>5.331934838089488</v>
      </c>
      <c r="P29" s="221">
        <f t="shared" si="32"/>
        <v>4</v>
      </c>
      <c r="Q29" s="222">
        <f t="shared" si="33"/>
        <v>0</v>
      </c>
      <c r="R29" s="222">
        <f t="shared" si="34"/>
        <v>207</v>
      </c>
      <c r="T29">
        <v>531</v>
      </c>
      <c r="U29">
        <v>2392</v>
      </c>
      <c r="V29" t="s">
        <v>299</v>
      </c>
      <c r="W29">
        <v>3882.268</v>
      </c>
      <c r="X29">
        <v>1741.829</v>
      </c>
      <c r="Y29">
        <v>2.2290000000000001</v>
      </c>
      <c r="Z29">
        <v>19.193000000000001</v>
      </c>
      <c r="AA29">
        <v>144.40580700000001</v>
      </c>
      <c r="AB29">
        <v>0.70803000000000005</v>
      </c>
      <c r="AC29">
        <v>39.959975</v>
      </c>
      <c r="AD29" s="1">
        <v>635</v>
      </c>
      <c r="AE29">
        <v>0</v>
      </c>
      <c r="AF29">
        <v>207</v>
      </c>
      <c r="AG29">
        <v>90</v>
      </c>
      <c r="AH29">
        <v>26.884430999999999</v>
      </c>
      <c r="AI29">
        <v>27997.3</v>
      </c>
      <c r="AJ29">
        <v>5409.1</v>
      </c>
      <c r="AK29">
        <v>4</v>
      </c>
      <c r="AL29">
        <v>1332</v>
      </c>
      <c r="AM29" t="s">
        <v>300</v>
      </c>
      <c r="AN29" t="s">
        <v>589</v>
      </c>
      <c r="AO29">
        <v>3882.268</v>
      </c>
      <c r="AR29" t="s">
        <v>118</v>
      </c>
      <c r="AS29" t="s">
        <v>121</v>
      </c>
      <c r="AT29" t="s">
        <v>245</v>
      </c>
      <c r="AU29" t="s">
        <v>299</v>
      </c>
      <c r="AV29" t="s">
        <v>48</v>
      </c>
      <c r="AW29">
        <v>1</v>
      </c>
      <c r="BB29">
        <v>0.79607142857142865</v>
      </c>
      <c r="BC29" t="s">
        <v>70</v>
      </c>
      <c r="BF29" t="s">
        <v>118</v>
      </c>
      <c r="BG29" t="s">
        <v>121</v>
      </c>
      <c r="BH29" t="s">
        <v>299</v>
      </c>
      <c r="BI29">
        <v>2392</v>
      </c>
      <c r="BJ29">
        <v>1</v>
      </c>
      <c r="BK29" t="s">
        <v>245</v>
      </c>
      <c r="BL29" t="s">
        <v>174</v>
      </c>
      <c r="BM29">
        <v>0.79607142857142865</v>
      </c>
      <c r="BN29" t="s">
        <v>70</v>
      </c>
      <c r="BO29" t="s">
        <v>188</v>
      </c>
      <c r="BP29">
        <v>3882.268</v>
      </c>
    </row>
    <row r="30" spans="1:68" ht="16.5" x14ac:dyDescent="0.25">
      <c r="A30" s="112" t="str">
        <f t="shared" si="18"/>
        <v>청라교통</v>
      </c>
      <c r="B30" s="113" t="str">
        <f t="shared" si="1"/>
        <v>김응수</v>
      </c>
      <c r="C30" s="114" t="str">
        <f t="shared" si="19"/>
        <v>C</v>
      </c>
      <c r="D30" s="115">
        <f t="shared" si="20"/>
        <v>0.86842900431270886</v>
      </c>
      <c r="E30" s="116">
        <f t="shared" si="21"/>
        <v>6473</v>
      </c>
      <c r="F30" s="117" t="str">
        <f t="shared" si="22"/>
        <v>112</v>
      </c>
      <c r="G30" s="118" t="str">
        <f t="shared" si="23"/>
        <v>72바1609</v>
      </c>
      <c r="H30" s="119">
        <f t="shared" si="24"/>
        <v>2</v>
      </c>
      <c r="I30" s="120">
        <f t="shared" si="25"/>
        <v>796.98</v>
      </c>
      <c r="J30" s="121">
        <f t="shared" si="26"/>
        <v>3.8633467359707616E-2</v>
      </c>
      <c r="K30" s="121">
        <f t="shared" si="27"/>
        <v>0.34224813225417161</v>
      </c>
      <c r="L30" s="121">
        <f t="shared" si="28"/>
        <v>0.29862731812592536</v>
      </c>
      <c r="M30" s="122">
        <f t="shared" si="29"/>
        <v>17.265000000000001</v>
      </c>
      <c r="N30" s="123">
        <f t="shared" si="30"/>
        <v>0</v>
      </c>
      <c r="O30" s="123">
        <f t="shared" si="31"/>
        <v>3.9826059684328694</v>
      </c>
      <c r="P30" s="223">
        <f t="shared" si="32"/>
        <v>4</v>
      </c>
      <c r="Q30" s="224">
        <f t="shared" si="33"/>
        <v>0</v>
      </c>
      <c r="R30" s="224">
        <f t="shared" si="34"/>
        <v>32</v>
      </c>
      <c r="T30">
        <v>531</v>
      </c>
      <c r="U30">
        <v>6473</v>
      </c>
      <c r="V30" t="s">
        <v>301</v>
      </c>
      <c r="W30">
        <v>803.49400000000003</v>
      </c>
      <c r="X30">
        <v>443.06099999999998</v>
      </c>
      <c r="Y30">
        <v>1.8140000000000001</v>
      </c>
      <c r="Z30">
        <v>17.265000000000001</v>
      </c>
      <c r="AA30">
        <v>45.117488000000002</v>
      </c>
      <c r="AB30">
        <v>1.743045</v>
      </c>
      <c r="AC30">
        <v>15.441376</v>
      </c>
      <c r="AD30" s="1">
        <v>238</v>
      </c>
      <c r="AE30">
        <v>0</v>
      </c>
      <c r="AF30">
        <v>32</v>
      </c>
      <c r="AG30">
        <v>90</v>
      </c>
      <c r="AH30">
        <v>17.808924999999999</v>
      </c>
      <c r="AI30">
        <v>1805.4</v>
      </c>
      <c r="AJ30">
        <v>45.6</v>
      </c>
      <c r="AK30">
        <v>4</v>
      </c>
      <c r="AL30">
        <v>4171</v>
      </c>
      <c r="AM30" t="s">
        <v>302</v>
      </c>
      <c r="AN30" t="s">
        <v>590</v>
      </c>
      <c r="AO30">
        <v>728.92499999999995</v>
      </c>
      <c r="AR30" t="s">
        <v>118</v>
      </c>
      <c r="AS30" t="s">
        <v>119</v>
      </c>
      <c r="AT30" t="s">
        <v>219</v>
      </c>
      <c r="AU30" t="s">
        <v>301</v>
      </c>
      <c r="AV30" t="s">
        <v>48</v>
      </c>
      <c r="AW30">
        <v>2</v>
      </c>
      <c r="BB30">
        <v>0.86842900431270886</v>
      </c>
      <c r="BC30" t="s">
        <v>69</v>
      </c>
      <c r="BF30" t="s">
        <v>118</v>
      </c>
      <c r="BG30" t="s">
        <v>119</v>
      </c>
      <c r="BH30" t="s">
        <v>301</v>
      </c>
      <c r="BI30">
        <v>6473</v>
      </c>
      <c r="BJ30">
        <v>2</v>
      </c>
      <c r="BK30" t="s">
        <v>219</v>
      </c>
      <c r="BL30" t="s">
        <v>198</v>
      </c>
      <c r="BM30">
        <v>0.86842900431270886</v>
      </c>
      <c r="BN30" t="s">
        <v>69</v>
      </c>
      <c r="BO30" t="s">
        <v>177</v>
      </c>
      <c r="BP30">
        <v>796.98</v>
      </c>
    </row>
    <row r="31" spans="1:68" ht="16.5" x14ac:dyDescent="0.25">
      <c r="A31" s="129" t="str">
        <f t="shared" si="18"/>
        <v>청라교통</v>
      </c>
      <c r="B31" s="130" t="str">
        <f t="shared" si="1"/>
        <v>김인철</v>
      </c>
      <c r="C31" s="131" t="str">
        <f t="shared" si="19"/>
        <v>B</v>
      </c>
      <c r="D31" s="132">
        <f t="shared" si="20"/>
        <v>0.91529053113599401</v>
      </c>
      <c r="E31" s="133">
        <f t="shared" si="21"/>
        <v>8958</v>
      </c>
      <c r="F31" s="134" t="str">
        <f t="shared" si="22"/>
        <v>306</v>
      </c>
      <c r="G31" s="135" t="str">
        <f t="shared" si="23"/>
        <v>70바6051</v>
      </c>
      <c r="H31" s="136">
        <f t="shared" si="24"/>
        <v>2</v>
      </c>
      <c r="I31" s="137">
        <f t="shared" si="25"/>
        <v>4161.4209999999994</v>
      </c>
      <c r="J31" s="138">
        <f t="shared" si="26"/>
        <v>1.3102284372204027E-2</v>
      </c>
      <c r="K31" s="138">
        <f t="shared" si="27"/>
        <v>0.22150503595295482</v>
      </c>
      <c r="L31" s="138">
        <f t="shared" si="28"/>
        <v>5.2385951817900671E-2</v>
      </c>
      <c r="M31" s="139">
        <f t="shared" si="29"/>
        <v>16.417000000000002</v>
      </c>
      <c r="N31" s="140">
        <f t="shared" si="30"/>
        <v>0</v>
      </c>
      <c r="O31" s="140">
        <f t="shared" si="31"/>
        <v>1.7301782251783704</v>
      </c>
      <c r="P31" s="221">
        <f t="shared" si="32"/>
        <v>3</v>
      </c>
      <c r="Q31" s="222">
        <f t="shared" si="33"/>
        <v>0</v>
      </c>
      <c r="R31" s="222">
        <f t="shared" si="34"/>
        <v>72</v>
      </c>
      <c r="T31">
        <v>531</v>
      </c>
      <c r="U31">
        <v>8958</v>
      </c>
      <c r="V31" t="s">
        <v>303</v>
      </c>
      <c r="W31">
        <v>4161.4210000000003</v>
      </c>
      <c r="X31">
        <v>1383.278</v>
      </c>
      <c r="Y31">
        <v>3.008</v>
      </c>
      <c r="Z31">
        <v>16.417000000000002</v>
      </c>
      <c r="AA31">
        <v>129.95802499999999</v>
      </c>
      <c r="AB31">
        <v>1.702747</v>
      </c>
      <c r="AC31">
        <v>28.786356999999999</v>
      </c>
      <c r="AD31" s="1">
        <v>218</v>
      </c>
      <c r="AE31">
        <v>0</v>
      </c>
      <c r="AF31">
        <v>72</v>
      </c>
      <c r="AG31">
        <v>96</v>
      </c>
      <c r="AH31">
        <v>32.021268999999997</v>
      </c>
      <c r="AI31">
        <v>29287.200000000001</v>
      </c>
      <c r="AJ31">
        <v>684.9</v>
      </c>
      <c r="AK31">
        <v>3</v>
      </c>
      <c r="AL31">
        <v>610</v>
      </c>
      <c r="AM31" t="s">
        <v>304</v>
      </c>
      <c r="AN31" t="s">
        <v>591</v>
      </c>
      <c r="AO31">
        <v>3916.6729999999998</v>
      </c>
      <c r="AR31" t="s">
        <v>118</v>
      </c>
      <c r="AS31" t="s">
        <v>120</v>
      </c>
      <c r="AT31" t="s">
        <v>225</v>
      </c>
      <c r="AU31" t="s">
        <v>303</v>
      </c>
      <c r="AV31" t="s">
        <v>48</v>
      </c>
      <c r="AW31">
        <v>2</v>
      </c>
      <c r="BB31">
        <v>0.91529053113599401</v>
      </c>
      <c r="BC31" t="s">
        <v>68</v>
      </c>
      <c r="BF31" t="s">
        <v>118</v>
      </c>
      <c r="BG31" t="s">
        <v>120</v>
      </c>
      <c r="BH31" t="s">
        <v>303</v>
      </c>
      <c r="BI31">
        <v>8958</v>
      </c>
      <c r="BJ31">
        <v>2</v>
      </c>
      <c r="BK31" t="s">
        <v>225</v>
      </c>
      <c r="BL31" t="s">
        <v>233</v>
      </c>
      <c r="BM31">
        <v>0.91529053113599401</v>
      </c>
      <c r="BN31" t="s">
        <v>68</v>
      </c>
      <c r="BO31" t="s">
        <v>175</v>
      </c>
      <c r="BP31">
        <v>4161.4209999999994</v>
      </c>
    </row>
    <row r="32" spans="1:68" ht="16.5" x14ac:dyDescent="0.25">
      <c r="A32" s="112" t="str">
        <f t="shared" si="18"/>
        <v>청라교통</v>
      </c>
      <c r="B32" s="113" t="str">
        <f t="shared" si="1"/>
        <v>김장선</v>
      </c>
      <c r="C32" s="114" t="str">
        <f t="shared" si="19"/>
        <v>D</v>
      </c>
      <c r="D32" s="115">
        <f t="shared" si="20"/>
        <v>0.81488860508077876</v>
      </c>
      <c r="E32" s="116">
        <f t="shared" si="21"/>
        <v>7230</v>
      </c>
      <c r="F32" s="117" t="str">
        <f t="shared" si="22"/>
        <v>308</v>
      </c>
      <c r="G32" s="118" t="str">
        <f t="shared" si="23"/>
        <v>70바5066</v>
      </c>
      <c r="H32" s="119">
        <f t="shared" si="24"/>
        <v>6</v>
      </c>
      <c r="I32" s="120">
        <f t="shared" si="25"/>
        <v>4858.8380000000006</v>
      </c>
      <c r="J32" s="121">
        <f t="shared" si="26"/>
        <v>2.6563758887464404E-2</v>
      </c>
      <c r="K32" s="121">
        <f t="shared" si="27"/>
        <v>0.30074476651989479</v>
      </c>
      <c r="L32" s="121">
        <f t="shared" si="28"/>
        <v>0.1928444619886483</v>
      </c>
      <c r="M32" s="122">
        <f t="shared" si="29"/>
        <v>22.692</v>
      </c>
      <c r="N32" s="123">
        <f t="shared" si="30"/>
        <v>0</v>
      </c>
      <c r="O32" s="123">
        <f t="shared" si="31"/>
        <v>14.900682014917971</v>
      </c>
      <c r="P32" s="223">
        <f t="shared" si="32"/>
        <v>25</v>
      </c>
      <c r="Q32" s="224">
        <f t="shared" si="33"/>
        <v>0</v>
      </c>
      <c r="R32" s="224">
        <f t="shared" si="34"/>
        <v>724</v>
      </c>
      <c r="T32">
        <v>531</v>
      </c>
      <c r="U32">
        <v>7230</v>
      </c>
      <c r="V32" t="s">
        <v>305</v>
      </c>
      <c r="W32">
        <v>4858.8379999999997</v>
      </c>
      <c r="X32">
        <v>2049.846</v>
      </c>
      <c r="Y32">
        <v>2.37</v>
      </c>
      <c r="Z32">
        <v>22.692</v>
      </c>
      <c r="AA32">
        <v>149.63857400000001</v>
      </c>
      <c r="AB32">
        <v>3.9749629999999998</v>
      </c>
      <c r="AC32">
        <v>45.003017999999997</v>
      </c>
      <c r="AD32" s="1">
        <v>937</v>
      </c>
      <c r="AE32">
        <v>0</v>
      </c>
      <c r="AF32">
        <v>724</v>
      </c>
      <c r="AG32">
        <v>91</v>
      </c>
      <c r="AH32">
        <v>32.470491000000003</v>
      </c>
      <c r="AI32">
        <v>49984.1</v>
      </c>
      <c r="AJ32">
        <v>27365.1</v>
      </c>
      <c r="AK32">
        <v>25</v>
      </c>
      <c r="AL32">
        <v>17068</v>
      </c>
      <c r="AM32" t="s">
        <v>306</v>
      </c>
      <c r="AN32" t="s">
        <v>592</v>
      </c>
      <c r="AO32">
        <v>1380.991</v>
      </c>
      <c r="AR32" t="s">
        <v>118</v>
      </c>
      <c r="AS32" t="s">
        <v>122</v>
      </c>
      <c r="AT32" t="s">
        <v>246</v>
      </c>
      <c r="AU32" t="s">
        <v>305</v>
      </c>
      <c r="AV32" t="s">
        <v>48</v>
      </c>
      <c r="AW32">
        <v>6</v>
      </c>
      <c r="BB32">
        <v>0.81488860508077876</v>
      </c>
      <c r="BC32" t="s">
        <v>67</v>
      </c>
      <c r="BF32" t="s">
        <v>118</v>
      </c>
      <c r="BG32" t="s">
        <v>122</v>
      </c>
      <c r="BH32" t="s">
        <v>305</v>
      </c>
      <c r="BI32">
        <v>7230</v>
      </c>
      <c r="BJ32">
        <v>6</v>
      </c>
      <c r="BK32" t="s">
        <v>246</v>
      </c>
      <c r="BL32" t="s">
        <v>248</v>
      </c>
      <c r="BM32">
        <v>0.81488860508077876</v>
      </c>
      <c r="BN32" t="s">
        <v>67</v>
      </c>
      <c r="BO32" t="s">
        <v>179</v>
      </c>
      <c r="BP32">
        <v>4858.8380000000006</v>
      </c>
    </row>
    <row r="33" spans="1:68" ht="16.5" x14ac:dyDescent="0.25">
      <c r="A33" s="129" t="str">
        <f t="shared" si="18"/>
        <v>청라교통</v>
      </c>
      <c r="B33" s="130" t="str">
        <f t="shared" si="1"/>
        <v>김재연</v>
      </c>
      <c r="C33" s="131" t="str">
        <f t="shared" si="19"/>
        <v>B</v>
      </c>
      <c r="D33" s="132">
        <f t="shared" si="20"/>
        <v>0.93354942546871111</v>
      </c>
      <c r="E33" s="133">
        <f t="shared" si="21"/>
        <v>5245</v>
      </c>
      <c r="F33" s="134" t="str">
        <f t="shared" si="22"/>
        <v>307</v>
      </c>
      <c r="G33" s="135" t="str">
        <f t="shared" si="23"/>
        <v>72바1699</v>
      </c>
      <c r="H33" s="136">
        <f t="shared" si="24"/>
        <v>4</v>
      </c>
      <c r="I33" s="137">
        <f t="shared" si="25"/>
        <v>3804.6030000000001</v>
      </c>
      <c r="J33" s="138">
        <f t="shared" si="26"/>
        <v>1.7114849773878536E-2</v>
      </c>
      <c r="K33" s="138">
        <f t="shared" si="27"/>
        <v>0.26516010775195287</v>
      </c>
      <c r="L33" s="138">
        <f t="shared" si="28"/>
        <v>0.14508741122266897</v>
      </c>
      <c r="M33" s="139">
        <f t="shared" si="29"/>
        <v>17.649000000000001</v>
      </c>
      <c r="N33" s="140">
        <f t="shared" si="30"/>
        <v>0</v>
      </c>
      <c r="O33" s="140">
        <f t="shared" si="31"/>
        <v>8.4634323213223563</v>
      </c>
      <c r="P33" s="221">
        <f t="shared" si="32"/>
        <v>3</v>
      </c>
      <c r="Q33" s="222">
        <f t="shared" si="33"/>
        <v>0</v>
      </c>
      <c r="R33" s="222">
        <f t="shared" si="34"/>
        <v>322</v>
      </c>
      <c r="T33">
        <v>531</v>
      </c>
      <c r="U33">
        <v>5245</v>
      </c>
      <c r="V33" t="s">
        <v>307</v>
      </c>
      <c r="W33">
        <v>3804.6030000000001</v>
      </c>
      <c r="X33">
        <v>1505.681</v>
      </c>
      <c r="Y33">
        <v>2.5270000000000001</v>
      </c>
      <c r="Z33">
        <v>17.649000000000001</v>
      </c>
      <c r="AA33">
        <v>141.24996899999999</v>
      </c>
      <c r="AB33">
        <v>2.4174720000000001</v>
      </c>
      <c r="AC33">
        <v>37.453856999999999</v>
      </c>
      <c r="AD33" s="1">
        <v>552</v>
      </c>
      <c r="AE33">
        <v>0</v>
      </c>
      <c r="AF33">
        <v>322</v>
      </c>
      <c r="AG33">
        <v>91</v>
      </c>
      <c r="AH33">
        <v>26.935248000000001</v>
      </c>
      <c r="AI33">
        <v>23208.400000000001</v>
      </c>
      <c r="AJ33">
        <v>4720.8</v>
      </c>
      <c r="AK33">
        <v>3</v>
      </c>
      <c r="AL33">
        <v>1014</v>
      </c>
      <c r="AM33" t="s">
        <v>308</v>
      </c>
      <c r="AN33" t="s">
        <v>593</v>
      </c>
      <c r="AO33">
        <v>3170.3760000000002</v>
      </c>
      <c r="AR33" t="s">
        <v>118</v>
      </c>
      <c r="AS33" t="s">
        <v>121</v>
      </c>
      <c r="AT33" t="s">
        <v>239</v>
      </c>
      <c r="AU33" t="s">
        <v>307</v>
      </c>
      <c r="AV33" t="s">
        <v>48</v>
      </c>
      <c r="AW33">
        <v>4</v>
      </c>
      <c r="BB33">
        <v>0.93354942546871111</v>
      </c>
      <c r="BC33" t="s">
        <v>68</v>
      </c>
      <c r="BF33" t="s">
        <v>118</v>
      </c>
      <c r="BG33" t="s">
        <v>121</v>
      </c>
      <c r="BH33" t="s">
        <v>307</v>
      </c>
      <c r="BI33">
        <v>5245</v>
      </c>
      <c r="BJ33">
        <v>4</v>
      </c>
      <c r="BK33" t="s">
        <v>239</v>
      </c>
      <c r="BL33" t="s">
        <v>243</v>
      </c>
      <c r="BM33">
        <v>0.93354942546871111</v>
      </c>
      <c r="BN33" t="s">
        <v>68</v>
      </c>
      <c r="BO33" t="s">
        <v>175</v>
      </c>
      <c r="BP33">
        <v>3804.6030000000001</v>
      </c>
    </row>
    <row r="34" spans="1:68" ht="16.5" x14ac:dyDescent="0.25">
      <c r="A34" s="112" t="str">
        <f t="shared" si="18"/>
        <v>청라교통</v>
      </c>
      <c r="B34" s="113" t="str">
        <f t="shared" si="1"/>
        <v>김창곤</v>
      </c>
      <c r="C34" s="114" t="str">
        <f t="shared" si="19"/>
        <v>F</v>
      </c>
      <c r="D34" s="115">
        <f t="shared" si="20"/>
        <v>0.76310344827586207</v>
      </c>
      <c r="E34" s="116">
        <f t="shared" si="21"/>
        <v>3028</v>
      </c>
      <c r="F34" s="117" t="str">
        <f t="shared" si="22"/>
        <v>308</v>
      </c>
      <c r="G34" s="118" t="str">
        <f t="shared" si="23"/>
        <v>75아1292</v>
      </c>
      <c r="H34" s="119">
        <f t="shared" si="24"/>
        <v>1</v>
      </c>
      <c r="I34" s="120">
        <f t="shared" si="25"/>
        <v>5220.5150000000003</v>
      </c>
      <c r="J34" s="121">
        <f t="shared" si="26"/>
        <v>2.7471523746485399E-2</v>
      </c>
      <c r="K34" s="121">
        <f t="shared" si="27"/>
        <v>0.27358772762999595</v>
      </c>
      <c r="L34" s="121">
        <f t="shared" si="28"/>
        <v>0.16243608149770664</v>
      </c>
      <c r="M34" s="122">
        <f t="shared" si="29"/>
        <v>25.84</v>
      </c>
      <c r="N34" s="123">
        <f t="shared" si="30"/>
        <v>0.21070718118806284</v>
      </c>
      <c r="O34" s="123">
        <f t="shared" si="31"/>
        <v>24.231325836627228</v>
      </c>
      <c r="P34" s="223">
        <f t="shared" si="32"/>
        <v>22</v>
      </c>
      <c r="Q34" s="224">
        <f t="shared" si="33"/>
        <v>11</v>
      </c>
      <c r="R34" s="224">
        <f t="shared" si="34"/>
        <v>1265</v>
      </c>
      <c r="T34">
        <v>531</v>
      </c>
      <c r="U34">
        <v>3028</v>
      </c>
      <c r="V34" t="s">
        <v>309</v>
      </c>
      <c r="W34">
        <v>5220.5150000000003</v>
      </c>
      <c r="X34">
        <v>2358.587</v>
      </c>
      <c r="Y34">
        <v>2.2130000000000001</v>
      </c>
      <c r="Z34">
        <v>25.84</v>
      </c>
      <c r="AA34">
        <v>147.95968500000001</v>
      </c>
      <c r="AB34">
        <v>4.0646779999999998</v>
      </c>
      <c r="AC34">
        <v>40.479953999999999</v>
      </c>
      <c r="AD34" s="1">
        <v>848</v>
      </c>
      <c r="AE34">
        <v>11</v>
      </c>
      <c r="AF34">
        <v>1265</v>
      </c>
      <c r="AG34">
        <v>94</v>
      </c>
      <c r="AH34">
        <v>35.283360999999999</v>
      </c>
      <c r="AI34">
        <v>48649.1</v>
      </c>
      <c r="AJ34">
        <v>31623.599999999999</v>
      </c>
      <c r="AK34">
        <v>22</v>
      </c>
      <c r="AL34">
        <v>5748</v>
      </c>
      <c r="AM34" t="s">
        <v>310</v>
      </c>
      <c r="AN34" t="s">
        <v>594</v>
      </c>
      <c r="AO34">
        <v>5220.5150000000003</v>
      </c>
      <c r="AR34" t="s">
        <v>118</v>
      </c>
      <c r="AS34" t="s">
        <v>122</v>
      </c>
      <c r="AT34" t="s">
        <v>250</v>
      </c>
      <c r="AU34" t="s">
        <v>309</v>
      </c>
      <c r="AV34" t="s">
        <v>48</v>
      </c>
      <c r="AW34">
        <v>1</v>
      </c>
      <c r="BB34">
        <v>0.76310344827586207</v>
      </c>
      <c r="BC34" t="s">
        <v>70</v>
      </c>
      <c r="BF34" t="s">
        <v>118</v>
      </c>
      <c r="BG34" t="s">
        <v>122</v>
      </c>
      <c r="BH34" t="s">
        <v>309</v>
      </c>
      <c r="BI34">
        <v>3028</v>
      </c>
      <c r="BJ34">
        <v>1</v>
      </c>
      <c r="BK34" t="s">
        <v>250</v>
      </c>
      <c r="BL34" t="s">
        <v>174</v>
      </c>
      <c r="BM34">
        <v>0.76310344827586207</v>
      </c>
      <c r="BN34" t="s">
        <v>70</v>
      </c>
      <c r="BO34" t="s">
        <v>188</v>
      </c>
      <c r="BP34">
        <v>5220.5150000000003</v>
      </c>
    </row>
    <row r="35" spans="1:68" ht="16.5" x14ac:dyDescent="0.25">
      <c r="A35" s="129" t="str">
        <f t="shared" si="18"/>
        <v>청라교통</v>
      </c>
      <c r="B35" s="130" t="str">
        <f t="shared" si="1"/>
        <v>김천섭</v>
      </c>
      <c r="C35" s="131" t="str">
        <f t="shared" si="19"/>
        <v>B</v>
      </c>
      <c r="D35" s="132">
        <f t="shared" si="20"/>
        <v>0.93148707035133904</v>
      </c>
      <c r="E35" s="133">
        <f t="shared" si="21"/>
        <v>5300</v>
      </c>
      <c r="F35" s="134" t="str">
        <f t="shared" si="22"/>
        <v>112</v>
      </c>
      <c r="G35" s="135" t="str">
        <f t="shared" si="23"/>
        <v>72바1573</v>
      </c>
      <c r="H35" s="136">
        <f t="shared" si="24"/>
        <v>9</v>
      </c>
      <c r="I35" s="137">
        <f t="shared" si="25"/>
        <v>2065.0089999999996</v>
      </c>
      <c r="J35" s="138">
        <f t="shared" si="26"/>
        <v>1.2541136215240162E-2</v>
      </c>
      <c r="K35" s="138">
        <f t="shared" si="27"/>
        <v>0.33993701208763638</v>
      </c>
      <c r="L35" s="138">
        <f t="shared" si="28"/>
        <v>0.23922413897469702</v>
      </c>
      <c r="M35" s="139">
        <f t="shared" si="29"/>
        <v>15.134</v>
      </c>
      <c r="N35" s="140">
        <f t="shared" si="30"/>
        <v>0</v>
      </c>
      <c r="O35" s="140">
        <f t="shared" si="31"/>
        <v>32.154823538299347</v>
      </c>
      <c r="P35" s="221">
        <f t="shared" si="32"/>
        <v>2</v>
      </c>
      <c r="Q35" s="222">
        <f t="shared" si="33"/>
        <v>0</v>
      </c>
      <c r="R35" s="222">
        <f t="shared" si="34"/>
        <v>664</v>
      </c>
      <c r="T35">
        <v>531</v>
      </c>
      <c r="U35">
        <v>5300</v>
      </c>
      <c r="V35" t="s">
        <v>311</v>
      </c>
      <c r="W35">
        <v>2065.009</v>
      </c>
      <c r="X35">
        <v>1142.4680000000001</v>
      </c>
      <c r="Y35">
        <v>1.8069999999999999</v>
      </c>
      <c r="Z35">
        <v>15.134</v>
      </c>
      <c r="AA35">
        <v>124.366084</v>
      </c>
      <c r="AB35">
        <v>1.5596920000000001</v>
      </c>
      <c r="AC35">
        <v>42.276634999999999</v>
      </c>
      <c r="AD35" s="1">
        <v>494</v>
      </c>
      <c r="AE35">
        <v>0</v>
      </c>
      <c r="AF35">
        <v>664</v>
      </c>
      <c r="AG35">
        <v>87</v>
      </c>
      <c r="AH35">
        <v>16.604277</v>
      </c>
      <c r="AI35">
        <v>1766.3</v>
      </c>
      <c r="AJ35">
        <v>19.8</v>
      </c>
      <c r="AK35">
        <v>2</v>
      </c>
      <c r="AL35">
        <v>1217</v>
      </c>
      <c r="AM35" t="s">
        <v>312</v>
      </c>
      <c r="AN35" t="s">
        <v>595</v>
      </c>
      <c r="AO35">
        <v>401.28899999999999</v>
      </c>
      <c r="AR35" t="s">
        <v>118</v>
      </c>
      <c r="AS35" t="s">
        <v>119</v>
      </c>
      <c r="AT35" t="s">
        <v>217</v>
      </c>
      <c r="AU35" t="s">
        <v>311</v>
      </c>
      <c r="AV35" t="s">
        <v>48</v>
      </c>
      <c r="AW35">
        <v>9</v>
      </c>
      <c r="BB35">
        <v>0.93148707035133904</v>
      </c>
      <c r="BC35" t="s">
        <v>68</v>
      </c>
      <c r="BF35" t="s">
        <v>118</v>
      </c>
      <c r="BG35" t="s">
        <v>119</v>
      </c>
      <c r="BH35" t="s">
        <v>311</v>
      </c>
      <c r="BI35">
        <v>5300</v>
      </c>
      <c r="BJ35">
        <v>9</v>
      </c>
      <c r="BK35" t="s">
        <v>217</v>
      </c>
      <c r="BL35" t="s">
        <v>216</v>
      </c>
      <c r="BM35">
        <v>0.93148707035133904</v>
      </c>
      <c r="BN35" t="s">
        <v>68</v>
      </c>
      <c r="BO35" t="s">
        <v>175</v>
      </c>
      <c r="BP35">
        <v>2065.0089999999996</v>
      </c>
    </row>
    <row r="36" spans="1:68" ht="16.5" x14ac:dyDescent="0.25">
      <c r="A36" s="112" t="str">
        <f t="shared" si="18"/>
        <v>청라교통</v>
      </c>
      <c r="B36" s="113" t="str">
        <f t="shared" si="1"/>
        <v>김태영</v>
      </c>
      <c r="C36" s="114" t="str">
        <f t="shared" si="19"/>
        <v>F</v>
      </c>
      <c r="D36" s="115">
        <f t="shared" si="20"/>
        <v>0.78234528697394501</v>
      </c>
      <c r="E36" s="116">
        <f t="shared" si="21"/>
        <v>2210</v>
      </c>
      <c r="F36" s="117" t="str">
        <f t="shared" si="22"/>
        <v>306</v>
      </c>
      <c r="G36" s="118" t="str">
        <f t="shared" si="23"/>
        <v>72바1307</v>
      </c>
      <c r="H36" s="119">
        <f t="shared" si="24"/>
        <v>2</v>
      </c>
      <c r="I36" s="120">
        <f t="shared" si="25"/>
        <v>3907.8409999999999</v>
      </c>
      <c r="J36" s="121">
        <f t="shared" si="26"/>
        <v>1.138886938039361E-2</v>
      </c>
      <c r="K36" s="121">
        <f t="shared" si="27"/>
        <v>0.33019514373684178</v>
      </c>
      <c r="L36" s="121">
        <f t="shared" si="28"/>
        <v>0.19422489297798964</v>
      </c>
      <c r="M36" s="122">
        <f t="shared" si="29"/>
        <v>25.635999999999999</v>
      </c>
      <c r="N36" s="123">
        <f t="shared" si="30"/>
        <v>0.3070749296094698</v>
      </c>
      <c r="O36" s="123">
        <f t="shared" si="31"/>
        <v>41.685421694485527</v>
      </c>
      <c r="P36" s="223">
        <f t="shared" si="32"/>
        <v>41</v>
      </c>
      <c r="Q36" s="224">
        <f t="shared" si="33"/>
        <v>12</v>
      </c>
      <c r="R36" s="224">
        <f t="shared" si="34"/>
        <v>1629</v>
      </c>
      <c r="T36">
        <v>531</v>
      </c>
      <c r="U36">
        <v>2210</v>
      </c>
      <c r="V36" t="s">
        <v>313</v>
      </c>
      <c r="W36">
        <v>3907.8409999999999</v>
      </c>
      <c r="X36">
        <v>1708.6690000000001</v>
      </c>
      <c r="Y36">
        <v>2.2869999999999999</v>
      </c>
      <c r="Z36">
        <v>25.635999999999999</v>
      </c>
      <c r="AA36">
        <v>133.21831599999999</v>
      </c>
      <c r="AB36">
        <v>1.5172060000000001</v>
      </c>
      <c r="AC36">
        <v>43.988041000000003</v>
      </c>
      <c r="AD36" s="1">
        <v>759</v>
      </c>
      <c r="AE36">
        <v>12</v>
      </c>
      <c r="AF36">
        <v>1629</v>
      </c>
      <c r="AG36">
        <v>96</v>
      </c>
      <c r="AH36">
        <v>29.334111</v>
      </c>
      <c r="AI36">
        <v>44085.4</v>
      </c>
      <c r="AJ36">
        <v>23183.3</v>
      </c>
      <c r="AK36">
        <v>41</v>
      </c>
      <c r="AL36">
        <v>48905</v>
      </c>
      <c r="AM36" t="s">
        <v>314</v>
      </c>
      <c r="AN36" t="s">
        <v>596</v>
      </c>
      <c r="AO36">
        <v>2895.7739999999999</v>
      </c>
      <c r="AR36" t="s">
        <v>118</v>
      </c>
      <c r="AS36" t="s">
        <v>120</v>
      </c>
      <c r="AT36" t="s">
        <v>233</v>
      </c>
      <c r="AU36" t="s">
        <v>313</v>
      </c>
      <c r="AV36" t="s">
        <v>48</v>
      </c>
      <c r="AW36">
        <v>2</v>
      </c>
      <c r="BB36">
        <v>0.78234528697394501</v>
      </c>
      <c r="BC36" t="s">
        <v>70</v>
      </c>
      <c r="BF36" t="s">
        <v>118</v>
      </c>
      <c r="BG36" t="s">
        <v>120</v>
      </c>
      <c r="BH36" t="s">
        <v>313</v>
      </c>
      <c r="BI36">
        <v>2210</v>
      </c>
      <c r="BJ36">
        <v>2</v>
      </c>
      <c r="BK36" t="s">
        <v>233</v>
      </c>
      <c r="BL36" t="s">
        <v>254</v>
      </c>
      <c r="BM36">
        <v>0.78234528697394501</v>
      </c>
      <c r="BN36" t="s">
        <v>70</v>
      </c>
      <c r="BO36" t="s">
        <v>188</v>
      </c>
      <c r="BP36">
        <v>3907.8409999999999</v>
      </c>
    </row>
    <row r="37" spans="1:68" ht="16.5" x14ac:dyDescent="0.25">
      <c r="A37" s="129" t="str">
        <f t="shared" si="18"/>
        <v>청라교통</v>
      </c>
      <c r="B37" s="130" t="str">
        <f t="shared" si="1"/>
        <v>김형만</v>
      </c>
      <c r="C37" s="131" t="str">
        <f t="shared" si="19"/>
        <v>F</v>
      </c>
      <c r="D37" s="132">
        <f t="shared" si="20"/>
        <v>0.68774193548387097</v>
      </c>
      <c r="E37" s="133">
        <f t="shared" si="21"/>
        <v>9499</v>
      </c>
      <c r="F37" s="134" t="str">
        <f t="shared" si="22"/>
        <v>306</v>
      </c>
      <c r="G37" s="135" t="str">
        <f t="shared" si="23"/>
        <v>70바6089</v>
      </c>
      <c r="H37" s="136">
        <f t="shared" si="24"/>
        <v>1</v>
      </c>
      <c r="I37" s="137">
        <f t="shared" si="25"/>
        <v>4277.88</v>
      </c>
      <c r="J37" s="138">
        <f t="shared" si="26"/>
        <v>6.6330706108228721E-2</v>
      </c>
      <c r="K37" s="138">
        <f t="shared" si="27"/>
        <v>0.34599797280819555</v>
      </c>
      <c r="L37" s="138">
        <f t="shared" si="28"/>
        <v>0.21669612050828915</v>
      </c>
      <c r="M37" s="139">
        <f t="shared" si="29"/>
        <v>30.036000000000001</v>
      </c>
      <c r="N37" s="140">
        <f t="shared" si="30"/>
        <v>2.3376064779750717E-2</v>
      </c>
      <c r="O37" s="140">
        <f t="shared" si="31"/>
        <v>58.299905560698285</v>
      </c>
      <c r="P37" s="221">
        <f t="shared" si="32"/>
        <v>76</v>
      </c>
      <c r="Q37" s="222">
        <f t="shared" si="33"/>
        <v>1</v>
      </c>
      <c r="R37" s="222">
        <f t="shared" si="34"/>
        <v>2494</v>
      </c>
      <c r="T37">
        <v>531</v>
      </c>
      <c r="U37">
        <v>9499</v>
      </c>
      <c r="V37" t="s">
        <v>315</v>
      </c>
      <c r="W37">
        <v>4277.88</v>
      </c>
      <c r="X37">
        <v>2006.9059999999999</v>
      </c>
      <c r="Y37">
        <v>2.1320000000000001</v>
      </c>
      <c r="Z37">
        <v>30.036000000000001</v>
      </c>
      <c r="AA37">
        <v>160.44165100000001</v>
      </c>
      <c r="AB37">
        <v>10.642208</v>
      </c>
      <c r="AC37">
        <v>55.512486000000003</v>
      </c>
      <c r="AD37" s="1">
        <v>927</v>
      </c>
      <c r="AE37">
        <v>1</v>
      </c>
      <c r="AF37">
        <v>2494</v>
      </c>
      <c r="AG37">
        <v>93</v>
      </c>
      <c r="AH37">
        <v>26.663150999999999</v>
      </c>
      <c r="AI37">
        <v>57263.6</v>
      </c>
      <c r="AJ37">
        <v>31467.599999999999</v>
      </c>
      <c r="AK37">
        <v>76</v>
      </c>
      <c r="AL37">
        <v>53830</v>
      </c>
      <c r="AM37" t="s">
        <v>316</v>
      </c>
      <c r="AN37" t="s">
        <v>597</v>
      </c>
      <c r="AO37">
        <v>4277.88</v>
      </c>
      <c r="AR37" t="s">
        <v>118</v>
      </c>
      <c r="AS37" t="s">
        <v>120</v>
      </c>
      <c r="AT37" t="s">
        <v>229</v>
      </c>
      <c r="AU37" t="s">
        <v>315</v>
      </c>
      <c r="AV37" t="s">
        <v>48</v>
      </c>
      <c r="AW37">
        <v>1</v>
      </c>
      <c r="BB37">
        <v>0.68774193548387097</v>
      </c>
      <c r="BC37" t="s">
        <v>70</v>
      </c>
      <c r="BF37" t="s">
        <v>118</v>
      </c>
      <c r="BG37" t="s">
        <v>120</v>
      </c>
      <c r="BH37" t="s">
        <v>315</v>
      </c>
      <c r="BI37">
        <v>9499</v>
      </c>
      <c r="BJ37">
        <v>1</v>
      </c>
      <c r="BK37" t="s">
        <v>229</v>
      </c>
      <c r="BL37" t="s">
        <v>174</v>
      </c>
      <c r="BM37">
        <v>0.68774193548387097</v>
      </c>
      <c r="BN37" t="s">
        <v>70</v>
      </c>
      <c r="BO37" t="s">
        <v>188</v>
      </c>
      <c r="BP37">
        <v>4277.88</v>
      </c>
    </row>
    <row r="38" spans="1:68" ht="16.5" x14ac:dyDescent="0.25">
      <c r="A38" s="112" t="str">
        <f t="shared" si="18"/>
        <v>청라교통</v>
      </c>
      <c r="B38" s="113" t="str">
        <f t="shared" si="1"/>
        <v>김형배</v>
      </c>
      <c r="C38" s="114" t="str">
        <f t="shared" si="19"/>
        <v>C</v>
      </c>
      <c r="D38" s="115">
        <f t="shared" si="20"/>
        <v>0.87460891257913964</v>
      </c>
      <c r="E38" s="116">
        <f t="shared" si="21"/>
        <v>8595</v>
      </c>
      <c r="F38" s="117" t="str">
        <f t="shared" si="22"/>
        <v>306</v>
      </c>
      <c r="G38" s="118" t="str">
        <f t="shared" si="23"/>
        <v>70바6085</v>
      </c>
      <c r="H38" s="119">
        <f t="shared" si="24"/>
        <v>12</v>
      </c>
      <c r="I38" s="120">
        <f t="shared" si="25"/>
        <v>4219.0920000000006</v>
      </c>
      <c r="J38" s="121">
        <f t="shared" si="26"/>
        <v>3.831067561485E-2</v>
      </c>
      <c r="K38" s="121">
        <f t="shared" si="27"/>
        <v>0.26972659166815777</v>
      </c>
      <c r="L38" s="121">
        <f t="shared" si="28"/>
        <v>0.10926521630720543</v>
      </c>
      <c r="M38" s="122">
        <f t="shared" si="29"/>
        <v>19.867000000000001</v>
      </c>
      <c r="N38" s="123">
        <f t="shared" si="30"/>
        <v>0</v>
      </c>
      <c r="O38" s="123">
        <f t="shared" si="31"/>
        <v>33.41951301370058</v>
      </c>
      <c r="P38" s="223">
        <f t="shared" si="32"/>
        <v>31</v>
      </c>
      <c r="Q38" s="224">
        <f t="shared" si="33"/>
        <v>0</v>
      </c>
      <c r="R38" s="224">
        <f t="shared" si="34"/>
        <v>1410</v>
      </c>
      <c r="T38">
        <v>531</v>
      </c>
      <c r="U38">
        <v>8595</v>
      </c>
      <c r="V38" t="s">
        <v>317</v>
      </c>
      <c r="W38">
        <v>4219.0919999999996</v>
      </c>
      <c r="X38">
        <v>1527.143</v>
      </c>
      <c r="Y38">
        <v>2.7629999999999999</v>
      </c>
      <c r="Z38">
        <v>19.867000000000001</v>
      </c>
      <c r="AA38">
        <v>139.90802600000001</v>
      </c>
      <c r="AB38">
        <v>5.3599709999999998</v>
      </c>
      <c r="AC38">
        <v>37.736915000000003</v>
      </c>
      <c r="AD38" s="1">
        <v>461</v>
      </c>
      <c r="AE38">
        <v>0</v>
      </c>
      <c r="AF38">
        <v>1410</v>
      </c>
      <c r="AG38">
        <v>91</v>
      </c>
      <c r="AH38">
        <v>30.156182000000001</v>
      </c>
      <c r="AI38">
        <v>34021.1</v>
      </c>
      <c r="AJ38">
        <v>6962.7</v>
      </c>
      <c r="AK38">
        <v>31</v>
      </c>
      <c r="AL38">
        <v>14586</v>
      </c>
      <c r="AM38" t="s">
        <v>318</v>
      </c>
      <c r="AN38" t="s">
        <v>598</v>
      </c>
      <c r="AO38">
        <v>980.35400000000004</v>
      </c>
      <c r="AR38" t="s">
        <v>118</v>
      </c>
      <c r="AS38" t="s">
        <v>120</v>
      </c>
      <c r="AT38" t="s">
        <v>226</v>
      </c>
      <c r="AU38" t="s">
        <v>317</v>
      </c>
      <c r="AV38" t="s">
        <v>48</v>
      </c>
      <c r="AW38">
        <v>12</v>
      </c>
      <c r="BB38">
        <v>0.87460891257913964</v>
      </c>
      <c r="BC38" t="s">
        <v>69</v>
      </c>
      <c r="BF38" t="s">
        <v>118</v>
      </c>
      <c r="BG38" t="s">
        <v>120</v>
      </c>
      <c r="BH38" t="s">
        <v>317</v>
      </c>
      <c r="BI38">
        <v>8595</v>
      </c>
      <c r="BJ38">
        <v>12</v>
      </c>
      <c r="BK38" t="s">
        <v>226</v>
      </c>
      <c r="BL38" t="s">
        <v>233</v>
      </c>
      <c r="BM38">
        <v>0.87460891257913964</v>
      </c>
      <c r="BN38" t="s">
        <v>69</v>
      </c>
      <c r="BO38" t="s">
        <v>177</v>
      </c>
      <c r="BP38">
        <v>4219.0920000000006</v>
      </c>
    </row>
    <row r="39" spans="1:68" ht="16.5" x14ac:dyDescent="0.25">
      <c r="A39" s="129" t="str">
        <f t="shared" si="18"/>
        <v>청라교통</v>
      </c>
      <c r="B39" s="130" t="str">
        <f t="shared" si="1"/>
        <v>김형철</v>
      </c>
      <c r="C39" s="131" t="str">
        <f t="shared" si="19"/>
        <v>F</v>
      </c>
      <c r="D39" s="132">
        <f t="shared" si="20"/>
        <v>0.71270999403618973</v>
      </c>
      <c r="E39" s="133">
        <f t="shared" si="21"/>
        <v>4177</v>
      </c>
      <c r="F39" s="134" t="str">
        <f t="shared" si="22"/>
        <v>306</v>
      </c>
      <c r="G39" s="135" t="str">
        <f t="shared" si="23"/>
        <v>70바6090</v>
      </c>
      <c r="H39" s="136">
        <f t="shared" si="24"/>
        <v>2</v>
      </c>
      <c r="I39" s="137">
        <f t="shared" si="25"/>
        <v>4254.4110000000001</v>
      </c>
      <c r="J39" s="138">
        <f t="shared" si="26"/>
        <v>1.1709971280368152E-2</v>
      </c>
      <c r="K39" s="138">
        <f t="shared" si="27"/>
        <v>0.39161857403413419</v>
      </c>
      <c r="L39" s="138">
        <f t="shared" si="28"/>
        <v>0.15019705430434435</v>
      </c>
      <c r="M39" s="139">
        <f t="shared" si="29"/>
        <v>24.73</v>
      </c>
      <c r="N39" s="140">
        <f t="shared" si="30"/>
        <v>2.3505016323058587E-2</v>
      </c>
      <c r="O39" s="140">
        <f t="shared" si="31"/>
        <v>17.746287323909232</v>
      </c>
      <c r="P39" s="221">
        <f t="shared" si="32"/>
        <v>69</v>
      </c>
      <c r="Q39" s="222">
        <f t="shared" si="33"/>
        <v>1</v>
      </c>
      <c r="R39" s="222">
        <f t="shared" si="34"/>
        <v>755</v>
      </c>
      <c r="T39">
        <v>531</v>
      </c>
      <c r="U39">
        <v>4177</v>
      </c>
      <c r="V39" t="s">
        <v>319</v>
      </c>
      <c r="W39">
        <v>4254.4110000000001</v>
      </c>
      <c r="X39">
        <v>1865.7270000000001</v>
      </c>
      <c r="Y39">
        <v>2.2799999999999998</v>
      </c>
      <c r="Z39">
        <v>24.73</v>
      </c>
      <c r="AA39">
        <v>160.355816</v>
      </c>
      <c r="AB39">
        <v>1.8777619999999999</v>
      </c>
      <c r="AC39">
        <v>62.798316</v>
      </c>
      <c r="AD39" s="1">
        <v>639</v>
      </c>
      <c r="AE39">
        <v>1</v>
      </c>
      <c r="AF39">
        <v>755</v>
      </c>
      <c r="AG39">
        <v>93</v>
      </c>
      <c r="AH39">
        <v>26.531067</v>
      </c>
      <c r="AI39">
        <v>41598.9</v>
      </c>
      <c r="AJ39">
        <v>23553</v>
      </c>
      <c r="AK39">
        <v>69</v>
      </c>
      <c r="AL39">
        <v>95394</v>
      </c>
      <c r="AM39" t="s">
        <v>320</v>
      </c>
      <c r="AN39" t="s">
        <v>599</v>
      </c>
      <c r="AO39">
        <v>4009.125</v>
      </c>
      <c r="AR39" t="s">
        <v>118</v>
      </c>
      <c r="AS39" t="s">
        <v>120</v>
      </c>
      <c r="AT39" t="s">
        <v>230</v>
      </c>
      <c r="AU39" t="s">
        <v>319</v>
      </c>
      <c r="AV39" t="s">
        <v>48</v>
      </c>
      <c r="AW39">
        <v>2</v>
      </c>
      <c r="BB39">
        <v>0.71270999403618973</v>
      </c>
      <c r="BC39" t="s">
        <v>70</v>
      </c>
      <c r="BF39" t="s">
        <v>118</v>
      </c>
      <c r="BG39" t="s">
        <v>120</v>
      </c>
      <c r="BH39" t="s">
        <v>319</v>
      </c>
      <c r="BI39">
        <v>4177</v>
      </c>
      <c r="BJ39">
        <v>2</v>
      </c>
      <c r="BK39" t="s">
        <v>230</v>
      </c>
      <c r="BL39" t="s">
        <v>226</v>
      </c>
      <c r="BM39">
        <v>0.71270999403618973</v>
      </c>
      <c r="BN39" t="s">
        <v>70</v>
      </c>
      <c r="BO39" t="s">
        <v>188</v>
      </c>
      <c r="BP39">
        <v>4254.4110000000001</v>
      </c>
    </row>
    <row r="40" spans="1:68" ht="16.5" x14ac:dyDescent="0.25">
      <c r="A40" s="112" t="str">
        <f t="shared" si="18"/>
        <v>청라교통</v>
      </c>
      <c r="B40" s="113" t="str">
        <f t="shared" si="1"/>
        <v>김훈구</v>
      </c>
      <c r="C40" s="114" t="str">
        <f t="shared" si="19"/>
        <v>B</v>
      </c>
      <c r="D40" s="115">
        <f t="shared" si="20"/>
        <v>0.92449999999999999</v>
      </c>
      <c r="E40" s="116">
        <f t="shared" si="21"/>
        <v>6807</v>
      </c>
      <c r="F40" s="117" t="str">
        <f t="shared" si="22"/>
        <v>112</v>
      </c>
      <c r="G40" s="118" t="str">
        <f t="shared" si="23"/>
        <v>70바6091</v>
      </c>
      <c r="H40" s="119">
        <f t="shared" si="24"/>
        <v>1</v>
      </c>
      <c r="I40" s="120">
        <f t="shared" si="25"/>
        <v>2199.4749999999999</v>
      </c>
      <c r="J40" s="121">
        <f t="shared" si="26"/>
        <v>1.8226153262744477E-2</v>
      </c>
      <c r="K40" s="121">
        <f t="shared" si="27"/>
        <v>0.33989285466599889</v>
      </c>
      <c r="L40" s="121">
        <f t="shared" si="28"/>
        <v>0.13184964593823525</v>
      </c>
      <c r="M40" s="122">
        <f t="shared" si="29"/>
        <v>14.965999999999999</v>
      </c>
      <c r="N40" s="123">
        <f t="shared" si="30"/>
        <v>9.0930790302231224E-2</v>
      </c>
      <c r="O40" s="123">
        <f t="shared" si="31"/>
        <v>29.961695404585186</v>
      </c>
      <c r="P40" s="223">
        <f t="shared" si="32"/>
        <v>1</v>
      </c>
      <c r="Q40" s="224">
        <f t="shared" si="33"/>
        <v>2</v>
      </c>
      <c r="R40" s="224">
        <f t="shared" si="34"/>
        <v>659</v>
      </c>
      <c r="T40">
        <v>531</v>
      </c>
      <c r="U40">
        <v>6807</v>
      </c>
      <c r="V40" t="s">
        <v>321</v>
      </c>
      <c r="W40">
        <v>2199.4749999999999</v>
      </c>
      <c r="X40">
        <v>1189.665</v>
      </c>
      <c r="Y40">
        <v>1.849</v>
      </c>
      <c r="Z40">
        <v>14.965999999999999</v>
      </c>
      <c r="AA40">
        <v>126.571634</v>
      </c>
      <c r="AB40">
        <v>2.3069139999999999</v>
      </c>
      <c r="AC40">
        <v>43.020794000000002</v>
      </c>
      <c r="AD40" s="1">
        <v>290</v>
      </c>
      <c r="AE40">
        <v>2</v>
      </c>
      <c r="AF40">
        <v>659</v>
      </c>
      <c r="AG40">
        <v>76</v>
      </c>
      <c r="AH40">
        <v>17.377313000000001</v>
      </c>
      <c r="AI40">
        <v>508.8</v>
      </c>
      <c r="AJ40">
        <v>0</v>
      </c>
      <c r="AK40">
        <v>1</v>
      </c>
      <c r="AL40">
        <v>53</v>
      </c>
      <c r="AM40" t="s">
        <v>322</v>
      </c>
      <c r="AN40" t="s">
        <v>600</v>
      </c>
      <c r="AO40">
        <v>2199.4749999999999</v>
      </c>
      <c r="AR40" t="s">
        <v>118</v>
      </c>
      <c r="AS40" t="s">
        <v>119</v>
      </c>
      <c r="AT40" t="s">
        <v>215</v>
      </c>
      <c r="AU40" t="s">
        <v>321</v>
      </c>
      <c r="AV40" t="s">
        <v>48</v>
      </c>
      <c r="AW40">
        <v>1</v>
      </c>
      <c r="BB40">
        <v>0.92449999999999999</v>
      </c>
      <c r="BC40" t="s">
        <v>68</v>
      </c>
      <c r="BF40" t="s">
        <v>118</v>
      </c>
      <c r="BG40" t="s">
        <v>119</v>
      </c>
      <c r="BH40" t="s">
        <v>321</v>
      </c>
      <c r="BI40">
        <v>6807</v>
      </c>
      <c r="BJ40">
        <v>1</v>
      </c>
      <c r="BK40" t="s">
        <v>215</v>
      </c>
      <c r="BL40" t="s">
        <v>174</v>
      </c>
      <c r="BM40">
        <v>0.92449999999999999</v>
      </c>
      <c r="BN40" t="s">
        <v>68</v>
      </c>
      <c r="BO40" t="s">
        <v>175</v>
      </c>
      <c r="BP40">
        <v>2199.4749999999999</v>
      </c>
    </row>
    <row r="41" spans="1:68" ht="16.5" x14ac:dyDescent="0.25">
      <c r="A41" s="129" t="str">
        <f t="shared" si="18"/>
        <v>청라교통</v>
      </c>
      <c r="B41" s="130" t="str">
        <f t="shared" si="1"/>
        <v>김희태</v>
      </c>
      <c r="C41" s="131" t="str">
        <f t="shared" si="19"/>
        <v>B</v>
      </c>
      <c r="D41" s="132">
        <f t="shared" si="20"/>
        <v>0.91056642809256871</v>
      </c>
      <c r="E41" s="133">
        <f t="shared" si="21"/>
        <v>7977</v>
      </c>
      <c r="F41" s="134" t="str">
        <f t="shared" si="22"/>
        <v>112</v>
      </c>
      <c r="G41" s="135" t="str">
        <f t="shared" si="23"/>
        <v>70바6091</v>
      </c>
      <c r="H41" s="136">
        <f t="shared" si="24"/>
        <v>16</v>
      </c>
      <c r="I41" s="137">
        <f t="shared" si="25"/>
        <v>1996.3879999999999</v>
      </c>
      <c r="J41" s="138">
        <f t="shared" si="26"/>
        <v>3.0756312733428767E-2</v>
      </c>
      <c r="K41" s="138">
        <f t="shared" si="27"/>
        <v>0.329073596792958</v>
      </c>
      <c r="L41" s="138">
        <f t="shared" si="28"/>
        <v>0.1227216352733036</v>
      </c>
      <c r="M41" s="139">
        <f t="shared" si="29"/>
        <v>14.207000000000001</v>
      </c>
      <c r="N41" s="140">
        <f t="shared" si="30"/>
        <v>0</v>
      </c>
      <c r="O41" s="140">
        <f t="shared" si="31"/>
        <v>12.322253990707217</v>
      </c>
      <c r="P41" s="221">
        <f t="shared" si="32"/>
        <v>5</v>
      </c>
      <c r="Q41" s="222">
        <f t="shared" si="33"/>
        <v>0</v>
      </c>
      <c r="R41" s="222">
        <f t="shared" si="34"/>
        <v>246</v>
      </c>
      <c r="T41">
        <v>531</v>
      </c>
      <c r="U41">
        <v>7977</v>
      </c>
      <c r="V41" t="s">
        <v>323</v>
      </c>
      <c r="W41">
        <v>1996.3879999999999</v>
      </c>
      <c r="X41">
        <v>1112.0930000000001</v>
      </c>
      <c r="Y41">
        <v>1.7949999999999999</v>
      </c>
      <c r="Z41">
        <v>14.207000000000001</v>
      </c>
      <c r="AA41">
        <v>123.839975</v>
      </c>
      <c r="AB41">
        <v>3.8088609999999998</v>
      </c>
      <c r="AC41">
        <v>40.752465999999998</v>
      </c>
      <c r="AD41" s="1">
        <v>245</v>
      </c>
      <c r="AE41">
        <v>0</v>
      </c>
      <c r="AF41">
        <v>246</v>
      </c>
      <c r="AG41">
        <v>79</v>
      </c>
      <c r="AH41">
        <v>16.120706999999999</v>
      </c>
      <c r="AI41">
        <v>1014.5</v>
      </c>
      <c r="AJ41">
        <v>0</v>
      </c>
      <c r="AK41">
        <v>5</v>
      </c>
      <c r="AL41">
        <v>1956</v>
      </c>
      <c r="AM41" t="s">
        <v>324</v>
      </c>
      <c r="AN41" t="s">
        <v>601</v>
      </c>
      <c r="AO41">
        <v>236.36699999999999</v>
      </c>
      <c r="AR41" t="s">
        <v>118</v>
      </c>
      <c r="AS41" t="s">
        <v>119</v>
      </c>
      <c r="AT41" t="s">
        <v>215</v>
      </c>
      <c r="AU41" t="s">
        <v>323</v>
      </c>
      <c r="AV41" t="s">
        <v>48</v>
      </c>
      <c r="AW41">
        <v>16</v>
      </c>
      <c r="BB41">
        <v>0.91056642809256871</v>
      </c>
      <c r="BC41" t="s">
        <v>68</v>
      </c>
      <c r="BF41" t="s">
        <v>118</v>
      </c>
      <c r="BG41" t="s">
        <v>119</v>
      </c>
      <c r="BH41" t="s">
        <v>323</v>
      </c>
      <c r="BI41">
        <v>7977</v>
      </c>
      <c r="BJ41">
        <v>16</v>
      </c>
      <c r="BK41" t="s">
        <v>215</v>
      </c>
      <c r="BL41" t="s">
        <v>211</v>
      </c>
      <c r="BM41">
        <v>0.91056642809256871</v>
      </c>
      <c r="BN41" t="s">
        <v>68</v>
      </c>
      <c r="BO41" t="s">
        <v>175</v>
      </c>
      <c r="BP41">
        <v>1996.3879999999999</v>
      </c>
    </row>
    <row r="42" spans="1:68" ht="16.5" x14ac:dyDescent="0.25">
      <c r="A42" s="112" t="str">
        <f t="shared" si="18"/>
        <v>청라교통</v>
      </c>
      <c r="B42" s="113" t="str">
        <f t="shared" si="1"/>
        <v>나철근</v>
      </c>
      <c r="C42" s="114" t="str">
        <f t="shared" si="19"/>
        <v>C</v>
      </c>
      <c r="D42" s="115">
        <f t="shared" si="20"/>
        <v>0.873</v>
      </c>
      <c r="E42" s="116">
        <f t="shared" si="21"/>
        <v>2391</v>
      </c>
      <c r="F42" s="117" t="str">
        <f t="shared" si="22"/>
        <v>112</v>
      </c>
      <c r="G42" s="118" t="str">
        <f t="shared" si="23"/>
        <v>70바5996</v>
      </c>
      <c r="H42" s="119">
        <f t="shared" si="24"/>
        <v>1</v>
      </c>
      <c r="I42" s="120">
        <f t="shared" si="25"/>
        <v>933.12599999999998</v>
      </c>
      <c r="J42" s="121">
        <f t="shared" si="26"/>
        <v>3.5456662734340276E-2</v>
      </c>
      <c r="K42" s="121">
        <f t="shared" si="27"/>
        <v>0.3392747398891599</v>
      </c>
      <c r="L42" s="121">
        <f t="shared" si="28"/>
        <v>0.18539832777138351</v>
      </c>
      <c r="M42" s="122">
        <f t="shared" si="29"/>
        <v>16.079000000000001</v>
      </c>
      <c r="N42" s="123">
        <f t="shared" si="30"/>
        <v>0</v>
      </c>
      <c r="O42" s="123">
        <f t="shared" si="31"/>
        <v>6.2156664801966723</v>
      </c>
      <c r="P42" s="223">
        <f t="shared" si="32"/>
        <v>2</v>
      </c>
      <c r="Q42" s="224">
        <f t="shared" si="33"/>
        <v>0</v>
      </c>
      <c r="R42" s="224">
        <f t="shared" si="34"/>
        <v>58</v>
      </c>
      <c r="T42">
        <v>531</v>
      </c>
      <c r="U42">
        <v>2391</v>
      </c>
      <c r="V42" t="s">
        <v>325</v>
      </c>
      <c r="W42">
        <v>933.12599999999998</v>
      </c>
      <c r="X42">
        <v>534.38199999999995</v>
      </c>
      <c r="Y42">
        <v>1.746</v>
      </c>
      <c r="Z42">
        <v>16.079000000000001</v>
      </c>
      <c r="AA42">
        <v>53.343316999999999</v>
      </c>
      <c r="AB42">
        <v>1.8913759999999999</v>
      </c>
      <c r="AC42">
        <v>18.098040000000001</v>
      </c>
      <c r="AD42" s="1">
        <v>173</v>
      </c>
      <c r="AE42">
        <v>0</v>
      </c>
      <c r="AF42">
        <v>58</v>
      </c>
      <c r="AG42">
        <v>88</v>
      </c>
      <c r="AH42">
        <v>17.492837000000002</v>
      </c>
      <c r="AI42">
        <v>1456</v>
      </c>
      <c r="AJ42">
        <v>58.3</v>
      </c>
      <c r="AK42">
        <v>2</v>
      </c>
      <c r="AL42">
        <v>1568</v>
      </c>
      <c r="AM42" t="s">
        <v>326</v>
      </c>
      <c r="AN42" t="s">
        <v>602</v>
      </c>
      <c r="AO42">
        <v>933.12599999999998</v>
      </c>
      <c r="AR42" t="s">
        <v>118</v>
      </c>
      <c r="AS42" t="s">
        <v>119</v>
      </c>
      <c r="AT42" t="s">
        <v>201</v>
      </c>
      <c r="AU42" t="s">
        <v>325</v>
      </c>
      <c r="AV42" t="s">
        <v>48</v>
      </c>
      <c r="AW42">
        <v>1</v>
      </c>
      <c r="BB42">
        <v>0.873</v>
      </c>
      <c r="BC42" t="s">
        <v>69</v>
      </c>
      <c r="BF42" t="s">
        <v>118</v>
      </c>
      <c r="BG42" t="s">
        <v>119</v>
      </c>
      <c r="BH42" t="s">
        <v>325</v>
      </c>
      <c r="BI42">
        <v>2391</v>
      </c>
      <c r="BJ42">
        <v>1</v>
      </c>
      <c r="BK42" t="s">
        <v>201</v>
      </c>
      <c r="BL42" t="s">
        <v>174</v>
      </c>
      <c r="BM42">
        <v>0.873</v>
      </c>
      <c r="BN42" t="s">
        <v>69</v>
      </c>
      <c r="BO42" t="s">
        <v>177</v>
      </c>
      <c r="BP42">
        <v>933.12599999999998</v>
      </c>
    </row>
    <row r="43" spans="1:68" ht="16.5" x14ac:dyDescent="0.25">
      <c r="A43" s="129" t="str">
        <f t="shared" si="18"/>
        <v>청라교통</v>
      </c>
      <c r="B43" s="130" t="str">
        <f t="shared" si="1"/>
        <v>동용렬</v>
      </c>
      <c r="C43" s="131" t="str">
        <f t="shared" si="19"/>
        <v>B</v>
      </c>
      <c r="D43" s="132">
        <f t="shared" si="20"/>
        <v>0.9352631578947368</v>
      </c>
      <c r="E43" s="133">
        <f t="shared" si="21"/>
        <v>1005</v>
      </c>
      <c r="F43" s="134" t="str">
        <f t="shared" si="22"/>
        <v>112</v>
      </c>
      <c r="G43" s="135" t="str">
        <f t="shared" si="23"/>
        <v>70바6062</v>
      </c>
      <c r="H43" s="136">
        <f t="shared" si="24"/>
        <v>1</v>
      </c>
      <c r="I43" s="137">
        <f t="shared" si="25"/>
        <v>1081.373</v>
      </c>
      <c r="J43" s="138">
        <f t="shared" si="26"/>
        <v>9.0156577401274168E-2</v>
      </c>
      <c r="K43" s="138">
        <f t="shared" si="27"/>
        <v>0.32970431899962632</v>
      </c>
      <c r="L43" s="138">
        <f t="shared" si="28"/>
        <v>0.17200355474013129</v>
      </c>
      <c r="M43" s="139">
        <f t="shared" si="29"/>
        <v>16.856000000000002</v>
      </c>
      <c r="N43" s="140">
        <f t="shared" si="30"/>
        <v>0.17726237756709159</v>
      </c>
      <c r="O43" s="140">
        <f t="shared" si="31"/>
        <v>16.928557057657247</v>
      </c>
      <c r="P43" s="221">
        <f t="shared" si="32"/>
        <v>5</v>
      </c>
      <c r="Q43" s="222">
        <f t="shared" si="33"/>
        <v>2</v>
      </c>
      <c r="R43" s="222">
        <f t="shared" si="34"/>
        <v>191</v>
      </c>
      <c r="T43">
        <v>531</v>
      </c>
      <c r="U43">
        <v>1005</v>
      </c>
      <c r="V43" t="s">
        <v>327</v>
      </c>
      <c r="W43">
        <v>1128.271</v>
      </c>
      <c r="X43">
        <v>633.01</v>
      </c>
      <c r="Y43">
        <v>1.782</v>
      </c>
      <c r="Z43">
        <v>16.856000000000002</v>
      </c>
      <c r="AA43">
        <v>69.887479999999996</v>
      </c>
      <c r="AB43">
        <v>6.3008160000000002</v>
      </c>
      <c r="AC43">
        <v>23.042204000000002</v>
      </c>
      <c r="AD43" s="1">
        <v>186</v>
      </c>
      <c r="AE43">
        <v>2</v>
      </c>
      <c r="AF43">
        <v>191</v>
      </c>
      <c r="AG43">
        <v>86</v>
      </c>
      <c r="AH43">
        <v>16.144107000000002</v>
      </c>
      <c r="AI43">
        <v>562.1</v>
      </c>
      <c r="AJ43">
        <v>9.1999999999999993</v>
      </c>
      <c r="AK43">
        <v>5</v>
      </c>
      <c r="AL43">
        <v>4318</v>
      </c>
      <c r="AM43" t="s">
        <v>328</v>
      </c>
      <c r="AN43" t="s">
        <v>603</v>
      </c>
      <c r="AO43">
        <v>1081.373</v>
      </c>
      <c r="AR43" t="s">
        <v>118</v>
      </c>
      <c r="AS43" t="s">
        <v>119</v>
      </c>
      <c r="AT43" t="s">
        <v>209</v>
      </c>
      <c r="AU43" t="s">
        <v>327</v>
      </c>
      <c r="AV43" t="s">
        <v>48</v>
      </c>
      <c r="AW43">
        <v>1</v>
      </c>
      <c r="BB43">
        <v>0.9352631578947368</v>
      </c>
      <c r="BC43" t="s">
        <v>68</v>
      </c>
      <c r="BF43" t="s">
        <v>118</v>
      </c>
      <c r="BG43" t="s">
        <v>119</v>
      </c>
      <c r="BH43" t="s">
        <v>327</v>
      </c>
      <c r="BI43">
        <v>1005</v>
      </c>
      <c r="BJ43">
        <v>1</v>
      </c>
      <c r="BK43" t="s">
        <v>209</v>
      </c>
      <c r="BL43" t="s">
        <v>174</v>
      </c>
      <c r="BM43">
        <v>0.9352631578947368</v>
      </c>
      <c r="BN43" t="s">
        <v>68</v>
      </c>
      <c r="BO43" t="s">
        <v>175</v>
      </c>
      <c r="BP43">
        <v>1081.373</v>
      </c>
    </row>
    <row r="44" spans="1:68" ht="16.5" x14ac:dyDescent="0.25">
      <c r="A44" s="112" t="str">
        <f t="shared" si="18"/>
        <v>청라교통</v>
      </c>
      <c r="B44" s="113" t="str">
        <f t="shared" si="1"/>
        <v>민지홍</v>
      </c>
      <c r="C44" s="114" t="str">
        <f t="shared" si="19"/>
        <v>D</v>
      </c>
      <c r="D44" s="115">
        <f t="shared" si="20"/>
        <v>0.81310344827586212</v>
      </c>
      <c r="E44" s="116">
        <f t="shared" si="21"/>
        <v>6711</v>
      </c>
      <c r="F44" s="117" t="str">
        <f t="shared" si="22"/>
        <v>308</v>
      </c>
      <c r="G44" s="118" t="str">
        <f t="shared" si="23"/>
        <v>75아1292</v>
      </c>
      <c r="H44" s="119">
        <f t="shared" si="24"/>
        <v>1</v>
      </c>
      <c r="I44" s="120">
        <f t="shared" si="25"/>
        <v>5445.8339999999998</v>
      </c>
      <c r="J44" s="121">
        <f t="shared" si="26"/>
        <v>2.0064508190928209E-2</v>
      </c>
      <c r="K44" s="121">
        <f t="shared" si="27"/>
        <v>0.36424661145254839</v>
      </c>
      <c r="L44" s="121">
        <f t="shared" si="28"/>
        <v>0.10962508221881166</v>
      </c>
      <c r="M44" s="122">
        <f t="shared" si="29"/>
        <v>21.021000000000001</v>
      </c>
      <c r="N44" s="123">
        <f t="shared" si="30"/>
        <v>0</v>
      </c>
      <c r="O44" s="123">
        <f t="shared" si="31"/>
        <v>21.502675255984666</v>
      </c>
      <c r="P44" s="223">
        <f t="shared" si="32"/>
        <v>112</v>
      </c>
      <c r="Q44" s="224">
        <f t="shared" si="33"/>
        <v>0</v>
      </c>
      <c r="R44" s="224">
        <f t="shared" si="34"/>
        <v>1171</v>
      </c>
      <c r="T44">
        <v>531</v>
      </c>
      <c r="U44">
        <v>6711</v>
      </c>
      <c r="V44" t="s">
        <v>329</v>
      </c>
      <c r="W44">
        <v>5445.8339999999998</v>
      </c>
      <c r="X44">
        <v>2309.1590000000001</v>
      </c>
      <c r="Y44">
        <v>2.3580000000000001</v>
      </c>
      <c r="Z44">
        <v>21.021000000000001</v>
      </c>
      <c r="AA44">
        <v>192.72498300000001</v>
      </c>
      <c r="AB44">
        <v>3.8669319999999998</v>
      </c>
      <c r="AC44">
        <v>70.199421999999998</v>
      </c>
      <c r="AD44" s="1">
        <v>597</v>
      </c>
      <c r="AE44">
        <v>0</v>
      </c>
      <c r="AF44">
        <v>1171</v>
      </c>
      <c r="AG44">
        <v>91</v>
      </c>
      <c r="AH44">
        <v>28.257021000000002</v>
      </c>
      <c r="AI44">
        <v>106079.3</v>
      </c>
      <c r="AJ44">
        <v>34589.599999999999</v>
      </c>
      <c r="AK44">
        <v>112</v>
      </c>
      <c r="AL44">
        <v>70350</v>
      </c>
      <c r="AM44" t="s">
        <v>330</v>
      </c>
      <c r="AN44" t="s">
        <v>604</v>
      </c>
      <c r="AO44">
        <v>5445.8339999999998</v>
      </c>
      <c r="AR44" t="s">
        <v>118</v>
      </c>
      <c r="AS44" t="s">
        <v>122</v>
      </c>
      <c r="AT44" t="s">
        <v>250</v>
      </c>
      <c r="AU44" t="s">
        <v>329</v>
      </c>
      <c r="AV44" t="s">
        <v>48</v>
      </c>
      <c r="AW44">
        <v>1</v>
      </c>
      <c r="BB44">
        <v>0.81310344827586212</v>
      </c>
      <c r="BC44" t="s">
        <v>67</v>
      </c>
      <c r="BF44" t="s">
        <v>118</v>
      </c>
      <c r="BG44" t="s">
        <v>122</v>
      </c>
      <c r="BH44" t="s">
        <v>329</v>
      </c>
      <c r="BI44">
        <v>6711</v>
      </c>
      <c r="BJ44">
        <v>1</v>
      </c>
      <c r="BK44" t="s">
        <v>250</v>
      </c>
      <c r="BL44" t="s">
        <v>174</v>
      </c>
      <c r="BM44">
        <v>0.81310344827586212</v>
      </c>
      <c r="BN44" t="s">
        <v>67</v>
      </c>
      <c r="BO44" t="s">
        <v>179</v>
      </c>
      <c r="BP44">
        <v>5445.8339999999998</v>
      </c>
    </row>
    <row r="45" spans="1:68" ht="16.5" x14ac:dyDescent="0.25">
      <c r="A45" s="129" t="str">
        <f t="shared" si="18"/>
        <v>청라교통</v>
      </c>
      <c r="B45" s="130" t="str">
        <f t="shared" si="1"/>
        <v>박동식</v>
      </c>
      <c r="C45" s="131" t="str">
        <f t="shared" si="19"/>
        <v>B</v>
      </c>
      <c r="D45" s="132">
        <f t="shared" si="20"/>
        <v>0.93687901546291619</v>
      </c>
      <c r="E45" s="133">
        <f t="shared" si="21"/>
        <v>3564</v>
      </c>
      <c r="F45" s="134" t="str">
        <f t="shared" si="22"/>
        <v>306</v>
      </c>
      <c r="G45" s="135" t="str">
        <f t="shared" si="23"/>
        <v>70바6051</v>
      </c>
      <c r="H45" s="136">
        <f t="shared" si="24"/>
        <v>2</v>
      </c>
      <c r="I45" s="137">
        <f t="shared" si="25"/>
        <v>4233.799</v>
      </c>
      <c r="J45" s="138">
        <f t="shared" si="26"/>
        <v>3.5228237433990433E-3</v>
      </c>
      <c r="K45" s="138">
        <f t="shared" si="27"/>
        <v>0.20892580700866595</v>
      </c>
      <c r="L45" s="138">
        <f t="shared" si="28"/>
        <v>6.6606846475234183E-2</v>
      </c>
      <c r="M45" s="139">
        <f t="shared" si="29"/>
        <v>16.126000000000001</v>
      </c>
      <c r="N45" s="140">
        <f t="shared" si="30"/>
        <v>0</v>
      </c>
      <c r="O45" s="140">
        <f t="shared" si="31"/>
        <v>3.0232894854007006</v>
      </c>
      <c r="P45" s="221">
        <f t="shared" si="32"/>
        <v>1</v>
      </c>
      <c r="Q45" s="222">
        <f t="shared" si="33"/>
        <v>0</v>
      </c>
      <c r="R45" s="222">
        <f t="shared" si="34"/>
        <v>128</v>
      </c>
      <c r="T45">
        <v>531</v>
      </c>
      <c r="U45">
        <v>3564</v>
      </c>
      <c r="V45" t="s">
        <v>331</v>
      </c>
      <c r="W45">
        <v>4233.799</v>
      </c>
      <c r="X45">
        <v>1380.377</v>
      </c>
      <c r="Y45">
        <v>3.0670000000000002</v>
      </c>
      <c r="Z45">
        <v>16.126000000000001</v>
      </c>
      <c r="AA45">
        <v>127.809687</v>
      </c>
      <c r="AB45">
        <v>0.45025100000000001</v>
      </c>
      <c r="AC45">
        <v>26.702742000000001</v>
      </c>
      <c r="AD45" s="1">
        <v>282</v>
      </c>
      <c r="AE45">
        <v>0</v>
      </c>
      <c r="AF45">
        <v>128</v>
      </c>
      <c r="AG45">
        <v>97</v>
      </c>
      <c r="AH45">
        <v>33.125805999999997</v>
      </c>
      <c r="AI45">
        <v>21856.1</v>
      </c>
      <c r="AJ45">
        <v>5611.1</v>
      </c>
      <c r="AK45">
        <v>1</v>
      </c>
      <c r="AL45">
        <v>901</v>
      </c>
      <c r="AM45" t="s">
        <v>332</v>
      </c>
      <c r="AN45" t="s">
        <v>605</v>
      </c>
      <c r="AO45">
        <v>3744.34</v>
      </c>
      <c r="AR45" t="s">
        <v>118</v>
      </c>
      <c r="AS45" t="s">
        <v>120</v>
      </c>
      <c r="AT45" t="s">
        <v>225</v>
      </c>
      <c r="AU45" t="s">
        <v>331</v>
      </c>
      <c r="AV45" t="s">
        <v>48</v>
      </c>
      <c r="AW45">
        <v>2</v>
      </c>
      <c r="BB45">
        <v>0.93687901546291619</v>
      </c>
      <c r="BC45" t="s">
        <v>68</v>
      </c>
      <c r="BF45" t="s">
        <v>118</v>
      </c>
      <c r="BG45" t="s">
        <v>120</v>
      </c>
      <c r="BH45" t="s">
        <v>331</v>
      </c>
      <c r="BI45">
        <v>3564</v>
      </c>
      <c r="BJ45">
        <v>2</v>
      </c>
      <c r="BK45" t="s">
        <v>225</v>
      </c>
      <c r="BL45" t="s">
        <v>233</v>
      </c>
      <c r="BM45">
        <v>0.93687901546291619</v>
      </c>
      <c r="BN45" t="s">
        <v>68</v>
      </c>
      <c r="BO45" t="s">
        <v>175</v>
      </c>
      <c r="BP45">
        <v>4233.799</v>
      </c>
    </row>
    <row r="46" spans="1:68" ht="16.5" x14ac:dyDescent="0.25">
      <c r="A46" s="112" t="str">
        <f t="shared" si="18"/>
        <v>청라교통</v>
      </c>
      <c r="B46" s="113" t="str">
        <f t="shared" si="1"/>
        <v>박상신</v>
      </c>
      <c r="C46" s="114" t="str">
        <f t="shared" si="19"/>
        <v>D</v>
      </c>
      <c r="D46" s="115">
        <f t="shared" si="20"/>
        <v>0.84776475295435672</v>
      </c>
      <c r="E46" s="116">
        <f t="shared" si="21"/>
        <v>9673</v>
      </c>
      <c r="F46" s="117" t="str">
        <f t="shared" si="22"/>
        <v>306</v>
      </c>
      <c r="G46" s="118" t="str">
        <f t="shared" si="23"/>
        <v>70바5921</v>
      </c>
      <c r="H46" s="119">
        <f t="shared" si="24"/>
        <v>4</v>
      </c>
      <c r="I46" s="120">
        <f t="shared" si="25"/>
        <v>3334.1710000000003</v>
      </c>
      <c r="J46" s="121">
        <f t="shared" si="26"/>
        <v>1.4539216077046273E-2</v>
      </c>
      <c r="K46" s="121">
        <f t="shared" si="27"/>
        <v>0.32272769476611124</v>
      </c>
      <c r="L46" s="121">
        <f t="shared" si="28"/>
        <v>9.1477011826927884E-2</v>
      </c>
      <c r="M46" s="122">
        <f t="shared" si="29"/>
        <v>19.532</v>
      </c>
      <c r="N46" s="123">
        <f t="shared" si="30"/>
        <v>0</v>
      </c>
      <c r="O46" s="123">
        <f t="shared" si="31"/>
        <v>17.7223815777932</v>
      </c>
      <c r="P46" s="223">
        <f t="shared" si="32"/>
        <v>51</v>
      </c>
      <c r="Q46" s="224">
        <f t="shared" si="33"/>
        <v>0</v>
      </c>
      <c r="R46" s="224">
        <f t="shared" si="34"/>
        <v>594</v>
      </c>
      <c r="T46">
        <v>531</v>
      </c>
      <c r="U46">
        <v>9673</v>
      </c>
      <c r="V46" t="s">
        <v>333</v>
      </c>
      <c r="W46">
        <v>3351.694</v>
      </c>
      <c r="X46">
        <v>1332.393</v>
      </c>
      <c r="Y46">
        <v>2.516</v>
      </c>
      <c r="Z46">
        <v>19.532</v>
      </c>
      <c r="AA46">
        <v>120.324988</v>
      </c>
      <c r="AB46">
        <v>1.749431</v>
      </c>
      <c r="AC46">
        <v>38.832205999999999</v>
      </c>
      <c r="AD46" s="1">
        <v>305</v>
      </c>
      <c r="AE46">
        <v>0</v>
      </c>
      <c r="AF46">
        <v>594</v>
      </c>
      <c r="AG46">
        <v>93</v>
      </c>
      <c r="AH46">
        <v>27.855343999999999</v>
      </c>
      <c r="AI46">
        <v>38711.599999999999</v>
      </c>
      <c r="AJ46">
        <v>13583</v>
      </c>
      <c r="AK46">
        <v>51</v>
      </c>
      <c r="AL46">
        <v>39231</v>
      </c>
      <c r="AM46" t="s">
        <v>334</v>
      </c>
      <c r="AN46" t="s">
        <v>606</v>
      </c>
      <c r="AO46">
        <v>2266.6970000000001</v>
      </c>
      <c r="AR46" t="s">
        <v>118</v>
      </c>
      <c r="AS46" t="s">
        <v>120</v>
      </c>
      <c r="AT46" t="s">
        <v>222</v>
      </c>
      <c r="AU46" t="s">
        <v>333</v>
      </c>
      <c r="AV46" t="s">
        <v>48</v>
      </c>
      <c r="AW46">
        <v>4</v>
      </c>
      <c r="BB46">
        <v>0.84776475295435672</v>
      </c>
      <c r="BC46" t="s">
        <v>67</v>
      </c>
      <c r="BF46" t="s">
        <v>118</v>
      </c>
      <c r="BG46" t="s">
        <v>120</v>
      </c>
      <c r="BH46" t="s">
        <v>333</v>
      </c>
      <c r="BI46">
        <v>9673</v>
      </c>
      <c r="BJ46">
        <v>4</v>
      </c>
      <c r="BK46" t="s">
        <v>222</v>
      </c>
      <c r="BL46" t="s">
        <v>254</v>
      </c>
      <c r="BM46">
        <v>0.84776475295435672</v>
      </c>
      <c r="BN46" t="s">
        <v>67</v>
      </c>
      <c r="BO46" t="s">
        <v>179</v>
      </c>
      <c r="BP46">
        <v>3334.1710000000003</v>
      </c>
    </row>
    <row r="47" spans="1:68" ht="16.5" x14ac:dyDescent="0.25">
      <c r="A47" s="129" t="str">
        <f t="shared" si="18"/>
        <v>청라교통</v>
      </c>
      <c r="B47" s="130" t="str">
        <f t="shared" si="1"/>
        <v>박상진</v>
      </c>
      <c r="C47" s="131" t="str">
        <f t="shared" si="19"/>
        <v>D</v>
      </c>
      <c r="D47" s="132">
        <f t="shared" si="20"/>
        <v>0.83795155042766112</v>
      </c>
      <c r="E47" s="133">
        <f t="shared" si="21"/>
        <v>8570</v>
      </c>
      <c r="F47" s="134" t="str">
        <f t="shared" si="22"/>
        <v>308</v>
      </c>
      <c r="G47" s="135" t="str">
        <f t="shared" si="23"/>
        <v>75아1293</v>
      </c>
      <c r="H47" s="136">
        <f t="shared" si="24"/>
        <v>6</v>
      </c>
      <c r="I47" s="137">
        <f t="shared" si="25"/>
        <v>4310.5439999999999</v>
      </c>
      <c r="J47" s="138">
        <f t="shared" si="26"/>
        <v>2.3528303293429274E-2</v>
      </c>
      <c r="K47" s="138">
        <f t="shared" si="27"/>
        <v>0.31771650645170024</v>
      </c>
      <c r="L47" s="138">
        <f t="shared" si="28"/>
        <v>6.5420977027493513E-2</v>
      </c>
      <c r="M47" s="139">
        <f t="shared" si="29"/>
        <v>22.818000000000001</v>
      </c>
      <c r="N47" s="140">
        <f t="shared" si="30"/>
        <v>0</v>
      </c>
      <c r="O47" s="140">
        <f t="shared" si="31"/>
        <v>20.577449157229342</v>
      </c>
      <c r="P47" s="221">
        <f t="shared" si="32"/>
        <v>31</v>
      </c>
      <c r="Q47" s="222">
        <f t="shared" si="33"/>
        <v>0</v>
      </c>
      <c r="R47" s="222">
        <f t="shared" si="34"/>
        <v>887</v>
      </c>
      <c r="T47">
        <v>531</v>
      </c>
      <c r="U47">
        <v>8570</v>
      </c>
      <c r="V47" t="s">
        <v>335</v>
      </c>
      <c r="W47">
        <v>4310.5439999999999</v>
      </c>
      <c r="X47">
        <v>1761.36</v>
      </c>
      <c r="Y47">
        <v>2.4470000000000001</v>
      </c>
      <c r="Z47">
        <v>22.818000000000001</v>
      </c>
      <c r="AA47">
        <v>134.175251</v>
      </c>
      <c r="AB47">
        <v>3.1569159999999998</v>
      </c>
      <c r="AC47">
        <v>42.629691999999999</v>
      </c>
      <c r="AD47" s="1">
        <v>282</v>
      </c>
      <c r="AE47">
        <v>0</v>
      </c>
      <c r="AF47">
        <v>887</v>
      </c>
      <c r="AG47">
        <v>92</v>
      </c>
      <c r="AH47">
        <v>32.126221999999999</v>
      </c>
      <c r="AI47">
        <v>51640.6</v>
      </c>
      <c r="AJ47">
        <v>21706.2</v>
      </c>
      <c r="AK47">
        <v>31</v>
      </c>
      <c r="AL47">
        <v>26876</v>
      </c>
      <c r="AM47" t="s">
        <v>336</v>
      </c>
      <c r="AN47" t="s">
        <v>607</v>
      </c>
      <c r="AO47">
        <v>1322.421</v>
      </c>
      <c r="AR47" t="s">
        <v>118</v>
      </c>
      <c r="AS47" t="s">
        <v>122</v>
      </c>
      <c r="AT47" t="s">
        <v>251</v>
      </c>
      <c r="AU47" t="s">
        <v>335</v>
      </c>
      <c r="AV47" t="s">
        <v>48</v>
      </c>
      <c r="AW47">
        <v>6</v>
      </c>
      <c r="BB47">
        <v>0.83795155042766112</v>
      </c>
      <c r="BC47" t="s">
        <v>67</v>
      </c>
      <c r="BF47" t="s">
        <v>118</v>
      </c>
      <c r="BG47" t="s">
        <v>122</v>
      </c>
      <c r="BH47" t="s">
        <v>335</v>
      </c>
      <c r="BI47">
        <v>8570</v>
      </c>
      <c r="BJ47">
        <v>6</v>
      </c>
      <c r="BK47" t="s">
        <v>251</v>
      </c>
      <c r="BL47" t="s">
        <v>250</v>
      </c>
      <c r="BM47">
        <v>0.83795155042766112</v>
      </c>
      <c r="BN47" t="s">
        <v>67</v>
      </c>
      <c r="BO47" t="s">
        <v>179</v>
      </c>
      <c r="BP47">
        <v>4310.5439999999999</v>
      </c>
    </row>
    <row r="48" spans="1:68" ht="16.5" x14ac:dyDescent="0.25">
      <c r="A48" s="112" t="str">
        <f t="shared" si="18"/>
        <v>청라교통</v>
      </c>
      <c r="B48" s="113" t="str">
        <f t="shared" si="1"/>
        <v>박승재</v>
      </c>
      <c r="C48" s="114" t="str">
        <f t="shared" si="19"/>
        <v>C</v>
      </c>
      <c r="D48" s="115">
        <f t="shared" si="20"/>
        <v>0.85952380952380947</v>
      </c>
      <c r="E48" s="116">
        <f t="shared" si="21"/>
        <v>4742</v>
      </c>
      <c r="F48" s="117" t="str">
        <f t="shared" si="22"/>
        <v>112</v>
      </c>
      <c r="G48" s="118" t="str">
        <f t="shared" si="23"/>
        <v>70바6066</v>
      </c>
      <c r="H48" s="119">
        <f t="shared" si="24"/>
        <v>1</v>
      </c>
      <c r="I48" s="120">
        <f t="shared" si="25"/>
        <v>2372.8789999999999</v>
      </c>
      <c r="J48" s="121">
        <f t="shared" si="26"/>
        <v>1.2450188006516755E-2</v>
      </c>
      <c r="K48" s="121">
        <f t="shared" si="27"/>
        <v>0.36131855135107738</v>
      </c>
      <c r="L48" s="121">
        <f t="shared" si="28"/>
        <v>0.2920502899642165</v>
      </c>
      <c r="M48" s="122">
        <f t="shared" si="29"/>
        <v>13.446999999999999</v>
      </c>
      <c r="N48" s="123">
        <f t="shared" si="30"/>
        <v>4.2142898984735423E-2</v>
      </c>
      <c r="O48" s="123">
        <f t="shared" si="31"/>
        <v>10.198581554305973</v>
      </c>
      <c r="P48" s="223">
        <f t="shared" si="32"/>
        <v>2</v>
      </c>
      <c r="Q48" s="224">
        <f t="shared" si="33"/>
        <v>1</v>
      </c>
      <c r="R48" s="224">
        <f t="shared" si="34"/>
        <v>242</v>
      </c>
      <c r="T48">
        <v>531</v>
      </c>
      <c r="U48">
        <v>4742</v>
      </c>
      <c r="V48" t="s">
        <v>337</v>
      </c>
      <c r="W48">
        <v>2372.8789999999999</v>
      </c>
      <c r="X48">
        <v>1314.3969999999999</v>
      </c>
      <c r="Y48">
        <v>1.8049999999999999</v>
      </c>
      <c r="Z48">
        <v>13.446999999999999</v>
      </c>
      <c r="AA48">
        <v>138.594132</v>
      </c>
      <c r="AB48">
        <v>1.7255229999999999</v>
      </c>
      <c r="AC48">
        <v>50.076630999999999</v>
      </c>
      <c r="AD48" s="1">
        <v>693</v>
      </c>
      <c r="AE48">
        <v>1</v>
      </c>
      <c r="AF48">
        <v>242</v>
      </c>
      <c r="AG48">
        <v>78</v>
      </c>
      <c r="AH48">
        <v>17.121062999999999</v>
      </c>
      <c r="AI48">
        <v>2336.1</v>
      </c>
      <c r="AJ48">
        <v>0</v>
      </c>
      <c r="AK48">
        <v>2</v>
      </c>
      <c r="AL48">
        <v>185</v>
      </c>
      <c r="AM48" t="s">
        <v>338</v>
      </c>
      <c r="AN48" t="s">
        <v>608</v>
      </c>
      <c r="AO48">
        <v>2372.8789999999999</v>
      </c>
      <c r="AR48" t="s">
        <v>118</v>
      </c>
      <c r="AS48" t="s">
        <v>119</v>
      </c>
      <c r="AT48" t="s">
        <v>213</v>
      </c>
      <c r="AU48" t="s">
        <v>337</v>
      </c>
      <c r="AV48" t="s">
        <v>48</v>
      </c>
      <c r="AW48">
        <v>1</v>
      </c>
      <c r="BB48">
        <v>0.85952380952380947</v>
      </c>
      <c r="BC48" t="s">
        <v>69</v>
      </c>
      <c r="BF48" t="s">
        <v>118</v>
      </c>
      <c r="BG48" t="s">
        <v>119</v>
      </c>
      <c r="BH48" t="s">
        <v>337</v>
      </c>
      <c r="BI48">
        <v>4742</v>
      </c>
      <c r="BJ48">
        <v>1</v>
      </c>
      <c r="BK48" t="s">
        <v>213</v>
      </c>
      <c r="BL48" t="s">
        <v>174</v>
      </c>
      <c r="BM48">
        <v>0.85952380952380947</v>
      </c>
      <c r="BN48" t="s">
        <v>69</v>
      </c>
      <c r="BO48" t="s">
        <v>177</v>
      </c>
      <c r="BP48">
        <v>2372.8789999999999</v>
      </c>
    </row>
    <row r="49" spans="1:68" ht="16.5" x14ac:dyDescent="0.25">
      <c r="A49" s="129" t="str">
        <f t="shared" si="18"/>
        <v>청라교통</v>
      </c>
      <c r="B49" s="130" t="str">
        <f t="shared" si="1"/>
        <v>박시형</v>
      </c>
      <c r="C49" s="131" t="str">
        <f t="shared" si="19"/>
        <v>B</v>
      </c>
      <c r="D49" s="132">
        <f t="shared" si="20"/>
        <v>0.90998388064244651</v>
      </c>
      <c r="E49" s="133">
        <f t="shared" si="21"/>
        <v>1815</v>
      </c>
      <c r="F49" s="134" t="str">
        <f t="shared" si="22"/>
        <v>112</v>
      </c>
      <c r="G49" s="135" t="str">
        <f t="shared" si="23"/>
        <v>70바6013</v>
      </c>
      <c r="H49" s="136">
        <f t="shared" si="24"/>
        <v>11</v>
      </c>
      <c r="I49" s="137">
        <f t="shared" si="25"/>
        <v>1756.3239999999996</v>
      </c>
      <c r="J49" s="138">
        <f t="shared" si="26"/>
        <v>4.208969927204851E-2</v>
      </c>
      <c r="K49" s="138">
        <f t="shared" si="27"/>
        <v>0.3517112598296801</v>
      </c>
      <c r="L49" s="138">
        <f t="shared" si="28"/>
        <v>0.20838979596019874</v>
      </c>
      <c r="M49" s="139">
        <f t="shared" si="29"/>
        <v>14.847</v>
      </c>
      <c r="N49" s="140">
        <f t="shared" si="30"/>
        <v>0</v>
      </c>
      <c r="O49" s="140">
        <f t="shared" si="31"/>
        <v>30.745297403916886</v>
      </c>
      <c r="P49" s="221">
        <f t="shared" si="32"/>
        <v>7</v>
      </c>
      <c r="Q49" s="222">
        <f t="shared" si="33"/>
        <v>0</v>
      </c>
      <c r="R49" s="222">
        <f t="shared" si="34"/>
        <v>568</v>
      </c>
      <c r="T49">
        <v>531</v>
      </c>
      <c r="U49">
        <v>1815</v>
      </c>
      <c r="V49" t="s">
        <v>339</v>
      </c>
      <c r="W49">
        <v>1847.4369999999999</v>
      </c>
      <c r="X49">
        <v>1013.019</v>
      </c>
      <c r="Y49">
        <v>1.8240000000000001</v>
      </c>
      <c r="Z49">
        <v>14.847</v>
      </c>
      <c r="AA49">
        <v>118.63496499999999</v>
      </c>
      <c r="AB49">
        <v>4.9933100000000001</v>
      </c>
      <c r="AC49">
        <v>41.725253000000002</v>
      </c>
      <c r="AD49" s="1">
        <v>366</v>
      </c>
      <c r="AE49">
        <v>0</v>
      </c>
      <c r="AF49">
        <v>568</v>
      </c>
      <c r="AG49">
        <v>75</v>
      </c>
      <c r="AH49">
        <v>15.572449000000001</v>
      </c>
      <c r="AI49">
        <v>993</v>
      </c>
      <c r="AJ49">
        <v>0</v>
      </c>
      <c r="AK49">
        <v>7</v>
      </c>
      <c r="AL49">
        <v>4889</v>
      </c>
      <c r="AM49" t="s">
        <v>340</v>
      </c>
      <c r="AN49" t="s">
        <v>609</v>
      </c>
      <c r="AO49">
        <v>276.315</v>
      </c>
      <c r="AR49" t="s">
        <v>118</v>
      </c>
      <c r="AS49" t="s">
        <v>119</v>
      </c>
      <c r="AT49" t="s">
        <v>203</v>
      </c>
      <c r="AU49" t="s">
        <v>339</v>
      </c>
      <c r="AV49" t="s">
        <v>48</v>
      </c>
      <c r="AW49">
        <v>11</v>
      </c>
      <c r="BB49">
        <v>0.90998388064244651</v>
      </c>
      <c r="BC49" t="s">
        <v>68</v>
      </c>
      <c r="BF49" t="s">
        <v>118</v>
      </c>
      <c r="BG49" t="s">
        <v>119</v>
      </c>
      <c r="BH49" t="s">
        <v>339</v>
      </c>
      <c r="BI49">
        <v>1815</v>
      </c>
      <c r="BJ49">
        <v>11</v>
      </c>
      <c r="BK49" t="s">
        <v>203</v>
      </c>
      <c r="BL49" t="s">
        <v>198</v>
      </c>
      <c r="BM49">
        <v>0.90998388064244651</v>
      </c>
      <c r="BN49" t="s">
        <v>68</v>
      </c>
      <c r="BO49" t="s">
        <v>175</v>
      </c>
      <c r="BP49">
        <v>1756.3239999999996</v>
      </c>
    </row>
    <row r="50" spans="1:68" ht="16.5" x14ac:dyDescent="0.25">
      <c r="A50" s="112" t="str">
        <f t="shared" si="18"/>
        <v>청라교통</v>
      </c>
      <c r="B50" s="113" t="str">
        <f t="shared" si="1"/>
        <v>박양우</v>
      </c>
      <c r="C50" s="114" t="str">
        <f t="shared" si="19"/>
        <v>F</v>
      </c>
      <c r="D50" s="115">
        <f t="shared" si="20"/>
        <v>0.79703703703703699</v>
      </c>
      <c r="E50" s="116">
        <f t="shared" si="21"/>
        <v>7326</v>
      </c>
      <c r="F50" s="117" t="str">
        <f t="shared" si="22"/>
        <v>307</v>
      </c>
      <c r="G50" s="118" t="str">
        <f t="shared" si="23"/>
        <v>72바1701</v>
      </c>
      <c r="H50" s="119">
        <f t="shared" si="24"/>
        <v>1</v>
      </c>
      <c r="I50" s="120">
        <f t="shared" si="25"/>
        <v>4041.44</v>
      </c>
      <c r="J50" s="121">
        <f t="shared" si="26"/>
        <v>3.5023644700521793E-2</v>
      </c>
      <c r="K50" s="121">
        <f t="shared" si="27"/>
        <v>0.33104087309272318</v>
      </c>
      <c r="L50" s="121">
        <f t="shared" si="28"/>
        <v>0.17617482877390236</v>
      </c>
      <c r="M50" s="122">
        <f t="shared" si="29"/>
        <v>25.387</v>
      </c>
      <c r="N50" s="123">
        <f t="shared" si="30"/>
        <v>0.14846193436003008</v>
      </c>
      <c r="O50" s="123">
        <f t="shared" si="31"/>
        <v>50.625519616770262</v>
      </c>
      <c r="P50" s="223">
        <f t="shared" si="32"/>
        <v>39</v>
      </c>
      <c r="Q50" s="224">
        <f t="shared" si="33"/>
        <v>6</v>
      </c>
      <c r="R50" s="224">
        <f t="shared" si="34"/>
        <v>2046</v>
      </c>
      <c r="T50">
        <v>531</v>
      </c>
      <c r="U50">
        <v>7326</v>
      </c>
      <c r="V50" t="s">
        <v>341</v>
      </c>
      <c r="W50">
        <v>4041.44</v>
      </c>
      <c r="X50">
        <v>1878.2860000000001</v>
      </c>
      <c r="Y50">
        <v>2.1520000000000001</v>
      </c>
      <c r="Z50">
        <v>25.387</v>
      </c>
      <c r="AA50">
        <v>161.88997599999999</v>
      </c>
      <c r="AB50">
        <v>5.6699770000000003</v>
      </c>
      <c r="AC50">
        <v>53.592199000000001</v>
      </c>
      <c r="AD50" s="1">
        <v>712</v>
      </c>
      <c r="AE50">
        <v>6</v>
      </c>
      <c r="AF50">
        <v>2046</v>
      </c>
      <c r="AG50">
        <v>94</v>
      </c>
      <c r="AH50">
        <v>24.964115</v>
      </c>
      <c r="AI50">
        <v>46101.3</v>
      </c>
      <c r="AJ50">
        <v>18713.599999999999</v>
      </c>
      <c r="AK50">
        <v>39</v>
      </c>
      <c r="AL50">
        <v>29264</v>
      </c>
      <c r="AM50" t="s">
        <v>342</v>
      </c>
      <c r="AN50" t="s">
        <v>610</v>
      </c>
      <c r="AO50">
        <v>4041.44</v>
      </c>
      <c r="AR50" t="s">
        <v>118</v>
      </c>
      <c r="AS50" t="s">
        <v>121</v>
      </c>
      <c r="AT50" t="s">
        <v>241</v>
      </c>
      <c r="AU50" t="s">
        <v>341</v>
      </c>
      <c r="AV50" t="s">
        <v>48</v>
      </c>
      <c r="AW50">
        <v>1</v>
      </c>
      <c r="BB50">
        <v>0.79703703703703699</v>
      </c>
      <c r="BC50" t="s">
        <v>70</v>
      </c>
      <c r="BF50" t="s">
        <v>118</v>
      </c>
      <c r="BG50" t="s">
        <v>121</v>
      </c>
      <c r="BH50" t="s">
        <v>341</v>
      </c>
      <c r="BI50">
        <v>7326</v>
      </c>
      <c r="BJ50">
        <v>1</v>
      </c>
      <c r="BK50" t="s">
        <v>241</v>
      </c>
      <c r="BL50" t="s">
        <v>174</v>
      </c>
      <c r="BM50">
        <v>0.79703703703703699</v>
      </c>
      <c r="BN50" t="s">
        <v>70</v>
      </c>
      <c r="BO50" t="s">
        <v>188</v>
      </c>
      <c r="BP50">
        <v>4041.44</v>
      </c>
    </row>
    <row r="51" spans="1:68" ht="16.5" x14ac:dyDescent="0.25">
      <c r="A51" s="129" t="str">
        <f t="shared" si="18"/>
        <v>청라교통</v>
      </c>
      <c r="B51" s="130" t="str">
        <f t="shared" si="1"/>
        <v>박영수</v>
      </c>
      <c r="C51" s="131" t="str">
        <f t="shared" si="19"/>
        <v>F</v>
      </c>
      <c r="D51" s="132">
        <f t="shared" si="20"/>
        <v>0.77380626445445977</v>
      </c>
      <c r="E51" s="133">
        <f t="shared" si="21"/>
        <v>3458</v>
      </c>
      <c r="F51" s="134" t="str">
        <f t="shared" si="22"/>
        <v>307</v>
      </c>
      <c r="G51" s="135" t="str">
        <f t="shared" si="23"/>
        <v>72바1702</v>
      </c>
      <c r="H51" s="136">
        <f t="shared" si="24"/>
        <v>2</v>
      </c>
      <c r="I51" s="137">
        <f t="shared" si="25"/>
        <v>3914.2640000000001</v>
      </c>
      <c r="J51" s="138">
        <f t="shared" si="26"/>
        <v>1.2333997556919054E-2</v>
      </c>
      <c r="K51" s="138">
        <f t="shared" si="27"/>
        <v>0.27857645143368892</v>
      </c>
      <c r="L51" s="138">
        <f t="shared" si="28"/>
        <v>0.15481837709464666</v>
      </c>
      <c r="M51" s="139">
        <f t="shared" si="29"/>
        <v>23.648</v>
      </c>
      <c r="N51" s="140">
        <f t="shared" si="30"/>
        <v>0</v>
      </c>
      <c r="O51" s="140">
        <f t="shared" si="31"/>
        <v>7.1788719411874107</v>
      </c>
      <c r="P51" s="221">
        <f t="shared" si="32"/>
        <v>8</v>
      </c>
      <c r="Q51" s="222">
        <f t="shared" si="33"/>
        <v>0</v>
      </c>
      <c r="R51" s="222">
        <f t="shared" si="34"/>
        <v>281</v>
      </c>
      <c r="T51">
        <v>531</v>
      </c>
      <c r="U51">
        <v>3458</v>
      </c>
      <c r="V51" t="s">
        <v>343</v>
      </c>
      <c r="W51">
        <v>3914.2640000000001</v>
      </c>
      <c r="X51">
        <v>1806.7260000000001</v>
      </c>
      <c r="Y51">
        <v>2.1659999999999999</v>
      </c>
      <c r="Z51">
        <v>23.648</v>
      </c>
      <c r="AA51">
        <v>142.64775</v>
      </c>
      <c r="AB51">
        <v>1.759417</v>
      </c>
      <c r="AC51">
        <v>39.738303999999999</v>
      </c>
      <c r="AD51" s="1">
        <v>606</v>
      </c>
      <c r="AE51">
        <v>0</v>
      </c>
      <c r="AF51">
        <v>281</v>
      </c>
      <c r="AG51">
        <v>93</v>
      </c>
      <c r="AH51">
        <v>27.440068</v>
      </c>
      <c r="AI51">
        <v>21755</v>
      </c>
      <c r="AJ51">
        <v>8039.5</v>
      </c>
      <c r="AK51">
        <v>8</v>
      </c>
      <c r="AL51">
        <v>1393</v>
      </c>
      <c r="AM51" t="s">
        <v>344</v>
      </c>
      <c r="AN51" t="s">
        <v>611</v>
      </c>
      <c r="AO51">
        <v>3660.549</v>
      </c>
      <c r="AR51" t="s">
        <v>118</v>
      </c>
      <c r="AS51" t="s">
        <v>121</v>
      </c>
      <c r="AT51" t="s">
        <v>242</v>
      </c>
      <c r="AU51" t="s">
        <v>343</v>
      </c>
      <c r="AV51" t="s">
        <v>48</v>
      </c>
      <c r="AW51">
        <v>2</v>
      </c>
      <c r="BB51">
        <v>0.77380626445445977</v>
      </c>
      <c r="BC51" t="s">
        <v>70</v>
      </c>
      <c r="BF51" t="s">
        <v>118</v>
      </c>
      <c r="BG51" t="s">
        <v>121</v>
      </c>
      <c r="BH51" t="s">
        <v>343</v>
      </c>
      <c r="BI51">
        <v>3458</v>
      </c>
      <c r="BJ51">
        <v>2</v>
      </c>
      <c r="BK51" t="s">
        <v>242</v>
      </c>
      <c r="BL51" t="s">
        <v>243</v>
      </c>
      <c r="BM51">
        <v>0.77380626445445977</v>
      </c>
      <c r="BN51" t="s">
        <v>70</v>
      </c>
      <c r="BO51" t="s">
        <v>188</v>
      </c>
      <c r="BP51">
        <v>3914.2640000000001</v>
      </c>
    </row>
    <row r="52" spans="1:68" ht="16.5" x14ac:dyDescent="0.25">
      <c r="A52" s="112" t="str">
        <f t="shared" si="18"/>
        <v>청라교통</v>
      </c>
      <c r="B52" s="113" t="str">
        <f t="shared" si="1"/>
        <v>박용호</v>
      </c>
      <c r="C52" s="114" t="str">
        <f t="shared" si="19"/>
        <v>B</v>
      </c>
      <c r="D52" s="115">
        <f t="shared" si="20"/>
        <v>0.92894976435661814</v>
      </c>
      <c r="E52" s="116">
        <f t="shared" si="21"/>
        <v>1680</v>
      </c>
      <c r="F52" s="117" t="str">
        <f t="shared" si="22"/>
        <v>112</v>
      </c>
      <c r="G52" s="118" t="str">
        <f t="shared" si="23"/>
        <v>70바6062</v>
      </c>
      <c r="H52" s="119">
        <f t="shared" si="24"/>
        <v>2</v>
      </c>
      <c r="I52" s="120">
        <f t="shared" si="25"/>
        <v>2333.0080000000003</v>
      </c>
      <c r="J52" s="121">
        <f t="shared" si="26"/>
        <v>2.0190042662898561E-2</v>
      </c>
      <c r="K52" s="121">
        <f t="shared" si="27"/>
        <v>0.40055462325408198</v>
      </c>
      <c r="L52" s="121">
        <f t="shared" si="28"/>
        <v>0.19759897951485805</v>
      </c>
      <c r="M52" s="122">
        <f t="shared" si="29"/>
        <v>16.271000000000001</v>
      </c>
      <c r="N52" s="123">
        <f t="shared" si="30"/>
        <v>8.5726238401239954E-2</v>
      </c>
      <c r="O52" s="123">
        <f t="shared" si="31"/>
        <v>34.419084718097842</v>
      </c>
      <c r="P52" s="223">
        <f t="shared" si="32"/>
        <v>36</v>
      </c>
      <c r="Q52" s="224">
        <f t="shared" si="33"/>
        <v>2</v>
      </c>
      <c r="R52" s="224">
        <f t="shared" si="34"/>
        <v>803</v>
      </c>
      <c r="T52">
        <v>531</v>
      </c>
      <c r="U52">
        <v>1680</v>
      </c>
      <c r="V52" t="s">
        <v>345</v>
      </c>
      <c r="W52">
        <v>2333.0079999999998</v>
      </c>
      <c r="X52">
        <v>1326.5709999999999</v>
      </c>
      <c r="Y52">
        <v>1.7589999999999999</v>
      </c>
      <c r="Z52">
        <v>16.271000000000001</v>
      </c>
      <c r="AA52">
        <v>150.73331200000001</v>
      </c>
      <c r="AB52">
        <v>3.0433119999999998</v>
      </c>
      <c r="AC52">
        <v>60.376925</v>
      </c>
      <c r="AD52" s="1">
        <v>461</v>
      </c>
      <c r="AE52">
        <v>2</v>
      </c>
      <c r="AF52">
        <v>803</v>
      </c>
      <c r="AG52">
        <v>80</v>
      </c>
      <c r="AH52">
        <v>15.47772</v>
      </c>
      <c r="AI52">
        <v>3234.1</v>
      </c>
      <c r="AJ52">
        <v>0</v>
      </c>
      <c r="AK52">
        <v>36</v>
      </c>
      <c r="AL52">
        <v>42393</v>
      </c>
      <c r="AM52" t="s">
        <v>346</v>
      </c>
      <c r="AN52" t="s">
        <v>612</v>
      </c>
      <c r="AO52">
        <v>2201.8290000000002</v>
      </c>
      <c r="AR52" t="s">
        <v>118</v>
      </c>
      <c r="AS52" t="s">
        <v>119</v>
      </c>
      <c r="AT52" t="s">
        <v>209</v>
      </c>
      <c r="AU52" t="s">
        <v>345</v>
      </c>
      <c r="AV52" t="s">
        <v>48</v>
      </c>
      <c r="AW52">
        <v>2</v>
      </c>
      <c r="BB52">
        <v>0.92894976435661814</v>
      </c>
      <c r="BC52" t="s">
        <v>68</v>
      </c>
      <c r="BF52" t="s">
        <v>118</v>
      </c>
      <c r="BG52" t="s">
        <v>119</v>
      </c>
      <c r="BH52" t="s">
        <v>345</v>
      </c>
      <c r="BI52">
        <v>1680</v>
      </c>
      <c r="BJ52">
        <v>2</v>
      </c>
      <c r="BK52" t="s">
        <v>209</v>
      </c>
      <c r="BL52" t="s">
        <v>217</v>
      </c>
      <c r="BM52">
        <v>0.92894976435661814</v>
      </c>
      <c r="BN52" t="s">
        <v>68</v>
      </c>
      <c r="BO52" t="s">
        <v>175</v>
      </c>
      <c r="BP52">
        <v>2333.0080000000003</v>
      </c>
    </row>
    <row r="53" spans="1:68" ht="16.5" x14ac:dyDescent="0.25">
      <c r="A53" s="129" t="str">
        <f t="shared" si="18"/>
        <v>청라교통</v>
      </c>
      <c r="B53" s="130" t="str">
        <f t="shared" si="1"/>
        <v>박용환</v>
      </c>
      <c r="C53" s="131" t="str">
        <f t="shared" si="19"/>
        <v>B</v>
      </c>
      <c r="D53" s="132">
        <f t="shared" si="20"/>
        <v>0.90324466213316401</v>
      </c>
      <c r="E53" s="133">
        <f t="shared" si="21"/>
        <v>4298</v>
      </c>
      <c r="F53" s="134" t="str">
        <f t="shared" si="22"/>
        <v>308</v>
      </c>
      <c r="G53" s="135" t="str">
        <f t="shared" si="23"/>
        <v>70바6035</v>
      </c>
      <c r="H53" s="136">
        <f t="shared" si="24"/>
        <v>3</v>
      </c>
      <c r="I53" s="137">
        <f t="shared" si="25"/>
        <v>4315.924</v>
      </c>
      <c r="J53" s="138">
        <f t="shared" si="26"/>
        <v>3.5211736987885281E-2</v>
      </c>
      <c r="K53" s="138">
        <f t="shared" si="27"/>
        <v>0.22882303069588356</v>
      </c>
      <c r="L53" s="138">
        <f t="shared" si="28"/>
        <v>0.11330134636291093</v>
      </c>
      <c r="M53" s="139">
        <f t="shared" si="29"/>
        <v>20.234999999999999</v>
      </c>
      <c r="N53" s="140">
        <f t="shared" si="30"/>
        <v>2.3170009481167878E-2</v>
      </c>
      <c r="O53" s="140">
        <f t="shared" si="31"/>
        <v>4.6803419151959114</v>
      </c>
      <c r="P53" s="221">
        <f t="shared" si="32"/>
        <v>0</v>
      </c>
      <c r="Q53" s="222">
        <f t="shared" si="33"/>
        <v>1</v>
      </c>
      <c r="R53" s="222">
        <f t="shared" si="34"/>
        <v>202</v>
      </c>
      <c r="T53">
        <v>531</v>
      </c>
      <c r="U53">
        <v>4298</v>
      </c>
      <c r="V53" t="s">
        <v>347</v>
      </c>
      <c r="W53">
        <v>4315.924</v>
      </c>
      <c r="X53">
        <v>1648.596</v>
      </c>
      <c r="Y53">
        <v>2.6179999999999999</v>
      </c>
      <c r="Z53">
        <v>20.234999999999999</v>
      </c>
      <c r="AA53">
        <v>120.77606400000001</v>
      </c>
      <c r="AB53">
        <v>4.2527350000000004</v>
      </c>
      <c r="AC53">
        <v>27.636344999999999</v>
      </c>
      <c r="AD53" s="1">
        <v>489</v>
      </c>
      <c r="AE53">
        <v>1</v>
      </c>
      <c r="AF53">
        <v>202</v>
      </c>
      <c r="AG53">
        <v>91</v>
      </c>
      <c r="AH53">
        <v>35.734927999999996</v>
      </c>
      <c r="AI53">
        <v>25704.400000000001</v>
      </c>
      <c r="AJ53">
        <v>10753.1</v>
      </c>
      <c r="AK53">
        <v>0</v>
      </c>
      <c r="AL53">
        <v>0</v>
      </c>
      <c r="AM53" t="s">
        <v>348</v>
      </c>
      <c r="AN53" t="s">
        <v>613</v>
      </c>
      <c r="AO53">
        <v>3770.3670000000002</v>
      </c>
      <c r="AR53" t="s">
        <v>118</v>
      </c>
      <c r="AS53" t="s">
        <v>122</v>
      </c>
      <c r="AT53" t="s">
        <v>249</v>
      </c>
      <c r="AU53" t="s">
        <v>347</v>
      </c>
      <c r="AV53" t="s">
        <v>48</v>
      </c>
      <c r="AW53">
        <v>3</v>
      </c>
      <c r="BB53">
        <v>0.90324466213316401</v>
      </c>
      <c r="BC53" t="s">
        <v>68</v>
      </c>
      <c r="BF53" t="s">
        <v>118</v>
      </c>
      <c r="BG53" t="s">
        <v>122</v>
      </c>
      <c r="BH53" t="s">
        <v>347</v>
      </c>
      <c r="BI53">
        <v>4298</v>
      </c>
      <c r="BJ53">
        <v>3</v>
      </c>
      <c r="BK53" t="s">
        <v>249</v>
      </c>
      <c r="BL53" t="s">
        <v>248</v>
      </c>
      <c r="BM53">
        <v>0.90324466213316401</v>
      </c>
      <c r="BN53" t="s">
        <v>68</v>
      </c>
      <c r="BO53" t="s">
        <v>175</v>
      </c>
      <c r="BP53">
        <v>4315.924</v>
      </c>
    </row>
    <row r="54" spans="1:68" ht="16.5" x14ac:dyDescent="0.25">
      <c r="A54" s="112" t="str">
        <f t="shared" si="18"/>
        <v>청라교통</v>
      </c>
      <c r="B54" s="113" t="str">
        <f t="shared" si="1"/>
        <v>박제군</v>
      </c>
      <c r="C54" s="114" t="str">
        <f t="shared" si="19"/>
        <v>S</v>
      </c>
      <c r="D54" s="115">
        <f t="shared" si="20"/>
        <v>1.0196790412325358</v>
      </c>
      <c r="E54" s="116">
        <f t="shared" si="21"/>
        <v>5642</v>
      </c>
      <c r="F54" s="117" t="str">
        <f t="shared" si="22"/>
        <v>112</v>
      </c>
      <c r="G54" s="118" t="str">
        <f t="shared" si="23"/>
        <v>70바5997</v>
      </c>
      <c r="H54" s="119">
        <f t="shared" si="24"/>
        <v>2</v>
      </c>
      <c r="I54" s="120">
        <f t="shared" si="25"/>
        <v>2247.5940000000001</v>
      </c>
      <c r="J54" s="121">
        <f t="shared" si="26"/>
        <v>2.4128463407241178E-2</v>
      </c>
      <c r="K54" s="121">
        <f t="shared" si="27"/>
        <v>0.31156588634981602</v>
      </c>
      <c r="L54" s="121">
        <f t="shared" si="28"/>
        <v>0.17307396264627864</v>
      </c>
      <c r="M54" s="122">
        <f t="shared" si="29"/>
        <v>13.516</v>
      </c>
      <c r="N54" s="123">
        <f t="shared" si="30"/>
        <v>4.3887926036556009E-2</v>
      </c>
      <c r="O54" s="123">
        <f t="shared" si="31"/>
        <v>14.614679370173151</v>
      </c>
      <c r="P54" s="223">
        <f t="shared" si="32"/>
        <v>6</v>
      </c>
      <c r="Q54" s="224">
        <f t="shared" si="33"/>
        <v>1</v>
      </c>
      <c r="R54" s="224">
        <f t="shared" si="34"/>
        <v>333</v>
      </c>
      <c r="T54">
        <v>531</v>
      </c>
      <c r="U54">
        <v>5642</v>
      </c>
      <c r="V54" t="s">
        <v>349</v>
      </c>
      <c r="W54">
        <v>2278.5309999999999</v>
      </c>
      <c r="X54">
        <v>1121.9480000000001</v>
      </c>
      <c r="Y54">
        <v>2.0310000000000001</v>
      </c>
      <c r="Z54">
        <v>13.516</v>
      </c>
      <c r="AA54">
        <v>138.91912400000001</v>
      </c>
      <c r="AB54">
        <v>3.3519049999999999</v>
      </c>
      <c r="AC54">
        <v>43.28246</v>
      </c>
      <c r="AD54" s="1">
        <v>389</v>
      </c>
      <c r="AE54">
        <v>1</v>
      </c>
      <c r="AF54">
        <v>333</v>
      </c>
      <c r="AG54">
        <v>90</v>
      </c>
      <c r="AH54">
        <v>16.401852000000002</v>
      </c>
      <c r="AI54">
        <v>991.7</v>
      </c>
      <c r="AJ54">
        <v>6.7</v>
      </c>
      <c r="AK54">
        <v>6</v>
      </c>
      <c r="AL54">
        <v>3633</v>
      </c>
      <c r="AM54" t="s">
        <v>350</v>
      </c>
      <c r="AN54" t="s">
        <v>614</v>
      </c>
      <c r="AO54">
        <v>2076.098</v>
      </c>
      <c r="AR54" t="s">
        <v>118</v>
      </c>
      <c r="AS54" t="s">
        <v>119</v>
      </c>
      <c r="AT54" t="s">
        <v>202</v>
      </c>
      <c r="AU54" t="s">
        <v>349</v>
      </c>
      <c r="AV54" t="s">
        <v>48</v>
      </c>
      <c r="AW54">
        <v>2</v>
      </c>
      <c r="BB54">
        <v>1.0196790412325358</v>
      </c>
      <c r="BC54" t="s">
        <v>71</v>
      </c>
      <c r="BF54" t="s">
        <v>118</v>
      </c>
      <c r="BG54" t="s">
        <v>119</v>
      </c>
      <c r="BH54" t="s">
        <v>349</v>
      </c>
      <c r="BI54">
        <v>5642</v>
      </c>
      <c r="BJ54">
        <v>2</v>
      </c>
      <c r="BK54" t="s">
        <v>202</v>
      </c>
      <c r="BL54" t="s">
        <v>207</v>
      </c>
      <c r="BM54">
        <v>1.0196790412325358</v>
      </c>
      <c r="BN54" t="s">
        <v>71</v>
      </c>
      <c r="BO54" t="s">
        <v>176</v>
      </c>
      <c r="BP54">
        <v>2247.5940000000001</v>
      </c>
    </row>
    <row r="55" spans="1:68" ht="16.5" x14ac:dyDescent="0.25">
      <c r="A55" s="129" t="str">
        <f t="shared" si="18"/>
        <v>청라교통</v>
      </c>
      <c r="B55" s="130" t="str">
        <f t="shared" si="1"/>
        <v>박주택</v>
      </c>
      <c r="C55" s="131" t="str">
        <f t="shared" si="19"/>
        <v>F</v>
      </c>
      <c r="D55" s="132">
        <f t="shared" si="20"/>
        <v>0.71689655172413802</v>
      </c>
      <c r="E55" s="133">
        <f t="shared" si="21"/>
        <v>5278</v>
      </c>
      <c r="F55" s="134" t="str">
        <f t="shared" si="22"/>
        <v>308</v>
      </c>
      <c r="G55" s="135" t="str">
        <f t="shared" si="23"/>
        <v>70바5066</v>
      </c>
      <c r="H55" s="136">
        <f t="shared" si="24"/>
        <v>1</v>
      </c>
      <c r="I55" s="137">
        <f t="shared" si="25"/>
        <v>4080.6410000000001</v>
      </c>
      <c r="J55" s="138">
        <f t="shared" si="26"/>
        <v>8.9107993034878256E-3</v>
      </c>
      <c r="K55" s="138">
        <f t="shared" si="27"/>
        <v>0.41499742395715811</v>
      </c>
      <c r="L55" s="138">
        <f t="shared" si="28"/>
        <v>0.14384994906437493</v>
      </c>
      <c r="M55" s="139">
        <f t="shared" si="29"/>
        <v>26.945</v>
      </c>
      <c r="N55" s="140">
        <f t="shared" si="30"/>
        <v>2.4505953844016173E-2</v>
      </c>
      <c r="O55" s="140">
        <f t="shared" si="31"/>
        <v>18.452983244544178</v>
      </c>
      <c r="P55" s="221">
        <f t="shared" si="32"/>
        <v>75</v>
      </c>
      <c r="Q55" s="222">
        <f t="shared" si="33"/>
        <v>1</v>
      </c>
      <c r="R55" s="222">
        <f t="shared" si="34"/>
        <v>753</v>
      </c>
      <c r="T55">
        <v>531</v>
      </c>
      <c r="U55">
        <v>5278</v>
      </c>
      <c r="V55" t="s">
        <v>351</v>
      </c>
      <c r="W55">
        <v>4080.6410000000001</v>
      </c>
      <c r="X55">
        <v>1962.37</v>
      </c>
      <c r="Y55">
        <v>2.0790000000000002</v>
      </c>
      <c r="Z55">
        <v>26.945</v>
      </c>
      <c r="AA55">
        <v>141.49415300000001</v>
      </c>
      <c r="AB55">
        <v>1.260826</v>
      </c>
      <c r="AC55">
        <v>58.719709000000002</v>
      </c>
      <c r="AD55" s="1">
        <v>587</v>
      </c>
      <c r="AE55">
        <v>1</v>
      </c>
      <c r="AF55">
        <v>753</v>
      </c>
      <c r="AG55">
        <v>94</v>
      </c>
      <c r="AH55">
        <v>28.839642999999999</v>
      </c>
      <c r="AI55">
        <v>71099.100000000006</v>
      </c>
      <c r="AJ55">
        <v>30981.4</v>
      </c>
      <c r="AK55">
        <v>75</v>
      </c>
      <c r="AL55">
        <v>82657</v>
      </c>
      <c r="AM55" t="s">
        <v>352</v>
      </c>
      <c r="AN55" t="s">
        <v>615</v>
      </c>
      <c r="AO55">
        <v>4080.6410000000001</v>
      </c>
      <c r="AR55" t="s">
        <v>118</v>
      </c>
      <c r="AS55" t="s">
        <v>122</v>
      </c>
      <c r="AT55" t="s">
        <v>246</v>
      </c>
      <c r="AU55" t="s">
        <v>351</v>
      </c>
      <c r="AV55" t="s">
        <v>48</v>
      </c>
      <c r="AW55">
        <v>1</v>
      </c>
      <c r="BB55">
        <v>0.71689655172413802</v>
      </c>
      <c r="BC55" t="s">
        <v>70</v>
      </c>
      <c r="BF55" t="s">
        <v>118</v>
      </c>
      <c r="BG55" t="s">
        <v>122</v>
      </c>
      <c r="BH55" t="s">
        <v>351</v>
      </c>
      <c r="BI55">
        <v>5278</v>
      </c>
      <c r="BJ55">
        <v>1</v>
      </c>
      <c r="BK55" t="s">
        <v>246</v>
      </c>
      <c r="BL55" t="s">
        <v>174</v>
      </c>
      <c r="BM55">
        <v>0.71689655172413802</v>
      </c>
      <c r="BN55" t="s">
        <v>70</v>
      </c>
      <c r="BO55" t="s">
        <v>188</v>
      </c>
      <c r="BP55">
        <v>4080.6410000000001</v>
      </c>
    </row>
    <row r="56" spans="1:68" ht="16.5" x14ac:dyDescent="0.25">
      <c r="A56" s="112" t="str">
        <f t="shared" si="18"/>
        <v>청라교통</v>
      </c>
      <c r="B56" s="113" t="str">
        <f t="shared" si="1"/>
        <v>박학기</v>
      </c>
      <c r="C56" s="114" t="str">
        <f t="shared" si="19"/>
        <v>D</v>
      </c>
      <c r="D56" s="115">
        <f t="shared" si="20"/>
        <v>0.84785714285714298</v>
      </c>
      <c r="E56" s="116">
        <f t="shared" si="21"/>
        <v>913</v>
      </c>
      <c r="F56" s="117" t="str">
        <f t="shared" si="22"/>
        <v>307</v>
      </c>
      <c r="G56" s="118" t="str">
        <f t="shared" si="23"/>
        <v>72바1702</v>
      </c>
      <c r="H56" s="119">
        <f t="shared" si="24"/>
        <v>1</v>
      </c>
      <c r="I56" s="120">
        <f t="shared" si="25"/>
        <v>4344.5</v>
      </c>
      <c r="J56" s="121">
        <f t="shared" si="26"/>
        <v>9.6961262851801861E-3</v>
      </c>
      <c r="K56" s="121">
        <f t="shared" si="27"/>
        <v>0.26419099911047694</v>
      </c>
      <c r="L56" s="121">
        <f t="shared" si="28"/>
        <v>0.20117389803199448</v>
      </c>
      <c r="M56" s="122">
        <f t="shared" si="29"/>
        <v>18.940000000000001</v>
      </c>
      <c r="N56" s="123">
        <f t="shared" si="30"/>
        <v>0</v>
      </c>
      <c r="O56" s="123">
        <f t="shared" si="31"/>
        <v>5.5012084244446999</v>
      </c>
      <c r="P56" s="223">
        <f t="shared" si="32"/>
        <v>10</v>
      </c>
      <c r="Q56" s="224">
        <f t="shared" si="33"/>
        <v>0</v>
      </c>
      <c r="R56" s="224">
        <f t="shared" si="34"/>
        <v>239</v>
      </c>
      <c r="T56">
        <v>531</v>
      </c>
      <c r="U56">
        <v>913</v>
      </c>
      <c r="V56" t="s">
        <v>353</v>
      </c>
      <c r="W56">
        <v>4344.5</v>
      </c>
      <c r="X56">
        <v>1829.903</v>
      </c>
      <c r="Y56">
        <v>2.3740000000000001</v>
      </c>
      <c r="Z56">
        <v>18.940000000000001</v>
      </c>
      <c r="AA56">
        <v>166.10024999999999</v>
      </c>
      <c r="AB56">
        <v>1.6105290000000001</v>
      </c>
      <c r="AC56">
        <v>43.882190999999999</v>
      </c>
      <c r="AD56" s="1">
        <v>874</v>
      </c>
      <c r="AE56">
        <v>0</v>
      </c>
      <c r="AF56">
        <v>239</v>
      </c>
      <c r="AG56">
        <v>93</v>
      </c>
      <c r="AH56">
        <v>26.155889999999999</v>
      </c>
      <c r="AI56">
        <v>27750.5</v>
      </c>
      <c r="AJ56">
        <v>10606.2</v>
      </c>
      <c r="AK56">
        <v>10</v>
      </c>
      <c r="AL56">
        <v>3419</v>
      </c>
      <c r="AM56" t="s">
        <v>354</v>
      </c>
      <c r="AN56" t="s">
        <v>616</v>
      </c>
      <c r="AO56">
        <v>4344.5</v>
      </c>
      <c r="AR56" t="s">
        <v>118</v>
      </c>
      <c r="AS56" t="s">
        <v>121</v>
      </c>
      <c r="AT56" t="s">
        <v>242</v>
      </c>
      <c r="AU56" t="s">
        <v>353</v>
      </c>
      <c r="AV56" t="s">
        <v>48</v>
      </c>
      <c r="AW56">
        <v>1</v>
      </c>
      <c r="BB56">
        <v>0.84785714285714298</v>
      </c>
      <c r="BC56" t="s">
        <v>67</v>
      </c>
      <c r="BF56" t="s">
        <v>118</v>
      </c>
      <c r="BG56" t="s">
        <v>121</v>
      </c>
      <c r="BH56" t="s">
        <v>353</v>
      </c>
      <c r="BI56">
        <v>913</v>
      </c>
      <c r="BJ56">
        <v>1</v>
      </c>
      <c r="BK56" t="s">
        <v>242</v>
      </c>
      <c r="BL56" t="s">
        <v>174</v>
      </c>
      <c r="BM56">
        <v>0.84785714285714298</v>
      </c>
      <c r="BN56" t="s">
        <v>67</v>
      </c>
      <c r="BO56" t="s">
        <v>179</v>
      </c>
      <c r="BP56">
        <v>4344.5</v>
      </c>
    </row>
    <row r="57" spans="1:68" ht="16.5" x14ac:dyDescent="0.25">
      <c r="A57" s="129" t="str">
        <f t="shared" si="18"/>
        <v>청라교통</v>
      </c>
      <c r="B57" s="130" t="str">
        <f t="shared" si="1"/>
        <v>박학연</v>
      </c>
      <c r="C57" s="131" t="str">
        <f t="shared" si="19"/>
        <v>C</v>
      </c>
      <c r="D57" s="132">
        <f t="shared" si="20"/>
        <v>0.87749999999999995</v>
      </c>
      <c r="E57" s="133">
        <f t="shared" si="21"/>
        <v>6253</v>
      </c>
      <c r="F57" s="134" t="str">
        <f t="shared" si="22"/>
        <v>112</v>
      </c>
      <c r="G57" s="135" t="str">
        <f t="shared" si="23"/>
        <v>70바5996</v>
      </c>
      <c r="H57" s="136">
        <f t="shared" si="24"/>
        <v>1</v>
      </c>
      <c r="I57" s="137">
        <f t="shared" si="25"/>
        <v>1018.664</v>
      </c>
      <c r="J57" s="138">
        <f t="shared" si="26"/>
        <v>2.1049201904140797E-2</v>
      </c>
      <c r="K57" s="138">
        <f t="shared" si="27"/>
        <v>0.33349909362257601</v>
      </c>
      <c r="L57" s="138">
        <f t="shared" si="28"/>
        <v>0.24247445673941556</v>
      </c>
      <c r="M57" s="139">
        <f t="shared" si="29"/>
        <v>15.526999999999999</v>
      </c>
      <c r="N57" s="140">
        <f t="shared" si="30"/>
        <v>9.8167796250775527E-2</v>
      </c>
      <c r="O57" s="140">
        <f t="shared" si="31"/>
        <v>1.9633559250155106</v>
      </c>
      <c r="P57" s="221">
        <f t="shared" si="32"/>
        <v>0</v>
      </c>
      <c r="Q57" s="222">
        <f t="shared" si="33"/>
        <v>1</v>
      </c>
      <c r="R57" s="222">
        <f t="shared" si="34"/>
        <v>20</v>
      </c>
      <c r="T57">
        <v>531</v>
      </c>
      <c r="U57">
        <v>6253</v>
      </c>
      <c r="V57" t="s">
        <v>355</v>
      </c>
      <c r="W57">
        <v>1018.664</v>
      </c>
      <c r="X57">
        <v>580.49199999999996</v>
      </c>
      <c r="Y57">
        <v>1.7549999999999999</v>
      </c>
      <c r="Z57">
        <v>15.526999999999999</v>
      </c>
      <c r="AA57">
        <v>57.47054</v>
      </c>
      <c r="AB57">
        <v>1.2097089999999999</v>
      </c>
      <c r="AC57">
        <v>19.166373</v>
      </c>
      <c r="AD57" s="1">
        <v>247</v>
      </c>
      <c r="AE57">
        <v>1</v>
      </c>
      <c r="AF57">
        <v>20</v>
      </c>
      <c r="AG57">
        <v>84</v>
      </c>
      <c r="AH57">
        <v>17.724976999999999</v>
      </c>
      <c r="AI57">
        <v>718</v>
      </c>
      <c r="AJ57">
        <v>0</v>
      </c>
      <c r="AK57">
        <v>0</v>
      </c>
      <c r="AL57">
        <v>0</v>
      </c>
      <c r="AM57" t="s">
        <v>356</v>
      </c>
      <c r="AN57" t="s">
        <v>617</v>
      </c>
      <c r="AO57">
        <v>1018.664</v>
      </c>
      <c r="AR57" t="s">
        <v>118</v>
      </c>
      <c r="AS57" t="s">
        <v>119</v>
      </c>
      <c r="AT57" t="s">
        <v>201</v>
      </c>
      <c r="AU57" t="s">
        <v>355</v>
      </c>
      <c r="AV57" t="s">
        <v>48</v>
      </c>
      <c r="AW57">
        <v>1</v>
      </c>
      <c r="BB57">
        <v>0.87749999999999995</v>
      </c>
      <c r="BC57" t="s">
        <v>69</v>
      </c>
      <c r="BF57" t="s">
        <v>118</v>
      </c>
      <c r="BG57" t="s">
        <v>119</v>
      </c>
      <c r="BH57" t="s">
        <v>355</v>
      </c>
      <c r="BI57">
        <v>6253</v>
      </c>
      <c r="BJ57">
        <v>1</v>
      </c>
      <c r="BK57" t="s">
        <v>201</v>
      </c>
      <c r="BL57" t="s">
        <v>174</v>
      </c>
      <c r="BM57">
        <v>0.87749999999999995</v>
      </c>
      <c r="BN57" t="s">
        <v>69</v>
      </c>
      <c r="BO57" t="s">
        <v>177</v>
      </c>
      <c r="BP57">
        <v>1018.664</v>
      </c>
    </row>
    <row r="58" spans="1:68" ht="16.5" x14ac:dyDescent="0.25">
      <c r="A58" s="112" t="str">
        <f t="shared" si="18"/>
        <v>청라교통</v>
      </c>
      <c r="B58" s="113" t="str">
        <f t="shared" si="1"/>
        <v>방기조</v>
      </c>
      <c r="C58" s="114" t="str">
        <f t="shared" si="19"/>
        <v>F</v>
      </c>
      <c r="D58" s="115">
        <f t="shared" si="20"/>
        <v>0.71281049270662145</v>
      </c>
      <c r="E58" s="116">
        <f t="shared" si="21"/>
        <v>4717</v>
      </c>
      <c r="F58" s="117" t="str">
        <f t="shared" si="22"/>
        <v>308</v>
      </c>
      <c r="G58" s="118" t="str">
        <f t="shared" si="23"/>
        <v>70바5066</v>
      </c>
      <c r="H58" s="119">
        <f t="shared" si="24"/>
        <v>7</v>
      </c>
      <c r="I58" s="120">
        <f t="shared" si="25"/>
        <v>4596.3160000000007</v>
      </c>
      <c r="J58" s="121">
        <f t="shared" si="26"/>
        <v>8.98016934968149E-3</v>
      </c>
      <c r="K58" s="121">
        <f t="shared" si="27"/>
        <v>0.24236522229108717</v>
      </c>
      <c r="L58" s="121">
        <f t="shared" si="28"/>
        <v>0.15447153764014482</v>
      </c>
      <c r="M58" s="122">
        <f t="shared" si="29"/>
        <v>28.702999999999999</v>
      </c>
      <c r="N58" s="123">
        <f t="shared" si="30"/>
        <v>0.1522958821804245</v>
      </c>
      <c r="O58" s="123">
        <f t="shared" si="31"/>
        <v>39.009502392785876</v>
      </c>
      <c r="P58" s="223">
        <f t="shared" si="32"/>
        <v>1</v>
      </c>
      <c r="Q58" s="224">
        <f t="shared" si="33"/>
        <v>7</v>
      </c>
      <c r="R58" s="224">
        <f t="shared" si="34"/>
        <v>1793</v>
      </c>
      <c r="T58">
        <v>531</v>
      </c>
      <c r="U58">
        <v>4717</v>
      </c>
      <c r="V58" t="s">
        <v>357</v>
      </c>
      <c r="W58">
        <v>4596.3159999999998</v>
      </c>
      <c r="X58">
        <v>2220.9639999999999</v>
      </c>
      <c r="Y58">
        <v>2.0699999999999998</v>
      </c>
      <c r="Z58">
        <v>28.702999999999999</v>
      </c>
      <c r="AA58">
        <v>121.559957</v>
      </c>
      <c r="AB58">
        <v>1.091629</v>
      </c>
      <c r="AC58">
        <v>29.461905999999999</v>
      </c>
      <c r="AD58" s="1">
        <v>710</v>
      </c>
      <c r="AE58">
        <v>7</v>
      </c>
      <c r="AF58">
        <v>1793</v>
      </c>
      <c r="AG58">
        <v>101</v>
      </c>
      <c r="AH58">
        <v>37.811101999999998</v>
      </c>
      <c r="AI58">
        <v>34279.199999999997</v>
      </c>
      <c r="AJ58">
        <v>23395.4</v>
      </c>
      <c r="AK58">
        <v>1</v>
      </c>
      <c r="AL58">
        <v>902</v>
      </c>
      <c r="AM58" t="s">
        <v>358</v>
      </c>
      <c r="AN58" t="s">
        <v>618</v>
      </c>
      <c r="AO58">
        <v>1391.444</v>
      </c>
      <c r="AR58" t="s">
        <v>118</v>
      </c>
      <c r="AS58" t="s">
        <v>122</v>
      </c>
      <c r="AT58" t="s">
        <v>246</v>
      </c>
      <c r="AU58" t="s">
        <v>357</v>
      </c>
      <c r="AV58" t="s">
        <v>48</v>
      </c>
      <c r="AW58">
        <v>7</v>
      </c>
      <c r="BB58">
        <v>0.71281049270662145</v>
      </c>
      <c r="BC58" t="s">
        <v>70</v>
      </c>
      <c r="BF58" t="s">
        <v>118</v>
      </c>
      <c r="BG58" t="s">
        <v>122</v>
      </c>
      <c r="BH58" t="s">
        <v>357</v>
      </c>
      <c r="BI58">
        <v>4717</v>
      </c>
      <c r="BJ58">
        <v>7</v>
      </c>
      <c r="BK58" t="s">
        <v>246</v>
      </c>
      <c r="BL58" t="s">
        <v>247</v>
      </c>
      <c r="BM58">
        <v>0.71281049270662145</v>
      </c>
      <c r="BN58" t="s">
        <v>70</v>
      </c>
      <c r="BO58" t="s">
        <v>188</v>
      </c>
      <c r="BP58">
        <v>4596.3160000000007</v>
      </c>
    </row>
    <row r="59" spans="1:68" ht="16.5" x14ac:dyDescent="0.25">
      <c r="A59" s="129" t="str">
        <f t="shared" si="18"/>
        <v>청라교통</v>
      </c>
      <c r="B59" s="130" t="str">
        <f t="shared" si="1"/>
        <v>방용길</v>
      </c>
      <c r="C59" s="131" t="str">
        <f t="shared" si="19"/>
        <v>D</v>
      </c>
      <c r="D59" s="132">
        <f t="shared" si="20"/>
        <v>0.80186627464856386</v>
      </c>
      <c r="E59" s="133">
        <f t="shared" si="21"/>
        <v>7799</v>
      </c>
      <c r="F59" s="134" t="str">
        <f t="shared" si="22"/>
        <v>307</v>
      </c>
      <c r="G59" s="135" t="str">
        <f t="shared" si="23"/>
        <v>72바1703</v>
      </c>
      <c r="H59" s="136">
        <f t="shared" si="24"/>
        <v>2</v>
      </c>
      <c r="I59" s="137">
        <f t="shared" si="25"/>
        <v>4323.2089999999998</v>
      </c>
      <c r="J59" s="138">
        <f t="shared" si="26"/>
        <v>1.6369348435182729E-2</v>
      </c>
      <c r="K59" s="138">
        <f t="shared" si="27"/>
        <v>0.37824202504798826</v>
      </c>
      <c r="L59" s="138">
        <f t="shared" si="28"/>
        <v>0.17093783807352364</v>
      </c>
      <c r="M59" s="139">
        <f t="shared" si="29"/>
        <v>24.047000000000001</v>
      </c>
      <c r="N59" s="140">
        <f t="shared" si="30"/>
        <v>4.6261931819627504E-2</v>
      </c>
      <c r="O59" s="140">
        <f t="shared" si="31"/>
        <v>58.706391479107303</v>
      </c>
      <c r="P59" s="221">
        <f t="shared" si="32"/>
        <v>75</v>
      </c>
      <c r="Q59" s="222">
        <f t="shared" si="33"/>
        <v>2</v>
      </c>
      <c r="R59" s="222">
        <f t="shared" si="34"/>
        <v>2538</v>
      </c>
      <c r="T59">
        <v>531</v>
      </c>
      <c r="U59">
        <v>7799</v>
      </c>
      <c r="V59" t="s">
        <v>359</v>
      </c>
      <c r="W59">
        <v>4323.2089999999998</v>
      </c>
      <c r="X59">
        <v>1925.5170000000001</v>
      </c>
      <c r="Y59">
        <v>2.2450000000000001</v>
      </c>
      <c r="Z59">
        <v>24.047000000000001</v>
      </c>
      <c r="AA59">
        <v>183.726372</v>
      </c>
      <c r="AB59">
        <v>3.0074809999999998</v>
      </c>
      <c r="AC59">
        <v>69.493035000000006</v>
      </c>
      <c r="AD59" s="1">
        <v>739</v>
      </c>
      <c r="AE59">
        <v>2</v>
      </c>
      <c r="AF59">
        <v>2538</v>
      </c>
      <c r="AG59">
        <v>93</v>
      </c>
      <c r="AH59">
        <v>23.530692999999999</v>
      </c>
      <c r="AI59">
        <v>39616.699999999997</v>
      </c>
      <c r="AJ59">
        <v>10968.9</v>
      </c>
      <c r="AK59">
        <v>75</v>
      </c>
      <c r="AL59">
        <v>40360</v>
      </c>
      <c r="AM59" t="s">
        <v>360</v>
      </c>
      <c r="AN59" t="s">
        <v>619</v>
      </c>
      <c r="AO59">
        <v>4070.009</v>
      </c>
      <c r="AR59" t="s">
        <v>118</v>
      </c>
      <c r="AS59" t="s">
        <v>121</v>
      </c>
      <c r="AT59" t="s">
        <v>243</v>
      </c>
      <c r="AU59" t="s">
        <v>359</v>
      </c>
      <c r="AV59" t="s">
        <v>48</v>
      </c>
      <c r="AW59">
        <v>2</v>
      </c>
      <c r="BB59">
        <v>0.80186627464856386</v>
      </c>
      <c r="BC59" t="s">
        <v>67</v>
      </c>
      <c r="BF59" t="s">
        <v>118</v>
      </c>
      <c r="BG59" t="s">
        <v>121</v>
      </c>
      <c r="BH59" t="s">
        <v>359</v>
      </c>
      <c r="BI59">
        <v>7799</v>
      </c>
      <c r="BJ59">
        <v>2</v>
      </c>
      <c r="BK59" t="s">
        <v>243</v>
      </c>
      <c r="BL59" t="s">
        <v>244</v>
      </c>
      <c r="BM59">
        <v>0.80186627464856386</v>
      </c>
      <c r="BN59" t="s">
        <v>67</v>
      </c>
      <c r="BO59" t="s">
        <v>179</v>
      </c>
      <c r="BP59">
        <v>4323.2089999999998</v>
      </c>
    </row>
    <row r="60" spans="1:68" ht="16.5" x14ac:dyDescent="0.25">
      <c r="A60" s="112" t="str">
        <f t="shared" si="18"/>
        <v>청라교통</v>
      </c>
      <c r="B60" s="113" t="str">
        <f t="shared" si="1"/>
        <v>방진철</v>
      </c>
      <c r="C60" s="114" t="str">
        <f t="shared" si="19"/>
        <v>D</v>
      </c>
      <c r="D60" s="115">
        <f t="shared" si="20"/>
        <v>0.82684640240633134</v>
      </c>
      <c r="E60" s="116">
        <f t="shared" si="21"/>
        <v>6951</v>
      </c>
      <c r="F60" s="117" t="str">
        <f t="shared" si="22"/>
        <v>306</v>
      </c>
      <c r="G60" s="118" t="str">
        <f t="shared" si="23"/>
        <v>70바6087</v>
      </c>
      <c r="H60" s="119">
        <f t="shared" si="24"/>
        <v>2</v>
      </c>
      <c r="I60" s="120">
        <f t="shared" si="25"/>
        <v>4352.6310000000003</v>
      </c>
      <c r="J60" s="121">
        <f t="shared" si="26"/>
        <v>4.1585299570463342E-2</v>
      </c>
      <c r="K60" s="121">
        <f t="shared" si="27"/>
        <v>0.33175792632141521</v>
      </c>
      <c r="L60" s="121">
        <f t="shared" si="28"/>
        <v>0.15255141085931703</v>
      </c>
      <c r="M60" s="122">
        <f t="shared" si="29"/>
        <v>19.98</v>
      </c>
      <c r="N60" s="123">
        <f t="shared" si="30"/>
        <v>2.2974610069174253E-2</v>
      </c>
      <c r="O60" s="123">
        <f t="shared" si="31"/>
        <v>4.8016935044574183</v>
      </c>
      <c r="P60" s="223">
        <f t="shared" si="32"/>
        <v>82</v>
      </c>
      <c r="Q60" s="224">
        <f t="shared" si="33"/>
        <v>1</v>
      </c>
      <c r="R60" s="224">
        <f t="shared" si="34"/>
        <v>209</v>
      </c>
      <c r="T60">
        <v>531</v>
      </c>
      <c r="U60">
        <v>6951</v>
      </c>
      <c r="V60" t="s">
        <v>361</v>
      </c>
      <c r="W60">
        <v>4352.6310000000003</v>
      </c>
      <c r="X60">
        <v>1598.1379999999999</v>
      </c>
      <c r="Y60">
        <v>2.7240000000000002</v>
      </c>
      <c r="Z60">
        <v>19.98</v>
      </c>
      <c r="AA60">
        <v>166.63164800000001</v>
      </c>
      <c r="AB60">
        <v>6.9294269999999996</v>
      </c>
      <c r="AC60">
        <v>55.281370000000003</v>
      </c>
      <c r="AD60" s="1">
        <v>664</v>
      </c>
      <c r="AE60">
        <v>1</v>
      </c>
      <c r="AF60">
        <v>209</v>
      </c>
      <c r="AG60">
        <v>91</v>
      </c>
      <c r="AH60">
        <v>26.121274</v>
      </c>
      <c r="AI60">
        <v>41444.699999999997</v>
      </c>
      <c r="AJ60">
        <v>24565.9</v>
      </c>
      <c r="AK60">
        <v>82</v>
      </c>
      <c r="AL60">
        <v>65410</v>
      </c>
      <c r="AM60" t="s">
        <v>362</v>
      </c>
      <c r="AN60" t="s">
        <v>620</v>
      </c>
      <c r="AO60">
        <v>4107.9930000000004</v>
      </c>
      <c r="AR60" t="s">
        <v>118</v>
      </c>
      <c r="AS60" t="s">
        <v>120</v>
      </c>
      <c r="AT60" t="s">
        <v>227</v>
      </c>
      <c r="AU60" t="s">
        <v>361</v>
      </c>
      <c r="AV60" t="s">
        <v>48</v>
      </c>
      <c r="AW60">
        <v>2</v>
      </c>
      <c r="BB60">
        <v>0.82684640240633134</v>
      </c>
      <c r="BC60" t="s">
        <v>67</v>
      </c>
      <c r="BF60" t="s">
        <v>118</v>
      </c>
      <c r="BG60" t="s">
        <v>120</v>
      </c>
      <c r="BH60" t="s">
        <v>361</v>
      </c>
      <c r="BI60">
        <v>6951</v>
      </c>
      <c r="BJ60">
        <v>2</v>
      </c>
      <c r="BK60" t="s">
        <v>227</v>
      </c>
      <c r="BL60" t="s">
        <v>228</v>
      </c>
      <c r="BM60">
        <v>0.82684640240633134</v>
      </c>
      <c r="BN60" t="s">
        <v>67</v>
      </c>
      <c r="BO60" t="s">
        <v>179</v>
      </c>
      <c r="BP60">
        <v>4352.6310000000003</v>
      </c>
    </row>
    <row r="61" spans="1:68" ht="16.5" x14ac:dyDescent="0.25">
      <c r="A61" s="129" t="str">
        <f t="shared" si="18"/>
        <v>청라교통</v>
      </c>
      <c r="B61" s="130" t="str">
        <f t="shared" si="1"/>
        <v>백정기</v>
      </c>
      <c r="C61" s="131" t="str">
        <f t="shared" si="19"/>
        <v>D</v>
      </c>
      <c r="D61" s="132">
        <f t="shared" si="20"/>
        <v>0.81484848484848493</v>
      </c>
      <c r="E61" s="133">
        <f t="shared" si="21"/>
        <v>615</v>
      </c>
      <c r="F61" s="134" t="str">
        <f t="shared" si="22"/>
        <v>306</v>
      </c>
      <c r="G61" s="135" t="str">
        <f t="shared" si="23"/>
        <v>70바6087</v>
      </c>
      <c r="H61" s="136">
        <f t="shared" si="24"/>
        <v>1</v>
      </c>
      <c r="I61" s="137">
        <f t="shared" si="25"/>
        <v>4080.386</v>
      </c>
      <c r="J61" s="138">
        <f t="shared" si="26"/>
        <v>2.1761487381800511E-3</v>
      </c>
      <c r="K61" s="138">
        <f t="shared" si="27"/>
        <v>0.33069678110958972</v>
      </c>
      <c r="L61" s="138">
        <f t="shared" si="28"/>
        <v>9.9745465257453592E-2</v>
      </c>
      <c r="M61" s="139">
        <f t="shared" si="29"/>
        <v>22.338000000000001</v>
      </c>
      <c r="N61" s="140">
        <f t="shared" si="30"/>
        <v>4.9014970642483335E-2</v>
      </c>
      <c r="O61" s="140">
        <f t="shared" si="31"/>
        <v>25.953426955194924</v>
      </c>
      <c r="P61" s="221">
        <f t="shared" si="32"/>
        <v>53</v>
      </c>
      <c r="Q61" s="222">
        <f t="shared" si="33"/>
        <v>2</v>
      </c>
      <c r="R61" s="222">
        <f t="shared" si="34"/>
        <v>1059</v>
      </c>
      <c r="T61">
        <v>531</v>
      </c>
      <c r="U61">
        <v>615</v>
      </c>
      <c r="V61" t="s">
        <v>363</v>
      </c>
      <c r="W61">
        <v>4080.386</v>
      </c>
      <c r="X61">
        <v>1517.385</v>
      </c>
      <c r="Y61">
        <v>2.6890000000000001</v>
      </c>
      <c r="Z61">
        <v>22.338000000000001</v>
      </c>
      <c r="AA61">
        <v>137.214426</v>
      </c>
      <c r="AB61">
        <v>0.298599</v>
      </c>
      <c r="AC61">
        <v>45.376368999999997</v>
      </c>
      <c r="AD61" s="1">
        <v>407</v>
      </c>
      <c r="AE61">
        <v>2</v>
      </c>
      <c r="AF61">
        <v>1059</v>
      </c>
      <c r="AG61">
        <v>99</v>
      </c>
      <c r="AH61">
        <v>29.737295</v>
      </c>
      <c r="AI61">
        <v>36965.800000000003</v>
      </c>
      <c r="AJ61">
        <v>19388.099999999999</v>
      </c>
      <c r="AK61">
        <v>53</v>
      </c>
      <c r="AL61">
        <v>44922</v>
      </c>
      <c r="AM61" t="s">
        <v>364</v>
      </c>
      <c r="AN61" t="s">
        <v>621</v>
      </c>
      <c r="AO61">
        <v>4080.386</v>
      </c>
      <c r="AR61" t="s">
        <v>118</v>
      </c>
      <c r="AS61" t="s">
        <v>120</v>
      </c>
      <c r="AT61" t="s">
        <v>227</v>
      </c>
      <c r="AU61" t="s">
        <v>363</v>
      </c>
      <c r="AV61" t="s">
        <v>48</v>
      </c>
      <c r="AW61">
        <v>1</v>
      </c>
      <c r="BB61">
        <v>0.81484848484848493</v>
      </c>
      <c r="BC61" t="s">
        <v>67</v>
      </c>
      <c r="BF61" t="s">
        <v>118</v>
      </c>
      <c r="BG61" t="s">
        <v>120</v>
      </c>
      <c r="BH61" t="s">
        <v>363</v>
      </c>
      <c r="BI61">
        <v>615</v>
      </c>
      <c r="BJ61">
        <v>1</v>
      </c>
      <c r="BK61" t="s">
        <v>227</v>
      </c>
      <c r="BL61" t="s">
        <v>174</v>
      </c>
      <c r="BM61">
        <v>0.81484848484848493</v>
      </c>
      <c r="BN61" t="s">
        <v>67</v>
      </c>
      <c r="BO61" t="s">
        <v>179</v>
      </c>
      <c r="BP61">
        <v>4080.386</v>
      </c>
    </row>
    <row r="62" spans="1:68" ht="16.5" x14ac:dyDescent="0.25">
      <c r="A62" s="112" t="str">
        <f t="shared" si="18"/>
        <v>청라교통</v>
      </c>
      <c r="B62" s="113" t="str">
        <f t="shared" si="1"/>
        <v>서현철</v>
      </c>
      <c r="C62" s="114" t="str">
        <f t="shared" si="19"/>
        <v>F</v>
      </c>
      <c r="D62" s="115">
        <f t="shared" si="20"/>
        <v>0.70148968762461084</v>
      </c>
      <c r="E62" s="116">
        <f t="shared" si="21"/>
        <v>3003</v>
      </c>
      <c r="F62" s="117" t="str">
        <f t="shared" si="22"/>
        <v>307</v>
      </c>
      <c r="G62" s="118" t="str">
        <f t="shared" si="23"/>
        <v>72바1699</v>
      </c>
      <c r="H62" s="119">
        <f t="shared" si="24"/>
        <v>2</v>
      </c>
      <c r="I62" s="120">
        <f t="shared" si="25"/>
        <v>3988.34</v>
      </c>
      <c r="J62" s="121">
        <f t="shared" si="26"/>
        <v>3.0171998847678516E-2</v>
      </c>
      <c r="K62" s="121">
        <f t="shared" si="27"/>
        <v>0.31945110562148338</v>
      </c>
      <c r="L62" s="121">
        <f t="shared" si="28"/>
        <v>0.14742975774382325</v>
      </c>
      <c r="M62" s="122">
        <f t="shared" si="29"/>
        <v>25.173999999999999</v>
      </c>
      <c r="N62" s="123">
        <f t="shared" si="30"/>
        <v>0.2758039685683768</v>
      </c>
      <c r="O62" s="123">
        <f t="shared" si="31"/>
        <v>18.428719717977906</v>
      </c>
      <c r="P62" s="223">
        <f t="shared" si="32"/>
        <v>33</v>
      </c>
      <c r="Q62" s="224">
        <f t="shared" si="33"/>
        <v>11</v>
      </c>
      <c r="R62" s="224">
        <f t="shared" si="34"/>
        <v>735</v>
      </c>
      <c r="T62">
        <v>531</v>
      </c>
      <c r="U62">
        <v>3003</v>
      </c>
      <c r="V62" t="s">
        <v>365</v>
      </c>
      <c r="W62">
        <v>3988.34</v>
      </c>
      <c r="X62">
        <v>2106.1410000000001</v>
      </c>
      <c r="Y62">
        <v>1.8939999999999999</v>
      </c>
      <c r="Z62">
        <v>25.173999999999999</v>
      </c>
      <c r="AA62">
        <v>166.28692799999999</v>
      </c>
      <c r="AB62">
        <v>5.0172090000000003</v>
      </c>
      <c r="AC62">
        <v>53.120542999999998</v>
      </c>
      <c r="AD62" s="1">
        <v>588</v>
      </c>
      <c r="AE62">
        <v>11</v>
      </c>
      <c r="AF62">
        <v>735</v>
      </c>
      <c r="AG62">
        <v>91</v>
      </c>
      <c r="AH62">
        <v>23.984687000000001</v>
      </c>
      <c r="AI62">
        <v>49732.9</v>
      </c>
      <c r="AJ62">
        <v>14895.3</v>
      </c>
      <c r="AK62">
        <v>33</v>
      </c>
      <c r="AL62">
        <v>22275</v>
      </c>
      <c r="AM62" t="s">
        <v>366</v>
      </c>
      <c r="AN62" t="s">
        <v>622</v>
      </c>
      <c r="AO62">
        <v>3863.0140000000001</v>
      </c>
      <c r="AR62" t="s">
        <v>118</v>
      </c>
      <c r="AS62" t="s">
        <v>121</v>
      </c>
      <c r="AT62" t="s">
        <v>239</v>
      </c>
      <c r="AU62" t="s">
        <v>365</v>
      </c>
      <c r="AV62" t="s">
        <v>48</v>
      </c>
      <c r="AW62">
        <v>2</v>
      </c>
      <c r="BB62">
        <v>0.70148968762461084</v>
      </c>
      <c r="BC62" t="s">
        <v>70</v>
      </c>
      <c r="BF62" t="s">
        <v>118</v>
      </c>
      <c r="BG62" t="s">
        <v>121</v>
      </c>
      <c r="BH62" t="s">
        <v>365</v>
      </c>
      <c r="BI62">
        <v>3003</v>
      </c>
      <c r="BJ62">
        <v>2</v>
      </c>
      <c r="BK62" t="s">
        <v>239</v>
      </c>
      <c r="BL62" t="s">
        <v>240</v>
      </c>
      <c r="BM62">
        <v>0.70148968762461084</v>
      </c>
      <c r="BN62" t="s">
        <v>70</v>
      </c>
      <c r="BO62" t="s">
        <v>188</v>
      </c>
      <c r="BP62">
        <v>3988.34</v>
      </c>
    </row>
    <row r="63" spans="1:68" ht="16.5" x14ac:dyDescent="0.25">
      <c r="A63" s="129" t="str">
        <f t="shared" si="18"/>
        <v>청라교통</v>
      </c>
      <c r="B63" s="130" t="str">
        <f t="shared" si="1"/>
        <v>손대연</v>
      </c>
      <c r="C63" s="131" t="str">
        <f t="shared" si="19"/>
        <v>D</v>
      </c>
      <c r="D63" s="132">
        <f t="shared" si="20"/>
        <v>0.83464997987450884</v>
      </c>
      <c r="E63" s="133">
        <f t="shared" si="21"/>
        <v>9997</v>
      </c>
      <c r="F63" s="134" t="str">
        <f t="shared" si="22"/>
        <v>306</v>
      </c>
      <c r="G63" s="135" t="str">
        <f t="shared" si="23"/>
        <v>72바1499</v>
      </c>
      <c r="H63" s="136">
        <f t="shared" si="24"/>
        <v>2</v>
      </c>
      <c r="I63" s="137">
        <f t="shared" si="25"/>
        <v>4407.9669999999996</v>
      </c>
      <c r="J63" s="138">
        <f t="shared" si="26"/>
        <v>5.3762484724351856E-2</v>
      </c>
      <c r="K63" s="138">
        <f t="shared" si="27"/>
        <v>0.28523515316792569</v>
      </c>
      <c r="L63" s="138">
        <f t="shared" si="28"/>
        <v>0.13271424218919969</v>
      </c>
      <c r="M63" s="139">
        <f t="shared" si="29"/>
        <v>18.231000000000002</v>
      </c>
      <c r="N63" s="140">
        <f t="shared" si="30"/>
        <v>0</v>
      </c>
      <c r="O63" s="140">
        <f t="shared" si="31"/>
        <v>7.0100343310192663</v>
      </c>
      <c r="P63" s="221">
        <f t="shared" si="32"/>
        <v>51</v>
      </c>
      <c r="Q63" s="222">
        <f t="shared" si="33"/>
        <v>0</v>
      </c>
      <c r="R63" s="222">
        <f t="shared" si="34"/>
        <v>309</v>
      </c>
      <c r="T63">
        <v>531</v>
      </c>
      <c r="U63">
        <v>9997</v>
      </c>
      <c r="V63" t="s">
        <v>367</v>
      </c>
      <c r="W63">
        <v>4407.9669999999996</v>
      </c>
      <c r="X63">
        <v>1676.308</v>
      </c>
      <c r="Y63">
        <v>2.63</v>
      </c>
      <c r="Z63">
        <v>18.231000000000002</v>
      </c>
      <c r="AA63">
        <v>153.653873</v>
      </c>
      <c r="AB63">
        <v>8.2608139999999999</v>
      </c>
      <c r="AC63">
        <v>43.827486</v>
      </c>
      <c r="AD63" s="1">
        <v>585</v>
      </c>
      <c r="AE63">
        <v>0</v>
      </c>
      <c r="AF63">
        <v>309</v>
      </c>
      <c r="AG63">
        <v>97</v>
      </c>
      <c r="AH63">
        <v>28.687639999999998</v>
      </c>
      <c r="AI63">
        <v>47232.800000000003</v>
      </c>
      <c r="AJ63">
        <v>27385.1</v>
      </c>
      <c r="AK63">
        <v>51</v>
      </c>
      <c r="AL63">
        <v>34958</v>
      </c>
      <c r="AM63" t="s">
        <v>368</v>
      </c>
      <c r="AN63" t="s">
        <v>623</v>
      </c>
      <c r="AO63">
        <v>4161.7209999999995</v>
      </c>
      <c r="AR63" t="s">
        <v>118</v>
      </c>
      <c r="AS63" t="s">
        <v>120</v>
      </c>
      <c r="AT63" t="s">
        <v>235</v>
      </c>
      <c r="AU63" t="s">
        <v>367</v>
      </c>
      <c r="AV63" t="s">
        <v>48</v>
      </c>
      <c r="AW63">
        <v>2</v>
      </c>
      <c r="BB63">
        <v>0.83464997987450884</v>
      </c>
      <c r="BC63" t="s">
        <v>67</v>
      </c>
      <c r="BF63" t="s">
        <v>118</v>
      </c>
      <c r="BG63" t="s">
        <v>120</v>
      </c>
      <c r="BH63" t="s">
        <v>367</v>
      </c>
      <c r="BI63">
        <v>9997</v>
      </c>
      <c r="BJ63">
        <v>2</v>
      </c>
      <c r="BK63" t="s">
        <v>235</v>
      </c>
      <c r="BL63" t="s">
        <v>254</v>
      </c>
      <c r="BM63">
        <v>0.83464997987450884</v>
      </c>
      <c r="BN63" t="s">
        <v>67</v>
      </c>
      <c r="BO63" t="s">
        <v>179</v>
      </c>
      <c r="BP63">
        <v>4407.9669999999996</v>
      </c>
    </row>
    <row r="64" spans="1:68" ht="16.5" x14ac:dyDescent="0.25">
      <c r="A64" s="112" t="str">
        <f t="shared" si="18"/>
        <v>청라교통</v>
      </c>
      <c r="B64" s="113" t="str">
        <f t="shared" si="1"/>
        <v>손주원</v>
      </c>
      <c r="C64" s="114" t="str">
        <f t="shared" si="19"/>
        <v>D</v>
      </c>
      <c r="D64" s="115">
        <f t="shared" si="20"/>
        <v>0.83062499999999995</v>
      </c>
      <c r="E64" s="116">
        <f t="shared" si="21"/>
        <v>3369</v>
      </c>
      <c r="F64" s="117" t="str">
        <f t="shared" si="22"/>
        <v>306</v>
      </c>
      <c r="G64" s="118" t="str">
        <f t="shared" si="23"/>
        <v>70바6085</v>
      </c>
      <c r="H64" s="119">
        <f t="shared" si="24"/>
        <v>1</v>
      </c>
      <c r="I64" s="120">
        <f t="shared" si="25"/>
        <v>3997.511</v>
      </c>
      <c r="J64" s="121">
        <f t="shared" si="26"/>
        <v>3.8003550957242324E-2</v>
      </c>
      <c r="K64" s="121">
        <f t="shared" si="27"/>
        <v>0.25258755435377883</v>
      </c>
      <c r="L64" s="121">
        <f t="shared" si="28"/>
        <v>0.13458374473516146</v>
      </c>
      <c r="M64" s="122">
        <f t="shared" si="29"/>
        <v>21.856000000000002</v>
      </c>
      <c r="N64" s="123">
        <f t="shared" si="30"/>
        <v>0</v>
      </c>
      <c r="O64" s="123">
        <f t="shared" si="31"/>
        <v>15.509650880260242</v>
      </c>
      <c r="P64" s="223">
        <f t="shared" si="32"/>
        <v>21</v>
      </c>
      <c r="Q64" s="224">
        <f t="shared" si="33"/>
        <v>0</v>
      </c>
      <c r="R64" s="224">
        <f t="shared" si="34"/>
        <v>620</v>
      </c>
      <c r="T64">
        <v>531</v>
      </c>
      <c r="U64">
        <v>3369</v>
      </c>
      <c r="V64" t="s">
        <v>369</v>
      </c>
      <c r="W64">
        <v>3997.511</v>
      </c>
      <c r="X64">
        <v>1504.0329999999999</v>
      </c>
      <c r="Y64">
        <v>2.6579999999999999</v>
      </c>
      <c r="Z64">
        <v>21.856000000000002</v>
      </c>
      <c r="AA64">
        <v>127.845527</v>
      </c>
      <c r="AB64">
        <v>4.8585839999999996</v>
      </c>
      <c r="AC64">
        <v>32.292189</v>
      </c>
      <c r="AD64" s="1">
        <v>538</v>
      </c>
      <c r="AE64">
        <v>0</v>
      </c>
      <c r="AF64">
        <v>620</v>
      </c>
      <c r="AG64">
        <v>92</v>
      </c>
      <c r="AH64">
        <v>31.268288999999999</v>
      </c>
      <c r="AI64">
        <v>23762.9</v>
      </c>
      <c r="AJ64">
        <v>12520.2</v>
      </c>
      <c r="AK64">
        <v>21</v>
      </c>
      <c r="AL64">
        <v>11663</v>
      </c>
      <c r="AM64" t="s">
        <v>370</v>
      </c>
      <c r="AN64" t="s">
        <v>624</v>
      </c>
      <c r="AO64">
        <v>3997.511</v>
      </c>
      <c r="AR64" t="s">
        <v>118</v>
      </c>
      <c r="AS64" t="s">
        <v>120</v>
      </c>
      <c r="AT64" t="s">
        <v>226</v>
      </c>
      <c r="AU64" t="s">
        <v>369</v>
      </c>
      <c r="AV64" t="s">
        <v>48</v>
      </c>
      <c r="AW64">
        <v>1</v>
      </c>
      <c r="BB64">
        <v>0.83062499999999995</v>
      </c>
      <c r="BC64" t="s">
        <v>67</v>
      </c>
      <c r="BF64" t="s">
        <v>118</v>
      </c>
      <c r="BG64" t="s">
        <v>120</v>
      </c>
      <c r="BH64" t="s">
        <v>369</v>
      </c>
      <c r="BI64">
        <v>3369</v>
      </c>
      <c r="BJ64">
        <v>1</v>
      </c>
      <c r="BK64" t="s">
        <v>226</v>
      </c>
      <c r="BL64" t="s">
        <v>174</v>
      </c>
      <c r="BM64">
        <v>0.83062499999999995</v>
      </c>
      <c r="BN64" t="s">
        <v>67</v>
      </c>
      <c r="BO64" t="s">
        <v>179</v>
      </c>
      <c r="BP64">
        <v>3997.511</v>
      </c>
    </row>
    <row r="65" spans="1:68" ht="16.5" x14ac:dyDescent="0.25">
      <c r="A65" s="129" t="str">
        <f t="shared" si="18"/>
        <v>청라교통</v>
      </c>
      <c r="B65" s="130" t="str">
        <f t="shared" si="1"/>
        <v>신수철</v>
      </c>
      <c r="C65" s="131" t="str">
        <f t="shared" si="19"/>
        <v>D</v>
      </c>
      <c r="D65" s="132">
        <f t="shared" si="20"/>
        <v>0.84771473703050848</v>
      </c>
      <c r="E65" s="133">
        <f t="shared" si="21"/>
        <v>3041</v>
      </c>
      <c r="F65" s="134" t="str">
        <f t="shared" si="22"/>
        <v>307</v>
      </c>
      <c r="G65" s="135" t="str">
        <f t="shared" si="23"/>
        <v>70바5968</v>
      </c>
      <c r="H65" s="136">
        <f t="shared" si="24"/>
        <v>8</v>
      </c>
      <c r="I65" s="137">
        <f t="shared" si="25"/>
        <v>3705.2060000000001</v>
      </c>
      <c r="J65" s="138">
        <f t="shared" si="26"/>
        <v>2.1341335460207011E-2</v>
      </c>
      <c r="K65" s="138">
        <f t="shared" si="27"/>
        <v>0.29945944261192464</v>
      </c>
      <c r="L65" s="138">
        <f t="shared" si="28"/>
        <v>0.18244599625499905</v>
      </c>
      <c r="M65" s="139">
        <f t="shared" si="29"/>
        <v>20.41</v>
      </c>
      <c r="N65" s="140">
        <f t="shared" si="30"/>
        <v>0</v>
      </c>
      <c r="O65" s="140">
        <f t="shared" si="31"/>
        <v>18.51449015250434</v>
      </c>
      <c r="P65" s="221">
        <f t="shared" si="32"/>
        <v>13</v>
      </c>
      <c r="Q65" s="222">
        <f t="shared" si="33"/>
        <v>0</v>
      </c>
      <c r="R65" s="222">
        <f t="shared" si="34"/>
        <v>686</v>
      </c>
      <c r="T65">
        <v>531</v>
      </c>
      <c r="U65">
        <v>3041</v>
      </c>
      <c r="V65" t="s">
        <v>371</v>
      </c>
      <c r="W65">
        <v>3705.2060000000001</v>
      </c>
      <c r="X65">
        <v>1592.4929999999999</v>
      </c>
      <c r="Y65">
        <v>2.327</v>
      </c>
      <c r="Z65">
        <v>20.41</v>
      </c>
      <c r="AA65">
        <v>144.89247900000001</v>
      </c>
      <c r="AB65">
        <v>3.0921989999999999</v>
      </c>
      <c r="AC65">
        <v>43.389420999999999</v>
      </c>
      <c r="AD65" s="1">
        <v>676</v>
      </c>
      <c r="AE65">
        <v>0</v>
      </c>
      <c r="AF65">
        <v>686</v>
      </c>
      <c r="AG65">
        <v>91</v>
      </c>
      <c r="AH65">
        <v>25.572106999999999</v>
      </c>
      <c r="AI65">
        <v>25030.7</v>
      </c>
      <c r="AJ65">
        <v>7889.1</v>
      </c>
      <c r="AK65">
        <v>13</v>
      </c>
      <c r="AL65">
        <v>4044</v>
      </c>
      <c r="AM65" t="s">
        <v>372</v>
      </c>
      <c r="AN65" t="s">
        <v>625</v>
      </c>
      <c r="AO65">
        <v>664.29700000000003</v>
      </c>
      <c r="AR65" t="s">
        <v>118</v>
      </c>
      <c r="AS65" t="s">
        <v>121</v>
      </c>
      <c r="AT65" t="s">
        <v>236</v>
      </c>
      <c r="AU65" t="s">
        <v>371</v>
      </c>
      <c r="AV65" t="s">
        <v>48</v>
      </c>
      <c r="AW65">
        <v>8</v>
      </c>
      <c r="BB65">
        <v>0.84771473703050848</v>
      </c>
      <c r="BC65" t="s">
        <v>67</v>
      </c>
      <c r="BF65" t="s">
        <v>118</v>
      </c>
      <c r="BG65" t="s">
        <v>121</v>
      </c>
      <c r="BH65" t="s">
        <v>371</v>
      </c>
      <c r="BI65">
        <v>3041</v>
      </c>
      <c r="BJ65">
        <v>8</v>
      </c>
      <c r="BK65" t="s">
        <v>236</v>
      </c>
      <c r="BL65" t="s">
        <v>245</v>
      </c>
      <c r="BM65">
        <v>0.84771473703050848</v>
      </c>
      <c r="BN65" t="s">
        <v>67</v>
      </c>
      <c r="BO65" t="s">
        <v>179</v>
      </c>
      <c r="BP65">
        <v>3705.2060000000001</v>
      </c>
    </row>
    <row r="66" spans="1:68" ht="16.5" x14ac:dyDescent="0.25">
      <c r="A66" s="112" t="str">
        <f t="shared" si="18"/>
        <v>청라교통</v>
      </c>
      <c r="B66" s="113" t="str">
        <f t="shared" si="1"/>
        <v>신우철</v>
      </c>
      <c r="C66" s="114" t="str">
        <f t="shared" si="19"/>
        <v>D</v>
      </c>
      <c r="D66" s="115">
        <f t="shared" si="20"/>
        <v>0.82892878156727523</v>
      </c>
      <c r="E66" s="116">
        <f t="shared" si="21"/>
        <v>8468</v>
      </c>
      <c r="F66" s="117" t="str">
        <f t="shared" si="22"/>
        <v>308</v>
      </c>
      <c r="G66" s="118" t="str">
        <f t="shared" si="23"/>
        <v>75아1293</v>
      </c>
      <c r="H66" s="119">
        <f t="shared" si="24"/>
        <v>13</v>
      </c>
      <c r="I66" s="120">
        <f t="shared" si="25"/>
        <v>2489.7290000000003</v>
      </c>
      <c r="J66" s="121">
        <f t="shared" si="26"/>
        <v>3.6773493145082381E-2</v>
      </c>
      <c r="K66" s="121">
        <f t="shared" si="27"/>
        <v>0.32515375806453284</v>
      </c>
      <c r="L66" s="121">
        <f t="shared" si="28"/>
        <v>0.12089669196928661</v>
      </c>
      <c r="M66" s="122">
        <f t="shared" si="29"/>
        <v>19.791</v>
      </c>
      <c r="N66" s="123">
        <f t="shared" si="30"/>
        <v>0</v>
      </c>
      <c r="O66" s="123">
        <f t="shared" si="31"/>
        <v>14.604459953483241</v>
      </c>
      <c r="P66" s="223">
        <f t="shared" si="32"/>
        <v>8</v>
      </c>
      <c r="Q66" s="224">
        <f t="shared" si="33"/>
        <v>0</v>
      </c>
      <c r="R66" s="224">
        <f t="shared" si="34"/>
        <v>376</v>
      </c>
      <c r="T66">
        <v>531</v>
      </c>
      <c r="U66">
        <v>8468</v>
      </c>
      <c r="V66" t="s">
        <v>373</v>
      </c>
      <c r="W66">
        <v>2574.556</v>
      </c>
      <c r="X66">
        <v>1255.5029999999999</v>
      </c>
      <c r="Y66">
        <v>2.0510000000000002</v>
      </c>
      <c r="Z66">
        <v>19.791</v>
      </c>
      <c r="AA66">
        <v>115.89636</v>
      </c>
      <c r="AB66">
        <v>4.261914</v>
      </c>
      <c r="AC66">
        <v>37.684137</v>
      </c>
      <c r="AD66" s="1">
        <v>301</v>
      </c>
      <c r="AE66">
        <v>0</v>
      </c>
      <c r="AF66">
        <v>376</v>
      </c>
      <c r="AG66">
        <v>92</v>
      </c>
      <c r="AH66">
        <v>22.214295</v>
      </c>
      <c r="AI66">
        <v>11330.3</v>
      </c>
      <c r="AJ66">
        <v>5807.8</v>
      </c>
      <c r="AK66">
        <v>8</v>
      </c>
      <c r="AL66">
        <v>3916</v>
      </c>
      <c r="AM66" t="s">
        <v>374</v>
      </c>
      <c r="AN66" t="s">
        <v>626</v>
      </c>
      <c r="AO66">
        <v>272.29899999999998</v>
      </c>
      <c r="AR66" t="s">
        <v>118</v>
      </c>
      <c r="AS66" t="s">
        <v>122</v>
      </c>
      <c r="AT66" t="s">
        <v>251</v>
      </c>
      <c r="AU66" t="s">
        <v>373</v>
      </c>
      <c r="AV66" t="s">
        <v>48</v>
      </c>
      <c r="AW66">
        <v>13</v>
      </c>
      <c r="BB66">
        <v>0.82892878156727523</v>
      </c>
      <c r="BC66" t="s">
        <v>67</v>
      </c>
      <c r="BF66" t="s">
        <v>118</v>
      </c>
      <c r="BG66" t="s">
        <v>122</v>
      </c>
      <c r="BH66" t="s">
        <v>373</v>
      </c>
      <c r="BI66">
        <v>8468</v>
      </c>
      <c r="BJ66">
        <v>13</v>
      </c>
      <c r="BK66" t="s">
        <v>251</v>
      </c>
      <c r="BL66" t="s">
        <v>246</v>
      </c>
      <c r="BM66">
        <v>0.82892878156727523</v>
      </c>
      <c r="BN66" t="s">
        <v>67</v>
      </c>
      <c r="BO66" t="s">
        <v>179</v>
      </c>
      <c r="BP66">
        <v>2489.7290000000003</v>
      </c>
    </row>
    <row r="67" spans="1:68" ht="16.5" x14ac:dyDescent="0.25">
      <c r="A67" s="129" t="str">
        <f t="shared" si="18"/>
        <v>청라교통</v>
      </c>
      <c r="B67" s="130" t="str">
        <f t="shared" si="1"/>
        <v>안계찬</v>
      </c>
      <c r="C67" s="131" t="str">
        <f t="shared" si="19"/>
        <v>C</v>
      </c>
      <c r="D67" s="132">
        <f t="shared" si="20"/>
        <v>0.88150333435257211</v>
      </c>
      <c r="E67" s="133">
        <f t="shared" si="21"/>
        <v>2556</v>
      </c>
      <c r="F67" s="134" t="str">
        <f t="shared" si="22"/>
        <v>112</v>
      </c>
      <c r="G67" s="135" t="str">
        <f t="shared" si="23"/>
        <v>70바5995</v>
      </c>
      <c r="H67" s="136">
        <f t="shared" si="24"/>
        <v>2</v>
      </c>
      <c r="I67" s="137">
        <f t="shared" si="25"/>
        <v>2312.65</v>
      </c>
      <c r="J67" s="138">
        <f t="shared" si="26"/>
        <v>8.352030229459996E-3</v>
      </c>
      <c r="K67" s="138">
        <f t="shared" si="27"/>
        <v>0.35704950290091214</v>
      </c>
      <c r="L67" s="138">
        <f t="shared" si="28"/>
        <v>0.17598858452424707</v>
      </c>
      <c r="M67" s="139">
        <f t="shared" si="29"/>
        <v>13.699</v>
      </c>
      <c r="N67" s="140">
        <f t="shared" si="30"/>
        <v>0.17296175383218385</v>
      </c>
      <c r="O67" s="140">
        <f t="shared" si="31"/>
        <v>6.5293062071649404</v>
      </c>
      <c r="P67" s="221">
        <f t="shared" si="32"/>
        <v>0</v>
      </c>
      <c r="Q67" s="222">
        <f t="shared" si="33"/>
        <v>4</v>
      </c>
      <c r="R67" s="222">
        <f t="shared" si="34"/>
        <v>151</v>
      </c>
      <c r="T67">
        <v>531</v>
      </c>
      <c r="U67">
        <v>2556</v>
      </c>
      <c r="V67" t="s">
        <v>375</v>
      </c>
      <c r="W67">
        <v>2312.65</v>
      </c>
      <c r="X67">
        <v>1249.7090000000001</v>
      </c>
      <c r="Y67">
        <v>1.851</v>
      </c>
      <c r="Z67">
        <v>13.699</v>
      </c>
      <c r="AA67">
        <v>140.08162899999999</v>
      </c>
      <c r="AB67">
        <v>1.1699660000000001</v>
      </c>
      <c r="AC67">
        <v>50.016075999999998</v>
      </c>
      <c r="AD67" s="1">
        <v>407</v>
      </c>
      <c r="AE67">
        <v>4</v>
      </c>
      <c r="AF67">
        <v>151</v>
      </c>
      <c r="AG67">
        <v>80</v>
      </c>
      <c r="AH67">
        <v>16.509302000000002</v>
      </c>
      <c r="AI67">
        <v>688.2</v>
      </c>
      <c r="AJ67">
        <v>0</v>
      </c>
      <c r="AK67">
        <v>0</v>
      </c>
      <c r="AL67">
        <v>0</v>
      </c>
      <c r="AM67" t="s">
        <v>376</v>
      </c>
      <c r="AN67" t="s">
        <v>627</v>
      </c>
      <c r="AO67">
        <v>2250.471</v>
      </c>
      <c r="AR67" t="s">
        <v>118</v>
      </c>
      <c r="AS67" t="s">
        <v>119</v>
      </c>
      <c r="AT67" t="s">
        <v>200</v>
      </c>
      <c r="AU67" t="s">
        <v>375</v>
      </c>
      <c r="AV67" t="s">
        <v>48</v>
      </c>
      <c r="AW67">
        <v>2</v>
      </c>
      <c r="BB67">
        <v>0.88150333435257211</v>
      </c>
      <c r="BC67" t="s">
        <v>69</v>
      </c>
      <c r="BF67" t="s">
        <v>118</v>
      </c>
      <c r="BG67" t="s">
        <v>119</v>
      </c>
      <c r="BH67" t="s">
        <v>375</v>
      </c>
      <c r="BI67">
        <v>2556</v>
      </c>
      <c r="BJ67">
        <v>2</v>
      </c>
      <c r="BK67" t="s">
        <v>200</v>
      </c>
      <c r="BL67" t="s">
        <v>252</v>
      </c>
      <c r="BM67">
        <v>0.88150333435257211</v>
      </c>
      <c r="BN67" t="s">
        <v>69</v>
      </c>
      <c r="BO67" t="s">
        <v>177</v>
      </c>
      <c r="BP67">
        <v>2312.65</v>
      </c>
    </row>
    <row r="68" spans="1:68" ht="16.5" x14ac:dyDescent="0.25">
      <c r="A68" s="112" t="str">
        <f t="shared" si="18"/>
        <v>청라교통</v>
      </c>
      <c r="B68" s="113" t="str">
        <f t="shared" si="1"/>
        <v>안명학</v>
      </c>
      <c r="C68" s="114" t="str">
        <f t="shared" si="19"/>
        <v>F</v>
      </c>
      <c r="D68" s="115">
        <f t="shared" si="20"/>
        <v>0.75909090909090915</v>
      </c>
      <c r="E68" s="116">
        <f t="shared" si="21"/>
        <v>4076</v>
      </c>
      <c r="F68" s="117" t="str">
        <f t="shared" si="22"/>
        <v>306</v>
      </c>
      <c r="G68" s="118" t="str">
        <f t="shared" si="23"/>
        <v>70바6049</v>
      </c>
      <c r="H68" s="119">
        <f t="shared" si="24"/>
        <v>1</v>
      </c>
      <c r="I68" s="120">
        <f t="shared" si="25"/>
        <v>4633.5349999999999</v>
      </c>
      <c r="J68" s="121">
        <f t="shared" si="26"/>
        <v>2.5674426285696071E-2</v>
      </c>
      <c r="K68" s="121">
        <f t="shared" si="27"/>
        <v>0.2703711855648433</v>
      </c>
      <c r="L68" s="121">
        <f t="shared" si="28"/>
        <v>0.16445327379635635</v>
      </c>
      <c r="M68" s="122">
        <f t="shared" si="29"/>
        <v>21.945</v>
      </c>
      <c r="N68" s="123">
        <f t="shared" si="30"/>
        <v>4.3163588922928174E-2</v>
      </c>
      <c r="O68" s="123">
        <f t="shared" si="31"/>
        <v>6.2587203938245857</v>
      </c>
      <c r="P68" s="223">
        <f t="shared" si="32"/>
        <v>22</v>
      </c>
      <c r="Q68" s="224">
        <f t="shared" si="33"/>
        <v>2</v>
      </c>
      <c r="R68" s="224">
        <f t="shared" si="34"/>
        <v>290</v>
      </c>
      <c r="T68">
        <v>531</v>
      </c>
      <c r="U68">
        <v>4076</v>
      </c>
      <c r="V68" t="s">
        <v>377</v>
      </c>
      <c r="W68">
        <v>4633.5349999999999</v>
      </c>
      <c r="X68">
        <v>1849.3979999999999</v>
      </c>
      <c r="Y68">
        <v>2.5049999999999999</v>
      </c>
      <c r="Z68">
        <v>21.945</v>
      </c>
      <c r="AA68">
        <v>152.47441000000001</v>
      </c>
      <c r="AB68">
        <v>3.9146930000000002</v>
      </c>
      <c r="AC68">
        <v>41.224687000000003</v>
      </c>
      <c r="AD68" s="1">
        <v>762</v>
      </c>
      <c r="AE68">
        <v>2</v>
      </c>
      <c r="AF68">
        <v>290</v>
      </c>
      <c r="AG68">
        <v>93</v>
      </c>
      <c r="AH68">
        <v>30.388935</v>
      </c>
      <c r="AI68">
        <v>33684.1</v>
      </c>
      <c r="AJ68">
        <v>16985.400000000001</v>
      </c>
      <c r="AK68">
        <v>22</v>
      </c>
      <c r="AL68">
        <v>19628</v>
      </c>
      <c r="AM68" t="s">
        <v>378</v>
      </c>
      <c r="AN68" t="s">
        <v>628</v>
      </c>
      <c r="AO68">
        <v>4633.5349999999999</v>
      </c>
      <c r="AR68" t="s">
        <v>118</v>
      </c>
      <c r="AS68" t="s">
        <v>120</v>
      </c>
      <c r="AT68" t="s">
        <v>223</v>
      </c>
      <c r="AU68" t="s">
        <v>377</v>
      </c>
      <c r="AV68" t="s">
        <v>48</v>
      </c>
      <c r="AW68">
        <v>1</v>
      </c>
      <c r="BB68">
        <v>0.75909090909090915</v>
      </c>
      <c r="BC68" t="s">
        <v>70</v>
      </c>
      <c r="BF68" t="s">
        <v>118</v>
      </c>
      <c r="BG68" t="s">
        <v>120</v>
      </c>
      <c r="BH68" t="s">
        <v>377</v>
      </c>
      <c r="BI68">
        <v>4076</v>
      </c>
      <c r="BJ68">
        <v>1</v>
      </c>
      <c r="BK68" t="s">
        <v>223</v>
      </c>
      <c r="BL68" t="s">
        <v>174</v>
      </c>
      <c r="BM68">
        <v>0.75909090909090915</v>
      </c>
      <c r="BN68" t="s">
        <v>70</v>
      </c>
      <c r="BO68" t="s">
        <v>188</v>
      </c>
      <c r="BP68">
        <v>4633.5349999999999</v>
      </c>
    </row>
    <row r="69" spans="1:68" ht="16.5" x14ac:dyDescent="0.25">
      <c r="A69" s="129" t="str">
        <f t="shared" si="18"/>
        <v>청라교통</v>
      </c>
      <c r="B69" s="130" t="str">
        <f t="shared" si="1"/>
        <v>안병권</v>
      </c>
      <c r="C69" s="131" t="str">
        <f t="shared" si="19"/>
        <v>D</v>
      </c>
      <c r="D69" s="132">
        <f t="shared" si="20"/>
        <v>0.82407466812060415</v>
      </c>
      <c r="E69" s="133">
        <f t="shared" si="21"/>
        <v>8989</v>
      </c>
      <c r="F69" s="134" t="str">
        <f t="shared" si="22"/>
        <v>306</v>
      </c>
      <c r="G69" s="135" t="str">
        <f t="shared" si="23"/>
        <v>72바1381</v>
      </c>
      <c r="H69" s="136">
        <f t="shared" si="24"/>
        <v>14</v>
      </c>
      <c r="I69" s="137">
        <f t="shared" si="25"/>
        <v>2775.1819999999993</v>
      </c>
      <c r="J69" s="138">
        <f t="shared" si="26"/>
        <v>4.884319619938219E-2</v>
      </c>
      <c r="K69" s="138">
        <f t="shared" si="27"/>
        <v>0.32508670489473379</v>
      </c>
      <c r="L69" s="138">
        <f t="shared" si="28"/>
        <v>0.14701738480575333</v>
      </c>
      <c r="M69" s="139">
        <f t="shared" si="29"/>
        <v>19.609000000000002</v>
      </c>
      <c r="N69" s="140">
        <f t="shared" si="30"/>
        <v>0</v>
      </c>
      <c r="O69" s="140">
        <f t="shared" si="31"/>
        <v>8.8818210270768656</v>
      </c>
      <c r="P69" s="221">
        <f t="shared" si="32"/>
        <v>37</v>
      </c>
      <c r="Q69" s="222">
        <f t="shared" si="33"/>
        <v>0</v>
      </c>
      <c r="R69" s="222">
        <f t="shared" si="34"/>
        <v>252</v>
      </c>
      <c r="T69">
        <v>531</v>
      </c>
      <c r="U69">
        <v>8989</v>
      </c>
      <c r="V69" t="s">
        <v>629</v>
      </c>
      <c r="W69">
        <v>2837.2559999999999</v>
      </c>
      <c r="X69">
        <v>1235.3399999999999</v>
      </c>
      <c r="Y69">
        <v>2.2970000000000002</v>
      </c>
      <c r="Z69">
        <v>19.609000000000002</v>
      </c>
      <c r="AA69">
        <v>121.02748099999999</v>
      </c>
      <c r="AB69">
        <v>5.9113689999999997</v>
      </c>
      <c r="AC69">
        <v>39.344425000000001</v>
      </c>
      <c r="AD69" s="1">
        <v>408</v>
      </c>
      <c r="AE69">
        <v>0</v>
      </c>
      <c r="AF69">
        <v>252</v>
      </c>
      <c r="AG69">
        <v>101</v>
      </c>
      <c r="AH69">
        <v>23.443072000000001</v>
      </c>
      <c r="AI69">
        <v>24274</v>
      </c>
      <c r="AJ69">
        <v>13181.2</v>
      </c>
      <c r="AK69">
        <v>37</v>
      </c>
      <c r="AL69">
        <v>23875</v>
      </c>
      <c r="AM69" t="s">
        <v>630</v>
      </c>
      <c r="AN69" t="s">
        <v>631</v>
      </c>
      <c r="AO69">
        <v>367.92099999999999</v>
      </c>
      <c r="AR69" t="s">
        <v>118</v>
      </c>
      <c r="AS69" t="s">
        <v>120</v>
      </c>
      <c r="AT69" t="s">
        <v>234</v>
      </c>
      <c r="AU69" t="s">
        <v>629</v>
      </c>
      <c r="AV69" t="s">
        <v>48</v>
      </c>
      <c r="AW69">
        <v>14</v>
      </c>
      <c r="BB69">
        <v>0.82407466812060415</v>
      </c>
      <c r="BC69" t="s">
        <v>67</v>
      </c>
      <c r="BF69" t="s">
        <v>118</v>
      </c>
      <c r="BG69" t="s">
        <v>120</v>
      </c>
      <c r="BH69" t="s">
        <v>629</v>
      </c>
      <c r="BI69">
        <v>8989</v>
      </c>
      <c r="BJ69">
        <v>14</v>
      </c>
      <c r="BK69" t="s">
        <v>234</v>
      </c>
      <c r="BL69" t="s">
        <v>248</v>
      </c>
      <c r="BM69">
        <v>0.82407466812060415</v>
      </c>
      <c r="BN69" t="s">
        <v>67</v>
      </c>
      <c r="BO69" t="s">
        <v>179</v>
      </c>
      <c r="BP69">
        <v>2775.1819999999993</v>
      </c>
    </row>
    <row r="70" spans="1:68" ht="16.5" x14ac:dyDescent="0.25">
      <c r="A70" s="112" t="str">
        <f t="shared" si="18"/>
        <v>청라교통</v>
      </c>
      <c r="B70" s="113" t="str">
        <f t="shared" ref="B70:B126" si="35">IF(BH70="null", E70, BH70)</f>
        <v>안수영</v>
      </c>
      <c r="C70" s="114" t="str">
        <f t="shared" si="19"/>
        <v>D</v>
      </c>
      <c r="D70" s="115">
        <f t="shared" si="20"/>
        <v>0.80857692383053159</v>
      </c>
      <c r="E70" s="116">
        <f t="shared" si="21"/>
        <v>4886</v>
      </c>
      <c r="F70" s="117" t="str">
        <f t="shared" si="22"/>
        <v>308</v>
      </c>
      <c r="G70" s="118" t="str">
        <f t="shared" si="23"/>
        <v>70바6034</v>
      </c>
      <c r="H70" s="119">
        <f t="shared" si="24"/>
        <v>2</v>
      </c>
      <c r="I70" s="120">
        <f t="shared" si="25"/>
        <v>5206.0749999999998</v>
      </c>
      <c r="J70" s="121">
        <f t="shared" si="26"/>
        <v>2.6911327981872672E-2</v>
      </c>
      <c r="K70" s="121">
        <f t="shared" si="27"/>
        <v>0.344844632626231</v>
      </c>
      <c r="L70" s="121">
        <f t="shared" si="28"/>
        <v>0.10449330829847822</v>
      </c>
      <c r="M70" s="122">
        <f t="shared" si="29"/>
        <v>24.001999999999999</v>
      </c>
      <c r="N70" s="123">
        <f t="shared" si="30"/>
        <v>1.9208328731337907E-2</v>
      </c>
      <c r="O70" s="123">
        <f t="shared" si="31"/>
        <v>8.1251230533559351</v>
      </c>
      <c r="P70" s="223">
        <f t="shared" si="32"/>
        <v>70</v>
      </c>
      <c r="Q70" s="224">
        <f t="shared" si="33"/>
        <v>1</v>
      </c>
      <c r="R70" s="224">
        <f t="shared" si="34"/>
        <v>423</v>
      </c>
      <c r="T70">
        <v>531</v>
      </c>
      <c r="U70">
        <v>4886</v>
      </c>
      <c r="V70" t="s">
        <v>379</v>
      </c>
      <c r="W70">
        <v>5206.0749999999998</v>
      </c>
      <c r="X70">
        <v>2236.7049999999999</v>
      </c>
      <c r="Y70">
        <v>2.3279999999999998</v>
      </c>
      <c r="Z70">
        <v>24.001999999999999</v>
      </c>
      <c r="AA70">
        <v>168.9383</v>
      </c>
      <c r="AB70">
        <v>4.546354</v>
      </c>
      <c r="AC70">
        <v>58.257466000000001</v>
      </c>
      <c r="AD70" s="1">
        <v>544</v>
      </c>
      <c r="AE70">
        <v>1</v>
      </c>
      <c r="AF70">
        <v>423</v>
      </c>
      <c r="AG70">
        <v>92</v>
      </c>
      <c r="AH70">
        <v>30.816427999999998</v>
      </c>
      <c r="AI70">
        <v>42281.5</v>
      </c>
      <c r="AJ70">
        <v>16926.8</v>
      </c>
      <c r="AK70">
        <v>70</v>
      </c>
      <c r="AL70">
        <v>48800</v>
      </c>
      <c r="AM70" t="s">
        <v>380</v>
      </c>
      <c r="AN70" t="s">
        <v>632</v>
      </c>
      <c r="AO70">
        <v>5028.674</v>
      </c>
      <c r="AR70" t="s">
        <v>118</v>
      </c>
      <c r="AS70" t="s">
        <v>122</v>
      </c>
      <c r="AT70" t="s">
        <v>248</v>
      </c>
      <c r="AU70" t="s">
        <v>379</v>
      </c>
      <c r="AV70" t="s">
        <v>48</v>
      </c>
      <c r="AW70">
        <v>2</v>
      </c>
      <c r="BB70">
        <v>0.80857692383053159</v>
      </c>
      <c r="BC70" t="s">
        <v>67</v>
      </c>
      <c r="BF70" t="s">
        <v>118</v>
      </c>
      <c r="BG70" t="s">
        <v>122</v>
      </c>
      <c r="BH70" t="s">
        <v>379</v>
      </c>
      <c r="BI70">
        <v>4886</v>
      </c>
      <c r="BJ70">
        <v>2</v>
      </c>
      <c r="BK70" t="s">
        <v>248</v>
      </c>
      <c r="BL70" t="s">
        <v>254</v>
      </c>
      <c r="BM70">
        <v>0.80857692383053159</v>
      </c>
      <c r="BN70" t="s">
        <v>67</v>
      </c>
      <c r="BO70" t="s">
        <v>179</v>
      </c>
      <c r="BP70">
        <v>5206.0749999999998</v>
      </c>
    </row>
    <row r="71" spans="1:68" ht="16.5" x14ac:dyDescent="0.25">
      <c r="A71" s="129" t="str">
        <f t="shared" si="18"/>
        <v>청라교통</v>
      </c>
      <c r="B71" s="130" t="str">
        <f t="shared" si="35"/>
        <v>안정배</v>
      </c>
      <c r="C71" s="131" t="str">
        <f t="shared" si="19"/>
        <v>C</v>
      </c>
      <c r="D71" s="132">
        <f t="shared" si="20"/>
        <v>0.85016143509406661</v>
      </c>
      <c r="E71" s="133">
        <f t="shared" si="21"/>
        <v>2155</v>
      </c>
      <c r="F71" s="134" t="str">
        <f t="shared" si="22"/>
        <v>306</v>
      </c>
      <c r="G71" s="135" t="str">
        <f t="shared" si="23"/>
        <v>72바1305</v>
      </c>
      <c r="H71" s="136">
        <f t="shared" si="24"/>
        <v>12</v>
      </c>
      <c r="I71" s="137">
        <f t="shared" si="25"/>
        <v>4650.2609999999995</v>
      </c>
      <c r="J71" s="138">
        <f t="shared" si="26"/>
        <v>8.8383377274779233E-3</v>
      </c>
      <c r="K71" s="138">
        <f t="shared" si="27"/>
        <v>0.2176664755675731</v>
      </c>
      <c r="L71" s="138">
        <f t="shared" si="28"/>
        <v>0.1159074727203484</v>
      </c>
      <c r="M71" s="139">
        <f t="shared" si="29"/>
        <v>19.22</v>
      </c>
      <c r="N71" s="140">
        <f t="shared" si="30"/>
        <v>2.1504169335871685E-2</v>
      </c>
      <c r="O71" s="140">
        <f t="shared" si="31"/>
        <v>21.826731875909758</v>
      </c>
      <c r="P71" s="221">
        <f t="shared" si="32"/>
        <v>1</v>
      </c>
      <c r="Q71" s="222">
        <f t="shared" si="33"/>
        <v>1</v>
      </c>
      <c r="R71" s="222">
        <f t="shared" si="34"/>
        <v>1015</v>
      </c>
      <c r="T71">
        <v>531</v>
      </c>
      <c r="U71">
        <v>2155</v>
      </c>
      <c r="V71" t="s">
        <v>381</v>
      </c>
      <c r="W71">
        <v>4650.2610000000004</v>
      </c>
      <c r="X71">
        <v>1718.7090000000001</v>
      </c>
      <c r="Y71">
        <v>2.706</v>
      </c>
      <c r="Z71">
        <v>19.22</v>
      </c>
      <c r="AA71">
        <v>143.374132</v>
      </c>
      <c r="AB71">
        <v>1.2671889999999999</v>
      </c>
      <c r="AC71">
        <v>31.207742</v>
      </c>
      <c r="AD71" s="1">
        <v>539</v>
      </c>
      <c r="AE71">
        <v>1</v>
      </c>
      <c r="AF71">
        <v>1015</v>
      </c>
      <c r="AG71">
        <v>97</v>
      </c>
      <c r="AH71">
        <v>32.434449000000001</v>
      </c>
      <c r="AI71">
        <v>24412.799999999999</v>
      </c>
      <c r="AJ71">
        <v>13708.6</v>
      </c>
      <c r="AK71">
        <v>1</v>
      </c>
      <c r="AL71">
        <v>229</v>
      </c>
      <c r="AM71" t="s">
        <v>382</v>
      </c>
      <c r="AN71" t="s">
        <v>633</v>
      </c>
      <c r="AO71">
        <v>732.98599999999999</v>
      </c>
      <c r="AR71" t="s">
        <v>118</v>
      </c>
      <c r="AS71" t="s">
        <v>120</v>
      </c>
      <c r="AT71" t="s">
        <v>231</v>
      </c>
      <c r="AU71" t="s">
        <v>381</v>
      </c>
      <c r="AV71" t="s">
        <v>48</v>
      </c>
      <c r="AW71">
        <v>12</v>
      </c>
      <c r="BB71">
        <v>0.85016143509406661</v>
      </c>
      <c r="BC71" t="s">
        <v>69</v>
      </c>
      <c r="BF71" t="s">
        <v>118</v>
      </c>
      <c r="BG71" t="s">
        <v>120</v>
      </c>
      <c r="BH71" t="s">
        <v>381</v>
      </c>
      <c r="BI71">
        <v>2155</v>
      </c>
      <c r="BJ71">
        <v>12</v>
      </c>
      <c r="BK71" t="s">
        <v>231</v>
      </c>
      <c r="BL71" t="s">
        <v>225</v>
      </c>
      <c r="BM71">
        <v>0.85016143509406661</v>
      </c>
      <c r="BN71" t="s">
        <v>69</v>
      </c>
      <c r="BO71" t="s">
        <v>177</v>
      </c>
      <c r="BP71">
        <v>4650.2609999999995</v>
      </c>
    </row>
    <row r="72" spans="1:68" ht="16.5" x14ac:dyDescent="0.25">
      <c r="A72" s="112" t="str">
        <f t="shared" ref="A72:A87" si="36">BF72</f>
        <v>청라교통</v>
      </c>
      <c r="B72" s="113" t="str">
        <f t="shared" si="35"/>
        <v>엄대섭</v>
      </c>
      <c r="C72" s="114" t="str">
        <f t="shared" ref="C72:C87" si="37">BN72</f>
        <v>C</v>
      </c>
      <c r="D72" s="115">
        <f t="shared" ref="D72:D87" si="38">BM72</f>
        <v>0.86428702915859446</v>
      </c>
      <c r="E72" s="116">
        <f t="shared" ref="E72:E87" si="39">U72</f>
        <v>5487</v>
      </c>
      <c r="F72" s="117" t="str">
        <f t="shared" ref="F72:F87" si="40">BG72</f>
        <v>308</v>
      </c>
      <c r="G72" s="118" t="str">
        <f t="shared" ref="G72:G87" si="41">BK72</f>
        <v>75아1293</v>
      </c>
      <c r="H72" s="119">
        <f t="shared" ref="H72:H87" si="42">BJ72</f>
        <v>4</v>
      </c>
      <c r="I72" s="120">
        <f t="shared" ref="I72:I87" si="43">BP72</f>
        <v>5088.8090000000002</v>
      </c>
      <c r="J72" s="121">
        <f t="shared" ref="J72:J87" si="44">AB72/AA72</f>
        <v>3.7185146109539879E-2</v>
      </c>
      <c r="K72" s="121">
        <f t="shared" ref="K72:K87" si="45">AC72/AA72</f>
        <v>0.23413838009840884</v>
      </c>
      <c r="L72" s="121">
        <f t="shared" ref="L72:L87" si="46">AD72/I72</f>
        <v>0.11810229073246804</v>
      </c>
      <c r="M72" s="122">
        <f t="shared" ref="M72:M87" si="47">Z72</f>
        <v>24.933</v>
      </c>
      <c r="N72" s="123">
        <f t="shared" ref="N72:N87" si="48">AE72*100/W72</f>
        <v>3.9301927032435291E-2</v>
      </c>
      <c r="O72" s="123">
        <f t="shared" ref="O72:O87" si="49">AF72*100/W72</f>
        <v>25.349742935920762</v>
      </c>
      <c r="P72" s="223">
        <f t="shared" ref="P72:P87" si="50">AK72</f>
        <v>6</v>
      </c>
      <c r="Q72" s="224">
        <f t="shared" ref="Q72:Q87" si="51">AE72</f>
        <v>2</v>
      </c>
      <c r="R72" s="224">
        <f t="shared" ref="R72:R87" si="52">AF72</f>
        <v>1290</v>
      </c>
      <c r="T72">
        <v>531</v>
      </c>
      <c r="U72">
        <v>5487</v>
      </c>
      <c r="V72" t="s">
        <v>383</v>
      </c>
      <c r="W72">
        <v>5088.8090000000002</v>
      </c>
      <c r="X72">
        <v>2048.6280000000002</v>
      </c>
      <c r="Y72">
        <v>2.484</v>
      </c>
      <c r="Z72">
        <v>24.933</v>
      </c>
      <c r="AA72">
        <v>136.09689700000001</v>
      </c>
      <c r="AB72">
        <v>5.0607829999999998</v>
      </c>
      <c r="AC72">
        <v>31.865507000000001</v>
      </c>
      <c r="AD72" s="1">
        <v>601</v>
      </c>
      <c r="AE72">
        <v>2</v>
      </c>
      <c r="AF72">
        <v>1290</v>
      </c>
      <c r="AG72">
        <v>94</v>
      </c>
      <c r="AH72">
        <v>37.391072000000001</v>
      </c>
      <c r="AI72">
        <v>37975.9</v>
      </c>
      <c r="AJ72">
        <v>19593</v>
      </c>
      <c r="AK72">
        <v>6</v>
      </c>
      <c r="AL72">
        <v>294</v>
      </c>
      <c r="AM72" t="s">
        <v>384</v>
      </c>
      <c r="AN72" t="s">
        <v>634</v>
      </c>
      <c r="AO72">
        <v>4288.0940000000001</v>
      </c>
      <c r="AR72" t="s">
        <v>118</v>
      </c>
      <c r="AS72" t="s">
        <v>122</v>
      </c>
      <c r="AT72" t="s">
        <v>251</v>
      </c>
      <c r="AU72" t="s">
        <v>383</v>
      </c>
      <c r="AV72" t="s">
        <v>48</v>
      </c>
      <c r="AW72">
        <v>4</v>
      </c>
      <c r="BB72">
        <v>0.86428702915859446</v>
      </c>
      <c r="BC72" t="s">
        <v>69</v>
      </c>
      <c r="BF72" t="s">
        <v>118</v>
      </c>
      <c r="BG72" t="s">
        <v>122</v>
      </c>
      <c r="BH72" t="s">
        <v>383</v>
      </c>
      <c r="BI72">
        <v>5487</v>
      </c>
      <c r="BJ72">
        <v>4</v>
      </c>
      <c r="BK72" t="s">
        <v>251</v>
      </c>
      <c r="BL72" t="s">
        <v>254</v>
      </c>
      <c r="BM72">
        <v>0.86428702915859446</v>
      </c>
      <c r="BN72" t="s">
        <v>69</v>
      </c>
      <c r="BO72" t="s">
        <v>177</v>
      </c>
      <c r="BP72">
        <v>5088.8090000000002</v>
      </c>
    </row>
    <row r="73" spans="1:68" ht="16.5" x14ac:dyDescent="0.25">
      <c r="A73" s="129" t="str">
        <f t="shared" si="36"/>
        <v>청라교통</v>
      </c>
      <c r="B73" s="130" t="str">
        <f t="shared" si="35"/>
        <v>오병진</v>
      </c>
      <c r="C73" s="131" t="str">
        <f t="shared" si="37"/>
        <v>F</v>
      </c>
      <c r="D73" s="132">
        <f t="shared" si="38"/>
        <v>0.79794273737889065</v>
      </c>
      <c r="E73" s="133">
        <f t="shared" si="39"/>
        <v>4291</v>
      </c>
      <c r="F73" s="134" t="str">
        <f t="shared" si="40"/>
        <v>307</v>
      </c>
      <c r="G73" s="135" t="str">
        <f t="shared" si="41"/>
        <v>72바1700</v>
      </c>
      <c r="H73" s="136">
        <f t="shared" si="42"/>
        <v>8</v>
      </c>
      <c r="I73" s="137">
        <f t="shared" si="43"/>
        <v>4074.9420000000005</v>
      </c>
      <c r="J73" s="138">
        <f t="shared" si="44"/>
        <v>3.6273696315626526E-2</v>
      </c>
      <c r="K73" s="138">
        <f t="shared" si="45"/>
        <v>0.32549494327098916</v>
      </c>
      <c r="L73" s="138">
        <f t="shared" si="46"/>
        <v>0.24392985225311178</v>
      </c>
      <c r="M73" s="139">
        <f t="shared" si="47"/>
        <v>23.532</v>
      </c>
      <c r="N73" s="140">
        <f t="shared" si="48"/>
        <v>9.8160906339280415E-2</v>
      </c>
      <c r="O73" s="140">
        <f t="shared" si="49"/>
        <v>37.841029393792596</v>
      </c>
      <c r="P73" s="221">
        <f t="shared" si="50"/>
        <v>25</v>
      </c>
      <c r="Q73" s="222">
        <f t="shared" si="51"/>
        <v>4</v>
      </c>
      <c r="R73" s="222">
        <f t="shared" si="52"/>
        <v>1542</v>
      </c>
      <c r="T73">
        <v>531</v>
      </c>
      <c r="U73">
        <v>4291</v>
      </c>
      <c r="V73" t="s">
        <v>385</v>
      </c>
      <c r="W73">
        <v>4074.942</v>
      </c>
      <c r="X73">
        <v>1864.7639999999999</v>
      </c>
      <c r="Y73">
        <v>2.1850000000000001</v>
      </c>
      <c r="Z73">
        <v>23.532</v>
      </c>
      <c r="AA73">
        <v>163.91524999999999</v>
      </c>
      <c r="AB73">
        <v>5.9458120000000001</v>
      </c>
      <c r="AC73">
        <v>53.353585000000002</v>
      </c>
      <c r="AD73" s="1">
        <v>994</v>
      </c>
      <c r="AE73">
        <v>4</v>
      </c>
      <c r="AF73">
        <v>1542</v>
      </c>
      <c r="AG73">
        <v>91</v>
      </c>
      <c r="AH73">
        <v>24.860054000000002</v>
      </c>
      <c r="AI73">
        <v>35524.699999999997</v>
      </c>
      <c r="AJ73">
        <v>10714.3</v>
      </c>
      <c r="AK73">
        <v>25</v>
      </c>
      <c r="AL73">
        <v>14532</v>
      </c>
      <c r="AM73" t="s">
        <v>386</v>
      </c>
      <c r="AN73" t="s">
        <v>635</v>
      </c>
      <c r="AO73">
        <v>756.54499999999996</v>
      </c>
      <c r="AR73" t="s">
        <v>118</v>
      </c>
      <c r="AS73" t="s">
        <v>121</v>
      </c>
      <c r="AT73" t="s">
        <v>240</v>
      </c>
      <c r="AU73" t="s">
        <v>385</v>
      </c>
      <c r="AV73" t="s">
        <v>48</v>
      </c>
      <c r="AW73">
        <v>8</v>
      </c>
      <c r="BB73">
        <v>0.79794273737889065</v>
      </c>
      <c r="BC73" t="s">
        <v>70</v>
      </c>
      <c r="BF73" t="s">
        <v>118</v>
      </c>
      <c r="BG73" t="s">
        <v>121</v>
      </c>
      <c r="BH73" t="s">
        <v>385</v>
      </c>
      <c r="BI73">
        <v>4291</v>
      </c>
      <c r="BJ73">
        <v>8</v>
      </c>
      <c r="BK73" t="s">
        <v>240</v>
      </c>
      <c r="BL73" t="s">
        <v>243</v>
      </c>
      <c r="BM73">
        <v>0.79794273737889065</v>
      </c>
      <c r="BN73" t="s">
        <v>70</v>
      </c>
      <c r="BO73" t="s">
        <v>188</v>
      </c>
      <c r="BP73">
        <v>4074.9420000000005</v>
      </c>
    </row>
    <row r="74" spans="1:68" ht="16.5" x14ac:dyDescent="0.25">
      <c r="A74" s="112" t="str">
        <f t="shared" si="36"/>
        <v>청라교통</v>
      </c>
      <c r="B74" s="113" t="str">
        <f t="shared" si="35"/>
        <v>오수선</v>
      </c>
      <c r="C74" s="114" t="str">
        <f t="shared" si="37"/>
        <v>A</v>
      </c>
      <c r="D74" s="115">
        <f t="shared" si="38"/>
        <v>0.997</v>
      </c>
      <c r="E74" s="116">
        <f t="shared" si="39"/>
        <v>7444</v>
      </c>
      <c r="F74" s="117" t="str">
        <f t="shared" si="40"/>
        <v>112</v>
      </c>
      <c r="G74" s="118" t="str">
        <f t="shared" si="41"/>
        <v>72바1612</v>
      </c>
      <c r="H74" s="119">
        <f t="shared" si="42"/>
        <v>1</v>
      </c>
      <c r="I74" s="120">
        <f t="shared" si="43"/>
        <v>2338.0680000000002</v>
      </c>
      <c r="J74" s="121">
        <f t="shared" si="44"/>
        <v>6.2368835592019889E-3</v>
      </c>
      <c r="K74" s="121">
        <f t="shared" si="45"/>
        <v>0.36332043509573886</v>
      </c>
      <c r="L74" s="121">
        <f t="shared" si="46"/>
        <v>6.0306201530494402E-2</v>
      </c>
      <c r="M74" s="122">
        <f t="shared" si="47"/>
        <v>15.451000000000001</v>
      </c>
      <c r="N74" s="123">
        <f t="shared" si="48"/>
        <v>0.21385177847693052</v>
      </c>
      <c r="O74" s="123">
        <f t="shared" si="49"/>
        <v>3.9776430796709072</v>
      </c>
      <c r="P74" s="223">
        <f t="shared" si="50"/>
        <v>3</v>
      </c>
      <c r="Q74" s="224">
        <f t="shared" si="51"/>
        <v>5</v>
      </c>
      <c r="R74" s="224">
        <f t="shared" si="52"/>
        <v>93</v>
      </c>
      <c r="T74">
        <v>531</v>
      </c>
      <c r="U74">
        <v>7444</v>
      </c>
      <c r="V74" t="s">
        <v>387</v>
      </c>
      <c r="W74">
        <v>2338.0680000000002</v>
      </c>
      <c r="X74">
        <v>1172.6220000000001</v>
      </c>
      <c r="Y74">
        <v>1.994</v>
      </c>
      <c r="Z74">
        <v>15.451000000000001</v>
      </c>
      <c r="AA74">
        <v>146.65802099999999</v>
      </c>
      <c r="AB74">
        <v>0.91468899999999997</v>
      </c>
      <c r="AC74">
        <v>53.283856</v>
      </c>
      <c r="AD74" s="1">
        <v>141</v>
      </c>
      <c r="AE74">
        <v>5</v>
      </c>
      <c r="AF74">
        <v>93</v>
      </c>
      <c r="AG74">
        <v>79</v>
      </c>
      <c r="AH74">
        <v>15.942311999999999</v>
      </c>
      <c r="AI74">
        <v>1313.3</v>
      </c>
      <c r="AJ74">
        <v>0</v>
      </c>
      <c r="AK74">
        <v>3</v>
      </c>
      <c r="AL74">
        <v>654</v>
      </c>
      <c r="AM74" t="s">
        <v>388</v>
      </c>
      <c r="AN74" t="s">
        <v>636</v>
      </c>
      <c r="AO74">
        <v>2338.0680000000002</v>
      </c>
      <c r="AR74" t="s">
        <v>118</v>
      </c>
      <c r="AS74" t="s">
        <v>119</v>
      </c>
      <c r="AT74" t="s">
        <v>221</v>
      </c>
      <c r="AU74" t="s">
        <v>387</v>
      </c>
      <c r="AV74" t="s">
        <v>48</v>
      </c>
      <c r="AW74">
        <v>1</v>
      </c>
      <c r="BB74">
        <v>0.997</v>
      </c>
      <c r="BC74" t="s">
        <v>66</v>
      </c>
      <c r="BF74" t="s">
        <v>118</v>
      </c>
      <c r="BG74" t="s">
        <v>119</v>
      </c>
      <c r="BH74" t="s">
        <v>387</v>
      </c>
      <c r="BI74">
        <v>7444</v>
      </c>
      <c r="BJ74">
        <v>1</v>
      </c>
      <c r="BK74" t="s">
        <v>221</v>
      </c>
      <c r="BL74" t="s">
        <v>174</v>
      </c>
      <c r="BM74">
        <v>0.997</v>
      </c>
      <c r="BN74" t="s">
        <v>66</v>
      </c>
      <c r="BO74" t="s">
        <v>178</v>
      </c>
      <c r="BP74">
        <v>2338.0680000000002</v>
      </c>
    </row>
    <row r="75" spans="1:68" ht="16.5" x14ac:dyDescent="0.25">
      <c r="A75" s="129" t="str">
        <f t="shared" si="36"/>
        <v>청라교통</v>
      </c>
      <c r="B75" s="130" t="str">
        <f t="shared" si="35"/>
        <v>윤동구</v>
      </c>
      <c r="C75" s="131" t="str">
        <f t="shared" si="37"/>
        <v>D</v>
      </c>
      <c r="D75" s="132">
        <f t="shared" si="38"/>
        <v>0.81312499999999988</v>
      </c>
      <c r="E75" s="133">
        <f t="shared" si="39"/>
        <v>9102</v>
      </c>
      <c r="F75" s="134" t="str">
        <f t="shared" si="40"/>
        <v>306</v>
      </c>
      <c r="G75" s="135" t="str">
        <f t="shared" si="41"/>
        <v>70바6088</v>
      </c>
      <c r="H75" s="136">
        <f t="shared" si="42"/>
        <v>1</v>
      </c>
      <c r="I75" s="137">
        <f t="shared" si="43"/>
        <v>4166.42</v>
      </c>
      <c r="J75" s="138">
        <f t="shared" si="44"/>
        <v>1.2772418305146849E-3</v>
      </c>
      <c r="K75" s="138">
        <f t="shared" si="45"/>
        <v>0.23688798825575019</v>
      </c>
      <c r="L75" s="138">
        <f t="shared" si="46"/>
        <v>0.15096893736109177</v>
      </c>
      <c r="M75" s="139">
        <f t="shared" si="47"/>
        <v>21.132000000000001</v>
      </c>
      <c r="N75" s="140">
        <f t="shared" si="48"/>
        <v>0.19201136707293071</v>
      </c>
      <c r="O75" s="140">
        <f t="shared" si="49"/>
        <v>14.664868160195084</v>
      </c>
      <c r="P75" s="221">
        <f t="shared" si="50"/>
        <v>0</v>
      </c>
      <c r="Q75" s="222">
        <f t="shared" si="51"/>
        <v>8</v>
      </c>
      <c r="R75" s="222">
        <f t="shared" si="52"/>
        <v>611</v>
      </c>
      <c r="T75">
        <v>531</v>
      </c>
      <c r="U75">
        <v>9102</v>
      </c>
      <c r="V75" t="s">
        <v>389</v>
      </c>
      <c r="W75">
        <v>4166.42</v>
      </c>
      <c r="X75">
        <v>1601.297</v>
      </c>
      <c r="Y75">
        <v>2.6019999999999999</v>
      </c>
      <c r="Z75">
        <v>21.132000000000001</v>
      </c>
      <c r="AA75">
        <v>123.293018</v>
      </c>
      <c r="AB75">
        <v>0.157475</v>
      </c>
      <c r="AC75">
        <v>29.206634999999999</v>
      </c>
      <c r="AD75" s="1">
        <v>629</v>
      </c>
      <c r="AE75">
        <v>8</v>
      </c>
      <c r="AF75">
        <v>611</v>
      </c>
      <c r="AG75">
        <v>92</v>
      </c>
      <c r="AH75">
        <v>33.792830000000002</v>
      </c>
      <c r="AI75">
        <v>24906</v>
      </c>
      <c r="AJ75">
        <v>13963</v>
      </c>
      <c r="AK75">
        <v>0</v>
      </c>
      <c r="AL75">
        <v>0</v>
      </c>
      <c r="AM75" t="s">
        <v>390</v>
      </c>
      <c r="AN75" t="s">
        <v>637</v>
      </c>
      <c r="AO75">
        <v>4166.42</v>
      </c>
      <c r="AR75" t="s">
        <v>118</v>
      </c>
      <c r="AS75" t="s">
        <v>120</v>
      </c>
      <c r="AT75" t="s">
        <v>228</v>
      </c>
      <c r="AU75" t="s">
        <v>389</v>
      </c>
      <c r="AV75" t="s">
        <v>48</v>
      </c>
      <c r="AW75">
        <v>1</v>
      </c>
      <c r="BB75">
        <v>0.81312499999999988</v>
      </c>
      <c r="BC75" t="s">
        <v>67</v>
      </c>
      <c r="BF75" t="s">
        <v>118</v>
      </c>
      <c r="BG75" t="s">
        <v>120</v>
      </c>
      <c r="BH75" t="s">
        <v>389</v>
      </c>
      <c r="BI75">
        <v>9102</v>
      </c>
      <c r="BJ75">
        <v>1</v>
      </c>
      <c r="BK75" t="s">
        <v>228</v>
      </c>
      <c r="BL75" t="s">
        <v>174</v>
      </c>
      <c r="BM75">
        <v>0.81312499999999988</v>
      </c>
      <c r="BN75" t="s">
        <v>67</v>
      </c>
      <c r="BO75" t="s">
        <v>179</v>
      </c>
      <c r="BP75">
        <v>4166.42</v>
      </c>
    </row>
    <row r="76" spans="1:68" ht="16.5" x14ac:dyDescent="0.25">
      <c r="A76" s="112" t="str">
        <f t="shared" si="36"/>
        <v>청라교통</v>
      </c>
      <c r="B76" s="113" t="str">
        <f t="shared" si="35"/>
        <v>윤심식</v>
      </c>
      <c r="C76" s="114" t="str">
        <f t="shared" si="37"/>
        <v>S</v>
      </c>
      <c r="D76" s="115">
        <f t="shared" si="38"/>
        <v>1.0057894736842106</v>
      </c>
      <c r="E76" s="116">
        <f t="shared" si="39"/>
        <v>6856</v>
      </c>
      <c r="F76" s="117" t="str">
        <f t="shared" si="40"/>
        <v>112</v>
      </c>
      <c r="G76" s="118" t="str">
        <f t="shared" si="41"/>
        <v>70바6013</v>
      </c>
      <c r="H76" s="119">
        <f t="shared" si="42"/>
        <v>1</v>
      </c>
      <c r="I76" s="120">
        <f t="shared" si="43"/>
        <v>2108.5929999999998</v>
      </c>
      <c r="J76" s="121">
        <f t="shared" si="44"/>
        <v>2.3257582404593531E-2</v>
      </c>
      <c r="K76" s="121">
        <f t="shared" si="45"/>
        <v>0.3663680721665471</v>
      </c>
      <c r="L76" s="121">
        <f t="shared" si="46"/>
        <v>0.17310121014344637</v>
      </c>
      <c r="M76" s="122">
        <f t="shared" si="47"/>
        <v>13.942</v>
      </c>
      <c r="N76" s="123">
        <f t="shared" si="48"/>
        <v>0</v>
      </c>
      <c r="O76" s="123">
        <f t="shared" si="49"/>
        <v>18.021495850550583</v>
      </c>
      <c r="P76" s="223">
        <f t="shared" si="50"/>
        <v>2</v>
      </c>
      <c r="Q76" s="224">
        <f t="shared" si="51"/>
        <v>0</v>
      </c>
      <c r="R76" s="224">
        <f t="shared" si="52"/>
        <v>380</v>
      </c>
      <c r="T76">
        <v>531</v>
      </c>
      <c r="U76">
        <v>6856</v>
      </c>
      <c r="V76" t="s">
        <v>391</v>
      </c>
      <c r="W76">
        <v>2108.5929999999998</v>
      </c>
      <c r="X76">
        <v>1103.296</v>
      </c>
      <c r="Y76">
        <v>1.911</v>
      </c>
      <c r="Z76">
        <v>13.942</v>
      </c>
      <c r="AA76">
        <v>132.08247299999999</v>
      </c>
      <c r="AB76">
        <v>3.0719189999999998</v>
      </c>
      <c r="AC76">
        <v>48.390801000000003</v>
      </c>
      <c r="AD76" s="1">
        <v>365</v>
      </c>
      <c r="AE76">
        <v>0</v>
      </c>
      <c r="AF76">
        <v>380</v>
      </c>
      <c r="AG76">
        <v>81</v>
      </c>
      <c r="AH76">
        <v>15.964214999999999</v>
      </c>
      <c r="AI76">
        <v>133.5</v>
      </c>
      <c r="AJ76">
        <v>0</v>
      </c>
      <c r="AK76">
        <v>2</v>
      </c>
      <c r="AL76">
        <v>131</v>
      </c>
      <c r="AM76" t="s">
        <v>392</v>
      </c>
      <c r="AN76" t="s">
        <v>638</v>
      </c>
      <c r="AO76">
        <v>2108.5929999999998</v>
      </c>
      <c r="AR76" t="s">
        <v>118</v>
      </c>
      <c r="AS76" t="s">
        <v>119</v>
      </c>
      <c r="AT76" t="s">
        <v>203</v>
      </c>
      <c r="AU76" t="s">
        <v>391</v>
      </c>
      <c r="AV76" t="s">
        <v>48</v>
      </c>
      <c r="AW76">
        <v>1</v>
      </c>
      <c r="BB76">
        <v>1.0057894736842106</v>
      </c>
      <c r="BC76" t="s">
        <v>71</v>
      </c>
      <c r="BF76" t="s">
        <v>118</v>
      </c>
      <c r="BG76" t="s">
        <v>119</v>
      </c>
      <c r="BH76" t="s">
        <v>391</v>
      </c>
      <c r="BI76">
        <v>6856</v>
      </c>
      <c r="BJ76">
        <v>1</v>
      </c>
      <c r="BK76" t="s">
        <v>203</v>
      </c>
      <c r="BL76" t="s">
        <v>174</v>
      </c>
      <c r="BM76">
        <v>1.0057894736842106</v>
      </c>
      <c r="BN76" t="s">
        <v>71</v>
      </c>
      <c r="BO76" t="s">
        <v>176</v>
      </c>
      <c r="BP76">
        <v>2108.5929999999998</v>
      </c>
    </row>
    <row r="77" spans="1:68" ht="16.5" x14ac:dyDescent="0.25">
      <c r="A77" s="129" t="str">
        <f t="shared" si="36"/>
        <v>청라교통</v>
      </c>
      <c r="B77" s="130" t="str">
        <f t="shared" si="35"/>
        <v>윤형수</v>
      </c>
      <c r="C77" s="131" t="str">
        <f t="shared" si="37"/>
        <v>S</v>
      </c>
      <c r="D77" s="132">
        <f t="shared" si="38"/>
        <v>1.0252631578947369</v>
      </c>
      <c r="E77" s="133">
        <f t="shared" si="39"/>
        <v>6609</v>
      </c>
      <c r="F77" s="134" t="str">
        <f t="shared" si="40"/>
        <v>112</v>
      </c>
      <c r="G77" s="135" t="str">
        <f t="shared" si="41"/>
        <v>70바6013</v>
      </c>
      <c r="H77" s="136">
        <f t="shared" si="42"/>
        <v>1</v>
      </c>
      <c r="I77" s="137">
        <f t="shared" si="43"/>
        <v>2349.1990000000001</v>
      </c>
      <c r="J77" s="138">
        <f t="shared" si="44"/>
        <v>1.3869287830503863E-2</v>
      </c>
      <c r="K77" s="138">
        <f t="shared" si="45"/>
        <v>0.33968155119859067</v>
      </c>
      <c r="L77" s="138">
        <f t="shared" si="46"/>
        <v>0.17197351097118635</v>
      </c>
      <c r="M77" s="139">
        <f t="shared" si="47"/>
        <v>13.622999999999999</v>
      </c>
      <c r="N77" s="140">
        <f t="shared" si="48"/>
        <v>0.1277031022063265</v>
      </c>
      <c r="O77" s="140">
        <f t="shared" si="49"/>
        <v>26.3494067552387</v>
      </c>
      <c r="P77" s="221">
        <f t="shared" si="50"/>
        <v>0</v>
      </c>
      <c r="Q77" s="222">
        <f t="shared" si="51"/>
        <v>3</v>
      </c>
      <c r="R77" s="222">
        <f t="shared" si="52"/>
        <v>619</v>
      </c>
      <c r="T77">
        <v>531</v>
      </c>
      <c r="U77">
        <v>6609</v>
      </c>
      <c r="V77" t="s">
        <v>393</v>
      </c>
      <c r="W77">
        <v>2349.1990000000001</v>
      </c>
      <c r="X77">
        <v>1205.7360000000001</v>
      </c>
      <c r="Y77">
        <v>1.948</v>
      </c>
      <c r="Z77">
        <v>13.622999999999999</v>
      </c>
      <c r="AA77">
        <v>138.41301899999999</v>
      </c>
      <c r="AB77">
        <v>1.9196899999999999</v>
      </c>
      <c r="AC77">
        <v>47.016348999999998</v>
      </c>
      <c r="AD77" s="1">
        <v>404</v>
      </c>
      <c r="AE77">
        <v>3</v>
      </c>
      <c r="AF77">
        <v>619</v>
      </c>
      <c r="AG77">
        <v>77</v>
      </c>
      <c r="AH77">
        <v>16.972384000000002</v>
      </c>
      <c r="AI77">
        <v>681.7</v>
      </c>
      <c r="AJ77">
        <v>0</v>
      </c>
      <c r="AK77">
        <v>0</v>
      </c>
      <c r="AL77">
        <v>0</v>
      </c>
      <c r="AM77" t="s">
        <v>394</v>
      </c>
      <c r="AN77" t="s">
        <v>639</v>
      </c>
      <c r="AO77">
        <v>2349.1990000000001</v>
      </c>
      <c r="AR77" t="s">
        <v>118</v>
      </c>
      <c r="AS77" t="s">
        <v>119</v>
      </c>
      <c r="AT77" t="s">
        <v>203</v>
      </c>
      <c r="AU77" t="s">
        <v>393</v>
      </c>
      <c r="AV77" t="s">
        <v>48</v>
      </c>
      <c r="AW77">
        <v>1</v>
      </c>
      <c r="BB77">
        <v>1.0252631578947369</v>
      </c>
      <c r="BC77" t="s">
        <v>71</v>
      </c>
      <c r="BF77" t="s">
        <v>118</v>
      </c>
      <c r="BG77" t="s">
        <v>119</v>
      </c>
      <c r="BH77" t="s">
        <v>393</v>
      </c>
      <c r="BI77">
        <v>6609</v>
      </c>
      <c r="BJ77">
        <v>1</v>
      </c>
      <c r="BK77" t="s">
        <v>203</v>
      </c>
      <c r="BL77" t="s">
        <v>174</v>
      </c>
      <c r="BM77">
        <v>1.0252631578947369</v>
      </c>
      <c r="BN77" t="s">
        <v>71</v>
      </c>
      <c r="BO77" t="s">
        <v>176</v>
      </c>
      <c r="BP77">
        <v>2349.1990000000001</v>
      </c>
    </row>
    <row r="78" spans="1:68" ht="16.5" x14ac:dyDescent="0.25">
      <c r="A78" s="112" t="str">
        <f t="shared" si="36"/>
        <v>청라교통</v>
      </c>
      <c r="B78" s="113" t="str">
        <f t="shared" si="35"/>
        <v>이계창</v>
      </c>
      <c r="C78" s="114" t="str">
        <f t="shared" si="37"/>
        <v>C</v>
      </c>
      <c r="D78" s="115">
        <f t="shared" si="38"/>
        <v>0.88661192559511948</v>
      </c>
      <c r="E78" s="116">
        <f t="shared" si="39"/>
        <v>9587</v>
      </c>
      <c r="F78" s="117" t="str">
        <f t="shared" si="40"/>
        <v>308</v>
      </c>
      <c r="G78" s="118" t="str">
        <f t="shared" si="41"/>
        <v>75아1293</v>
      </c>
      <c r="H78" s="119">
        <f t="shared" si="42"/>
        <v>4</v>
      </c>
      <c r="I78" s="120">
        <f t="shared" si="43"/>
        <v>5119.4380000000001</v>
      </c>
      <c r="J78" s="121">
        <f t="shared" si="44"/>
        <v>2.3178926348862278E-2</v>
      </c>
      <c r="K78" s="121">
        <f t="shared" si="45"/>
        <v>0.24898317631808456</v>
      </c>
      <c r="L78" s="121">
        <f t="shared" si="46"/>
        <v>6.0553521695154822E-2</v>
      </c>
      <c r="M78" s="122">
        <f t="shared" si="47"/>
        <v>22.247</v>
      </c>
      <c r="N78" s="123">
        <f t="shared" si="48"/>
        <v>0.1172003645712674</v>
      </c>
      <c r="O78" s="123">
        <f t="shared" si="49"/>
        <v>3.867612030851824</v>
      </c>
      <c r="P78" s="223">
        <f t="shared" si="50"/>
        <v>3</v>
      </c>
      <c r="Q78" s="224">
        <f t="shared" si="51"/>
        <v>6</v>
      </c>
      <c r="R78" s="224">
        <f t="shared" si="52"/>
        <v>198</v>
      </c>
      <c r="T78">
        <v>531</v>
      </c>
      <c r="U78">
        <v>9587</v>
      </c>
      <c r="V78" t="s">
        <v>395</v>
      </c>
      <c r="W78">
        <v>5119.4380000000001</v>
      </c>
      <c r="X78">
        <v>2008.884</v>
      </c>
      <c r="Y78">
        <v>2.548</v>
      </c>
      <c r="Z78">
        <v>22.247</v>
      </c>
      <c r="AA78">
        <v>145.84411499999999</v>
      </c>
      <c r="AB78">
        <v>3.3805100000000001</v>
      </c>
      <c r="AC78">
        <v>36.312730999999999</v>
      </c>
      <c r="AD78" s="1">
        <v>310</v>
      </c>
      <c r="AE78">
        <v>6</v>
      </c>
      <c r="AF78">
        <v>198</v>
      </c>
      <c r="AG78">
        <v>97</v>
      </c>
      <c r="AH78">
        <v>35.102122000000001</v>
      </c>
      <c r="AI78">
        <v>40496.6</v>
      </c>
      <c r="AJ78">
        <v>19659.099999999999</v>
      </c>
      <c r="AK78">
        <v>3</v>
      </c>
      <c r="AL78">
        <v>941</v>
      </c>
      <c r="AM78" t="s">
        <v>396</v>
      </c>
      <c r="AN78" t="s">
        <v>640</v>
      </c>
      <c r="AO78">
        <v>4321.2190000000001</v>
      </c>
      <c r="AR78" t="s">
        <v>118</v>
      </c>
      <c r="AS78" t="s">
        <v>122</v>
      </c>
      <c r="AT78" t="s">
        <v>251</v>
      </c>
      <c r="AU78" t="s">
        <v>395</v>
      </c>
      <c r="AV78" t="s">
        <v>48</v>
      </c>
      <c r="AW78">
        <v>4</v>
      </c>
      <c r="BB78">
        <v>0.88661192559511948</v>
      </c>
      <c r="BC78" t="s">
        <v>69</v>
      </c>
      <c r="BF78" t="s">
        <v>118</v>
      </c>
      <c r="BG78" t="s">
        <v>122</v>
      </c>
      <c r="BH78" t="s">
        <v>395</v>
      </c>
      <c r="BI78">
        <v>9587</v>
      </c>
      <c r="BJ78">
        <v>4</v>
      </c>
      <c r="BK78" t="s">
        <v>251</v>
      </c>
      <c r="BL78" t="s">
        <v>249</v>
      </c>
      <c r="BM78">
        <v>0.88661192559511948</v>
      </c>
      <c r="BN78" t="s">
        <v>69</v>
      </c>
      <c r="BO78" t="s">
        <v>177</v>
      </c>
      <c r="BP78">
        <v>5119.4380000000001</v>
      </c>
    </row>
    <row r="79" spans="1:68" ht="16.5" x14ac:dyDescent="0.25">
      <c r="A79" s="129" t="str">
        <f t="shared" si="36"/>
        <v>청라교통</v>
      </c>
      <c r="B79" s="130" t="str">
        <f t="shared" si="35"/>
        <v>이광노</v>
      </c>
      <c r="C79" s="131" t="str">
        <f t="shared" si="37"/>
        <v>C</v>
      </c>
      <c r="D79" s="132">
        <f t="shared" si="38"/>
        <v>0.88969273464521281</v>
      </c>
      <c r="E79" s="133">
        <f t="shared" si="39"/>
        <v>5333</v>
      </c>
      <c r="F79" s="134" t="str">
        <f t="shared" si="40"/>
        <v>112</v>
      </c>
      <c r="G79" s="135" t="str">
        <f t="shared" si="41"/>
        <v>70바6015</v>
      </c>
      <c r="H79" s="136">
        <f t="shared" si="42"/>
        <v>12</v>
      </c>
      <c r="I79" s="137">
        <f t="shared" si="43"/>
        <v>2122.2319999999995</v>
      </c>
      <c r="J79" s="138">
        <f t="shared" si="44"/>
        <v>1.001143820439946E-2</v>
      </c>
      <c r="K79" s="138">
        <f t="shared" si="45"/>
        <v>0.36923974228486356</v>
      </c>
      <c r="L79" s="138">
        <f t="shared" si="46"/>
        <v>0.21816653410183245</v>
      </c>
      <c r="M79" s="139">
        <f t="shared" si="47"/>
        <v>15.823</v>
      </c>
      <c r="N79" s="140">
        <f t="shared" si="48"/>
        <v>4.712020174985581E-2</v>
      </c>
      <c r="O79" s="140">
        <f t="shared" si="49"/>
        <v>43.114984601118067</v>
      </c>
      <c r="P79" s="221">
        <f t="shared" si="50"/>
        <v>8</v>
      </c>
      <c r="Q79" s="222">
        <f t="shared" si="51"/>
        <v>1</v>
      </c>
      <c r="R79" s="222">
        <f t="shared" si="52"/>
        <v>915</v>
      </c>
      <c r="T79">
        <v>531</v>
      </c>
      <c r="U79">
        <v>5333</v>
      </c>
      <c r="V79" t="s">
        <v>397</v>
      </c>
      <c r="W79">
        <v>2122.232</v>
      </c>
      <c r="X79">
        <v>1186.3520000000001</v>
      </c>
      <c r="Y79">
        <v>1.7889999999999999</v>
      </c>
      <c r="Z79">
        <v>15.823</v>
      </c>
      <c r="AA79">
        <v>128.017471</v>
      </c>
      <c r="AB79">
        <v>1.281639</v>
      </c>
      <c r="AC79">
        <v>47.269137999999998</v>
      </c>
      <c r="AD79" s="1">
        <v>463</v>
      </c>
      <c r="AE79">
        <v>1</v>
      </c>
      <c r="AF79">
        <v>915</v>
      </c>
      <c r="AG79">
        <v>78</v>
      </c>
      <c r="AH79">
        <v>16.577673999999998</v>
      </c>
      <c r="AI79">
        <v>1535.1</v>
      </c>
      <c r="AJ79">
        <v>0</v>
      </c>
      <c r="AK79">
        <v>8</v>
      </c>
      <c r="AL79">
        <v>2027</v>
      </c>
      <c r="AM79" t="s">
        <v>398</v>
      </c>
      <c r="AN79" t="s">
        <v>641</v>
      </c>
      <c r="AO79">
        <v>317.61900000000003</v>
      </c>
      <c r="AR79" t="s">
        <v>118</v>
      </c>
      <c r="AS79" t="s">
        <v>119</v>
      </c>
      <c r="AT79" t="s">
        <v>206</v>
      </c>
      <c r="AU79" t="s">
        <v>397</v>
      </c>
      <c r="AV79" t="s">
        <v>48</v>
      </c>
      <c r="AW79">
        <v>12</v>
      </c>
      <c r="BB79">
        <v>0.88969273464521281</v>
      </c>
      <c r="BC79" t="s">
        <v>69</v>
      </c>
      <c r="BF79" t="s">
        <v>118</v>
      </c>
      <c r="BG79" t="s">
        <v>119</v>
      </c>
      <c r="BH79" t="s">
        <v>397</v>
      </c>
      <c r="BI79">
        <v>5333</v>
      </c>
      <c r="BJ79">
        <v>12</v>
      </c>
      <c r="BK79" t="s">
        <v>206</v>
      </c>
      <c r="BL79" t="s">
        <v>212</v>
      </c>
      <c r="BM79">
        <v>0.88969273464521281</v>
      </c>
      <c r="BN79" t="s">
        <v>69</v>
      </c>
      <c r="BO79" t="s">
        <v>177</v>
      </c>
      <c r="BP79">
        <v>2122.2319999999995</v>
      </c>
    </row>
    <row r="80" spans="1:68" ht="16.5" x14ac:dyDescent="0.25">
      <c r="A80" s="112" t="str">
        <f t="shared" si="36"/>
        <v>청라교통</v>
      </c>
      <c r="B80" s="113" t="str">
        <f t="shared" si="35"/>
        <v>이교웅</v>
      </c>
      <c r="C80" s="114" t="str">
        <f t="shared" si="37"/>
        <v>F</v>
      </c>
      <c r="D80" s="115">
        <f t="shared" si="38"/>
        <v>0.72468017204949953</v>
      </c>
      <c r="E80" s="116">
        <f t="shared" si="39"/>
        <v>824</v>
      </c>
      <c r="F80" s="117" t="str">
        <f t="shared" si="40"/>
        <v>306</v>
      </c>
      <c r="G80" s="118" t="str">
        <f t="shared" si="41"/>
        <v>72바1499</v>
      </c>
      <c r="H80" s="119">
        <f t="shared" si="42"/>
        <v>11</v>
      </c>
      <c r="I80" s="120">
        <f t="shared" si="43"/>
        <v>4526.8609999999999</v>
      </c>
      <c r="J80" s="121">
        <f t="shared" si="44"/>
        <v>5.1055943276056753E-2</v>
      </c>
      <c r="K80" s="121">
        <f t="shared" si="45"/>
        <v>0.30888987472844115</v>
      </c>
      <c r="L80" s="121">
        <f t="shared" si="46"/>
        <v>0.12989133088027222</v>
      </c>
      <c r="M80" s="122">
        <f t="shared" si="47"/>
        <v>23.065000000000001</v>
      </c>
      <c r="N80" s="123">
        <f t="shared" si="48"/>
        <v>2.2090362394604119E-2</v>
      </c>
      <c r="O80" s="123">
        <f t="shared" si="49"/>
        <v>46.964110450928359</v>
      </c>
      <c r="P80" s="223">
        <f t="shared" si="50"/>
        <v>68</v>
      </c>
      <c r="Q80" s="224">
        <f t="shared" si="51"/>
        <v>1</v>
      </c>
      <c r="R80" s="224">
        <f t="shared" si="52"/>
        <v>2126</v>
      </c>
      <c r="T80">
        <v>531</v>
      </c>
      <c r="U80">
        <v>824</v>
      </c>
      <c r="V80" t="s">
        <v>399</v>
      </c>
      <c r="W80">
        <v>4526.8609999999999</v>
      </c>
      <c r="X80">
        <v>1965.402</v>
      </c>
      <c r="Y80">
        <v>2.3029999999999999</v>
      </c>
      <c r="Z80">
        <v>23.065000000000001</v>
      </c>
      <c r="AA80">
        <v>168.170255</v>
      </c>
      <c r="AB80">
        <v>8.5860909999999997</v>
      </c>
      <c r="AC80">
        <v>51.946089000000001</v>
      </c>
      <c r="AD80" s="1">
        <v>588</v>
      </c>
      <c r="AE80">
        <v>1</v>
      </c>
      <c r="AF80">
        <v>2126</v>
      </c>
      <c r="AG80">
        <v>99</v>
      </c>
      <c r="AH80">
        <v>26.918320999999999</v>
      </c>
      <c r="AI80">
        <v>52539.199999999997</v>
      </c>
      <c r="AJ80">
        <v>31574.3</v>
      </c>
      <c r="AK80">
        <v>68</v>
      </c>
      <c r="AL80">
        <v>48839</v>
      </c>
      <c r="AM80" t="s">
        <v>400</v>
      </c>
      <c r="AN80" t="s">
        <v>642</v>
      </c>
      <c r="AO80">
        <v>862.04200000000003</v>
      </c>
      <c r="AR80" t="s">
        <v>118</v>
      </c>
      <c r="AS80" t="s">
        <v>120</v>
      </c>
      <c r="AT80" t="s">
        <v>235</v>
      </c>
      <c r="AU80" t="s">
        <v>399</v>
      </c>
      <c r="AV80" t="s">
        <v>48</v>
      </c>
      <c r="AW80">
        <v>11</v>
      </c>
      <c r="BB80">
        <v>0.72468017204949953</v>
      </c>
      <c r="BC80" t="s">
        <v>70</v>
      </c>
      <c r="BF80" t="s">
        <v>118</v>
      </c>
      <c r="BG80" t="s">
        <v>120</v>
      </c>
      <c r="BH80" t="s">
        <v>399</v>
      </c>
      <c r="BI80">
        <v>824</v>
      </c>
      <c r="BJ80">
        <v>11</v>
      </c>
      <c r="BK80" t="s">
        <v>235</v>
      </c>
      <c r="BL80" t="s">
        <v>228</v>
      </c>
      <c r="BM80">
        <v>0.72468017204949953</v>
      </c>
      <c r="BN80" t="s">
        <v>70</v>
      </c>
      <c r="BO80" t="s">
        <v>188</v>
      </c>
      <c r="BP80">
        <v>4526.8609999999999</v>
      </c>
    </row>
    <row r="81" spans="1:68" ht="16.5" x14ac:dyDescent="0.25">
      <c r="A81" s="129" t="str">
        <f t="shared" si="36"/>
        <v>청라교통</v>
      </c>
      <c r="B81" s="130" t="str">
        <f t="shared" si="35"/>
        <v>이동민</v>
      </c>
      <c r="C81" s="131" t="str">
        <f t="shared" si="37"/>
        <v>F</v>
      </c>
      <c r="D81" s="132">
        <f t="shared" si="38"/>
        <v>0.77413793103448281</v>
      </c>
      <c r="E81" s="133">
        <f t="shared" si="39"/>
        <v>5685</v>
      </c>
      <c r="F81" s="134" t="str">
        <f t="shared" si="40"/>
        <v>308</v>
      </c>
      <c r="G81" s="135" t="str">
        <f t="shared" si="41"/>
        <v>70바5066</v>
      </c>
      <c r="H81" s="136">
        <f t="shared" si="42"/>
        <v>1</v>
      </c>
      <c r="I81" s="137">
        <f t="shared" si="43"/>
        <v>4491.0609999999997</v>
      </c>
      <c r="J81" s="138">
        <f t="shared" si="44"/>
        <v>3.4251075769177628E-3</v>
      </c>
      <c r="K81" s="138">
        <f t="shared" si="45"/>
        <v>0.33385506538747478</v>
      </c>
      <c r="L81" s="138">
        <f t="shared" si="46"/>
        <v>0.14985323067310821</v>
      </c>
      <c r="M81" s="139">
        <f t="shared" si="47"/>
        <v>24.527999999999999</v>
      </c>
      <c r="N81" s="140">
        <f t="shared" si="48"/>
        <v>0</v>
      </c>
      <c r="O81" s="140">
        <f t="shared" si="49"/>
        <v>13.204006803737469</v>
      </c>
      <c r="P81" s="221">
        <f t="shared" si="50"/>
        <v>38</v>
      </c>
      <c r="Q81" s="222">
        <f t="shared" si="51"/>
        <v>0</v>
      </c>
      <c r="R81" s="222">
        <f t="shared" si="52"/>
        <v>593</v>
      </c>
      <c r="T81">
        <v>531</v>
      </c>
      <c r="U81">
        <v>5685</v>
      </c>
      <c r="V81" t="s">
        <v>401</v>
      </c>
      <c r="W81">
        <v>4491.0609999999997</v>
      </c>
      <c r="X81">
        <v>2000.83</v>
      </c>
      <c r="Y81">
        <v>2.2450000000000001</v>
      </c>
      <c r="Z81">
        <v>24.527999999999999</v>
      </c>
      <c r="AA81">
        <v>135.025248</v>
      </c>
      <c r="AB81">
        <v>0.462476</v>
      </c>
      <c r="AC81">
        <v>45.078862999999998</v>
      </c>
      <c r="AD81" s="1">
        <v>673</v>
      </c>
      <c r="AE81">
        <v>0</v>
      </c>
      <c r="AF81">
        <v>593</v>
      </c>
      <c r="AG81">
        <v>93</v>
      </c>
      <c r="AH81">
        <v>33.260897</v>
      </c>
      <c r="AI81">
        <v>57430.1</v>
      </c>
      <c r="AJ81">
        <v>32187</v>
      </c>
      <c r="AK81">
        <v>38</v>
      </c>
      <c r="AL81">
        <v>38831</v>
      </c>
      <c r="AM81" t="s">
        <v>402</v>
      </c>
      <c r="AN81" t="s">
        <v>643</v>
      </c>
      <c r="AO81">
        <v>4491.0609999999997</v>
      </c>
      <c r="AR81" t="s">
        <v>118</v>
      </c>
      <c r="AS81" t="s">
        <v>122</v>
      </c>
      <c r="AT81" t="s">
        <v>246</v>
      </c>
      <c r="AU81" t="s">
        <v>401</v>
      </c>
      <c r="AV81" t="s">
        <v>48</v>
      </c>
      <c r="AW81">
        <v>1</v>
      </c>
      <c r="BB81">
        <v>0.77413793103448281</v>
      </c>
      <c r="BC81" t="s">
        <v>70</v>
      </c>
      <c r="BF81" t="s">
        <v>118</v>
      </c>
      <c r="BG81" t="s">
        <v>122</v>
      </c>
      <c r="BH81" t="s">
        <v>401</v>
      </c>
      <c r="BI81">
        <v>5685</v>
      </c>
      <c r="BJ81">
        <v>1</v>
      </c>
      <c r="BK81" t="s">
        <v>246</v>
      </c>
      <c r="BL81" t="s">
        <v>174</v>
      </c>
      <c r="BM81">
        <v>0.77413793103448281</v>
      </c>
      <c r="BN81" t="s">
        <v>70</v>
      </c>
      <c r="BO81" t="s">
        <v>188</v>
      </c>
      <c r="BP81">
        <v>4491.0609999999997</v>
      </c>
    </row>
    <row r="82" spans="1:68" ht="16.5" x14ac:dyDescent="0.25">
      <c r="A82" s="112" t="str">
        <f t="shared" si="36"/>
        <v>청라교통</v>
      </c>
      <c r="B82" s="113" t="str">
        <f t="shared" si="35"/>
        <v>이산우</v>
      </c>
      <c r="C82" s="114" t="str">
        <f t="shared" si="37"/>
        <v>C</v>
      </c>
      <c r="D82" s="115">
        <f t="shared" si="38"/>
        <v>0.86399999999999999</v>
      </c>
      <c r="E82" s="116">
        <f t="shared" si="39"/>
        <v>3949</v>
      </c>
      <c r="F82" s="117" t="str">
        <f t="shared" si="40"/>
        <v>112</v>
      </c>
      <c r="G82" s="118" t="str">
        <f t="shared" si="41"/>
        <v>72바1572</v>
      </c>
      <c r="H82" s="119">
        <f t="shared" si="42"/>
        <v>1</v>
      </c>
      <c r="I82" s="120">
        <f t="shared" si="43"/>
        <v>1048.616</v>
      </c>
      <c r="J82" s="121">
        <f t="shared" si="44"/>
        <v>4.4360370130526364E-2</v>
      </c>
      <c r="K82" s="121">
        <f t="shared" si="45"/>
        <v>0.35424835823046419</v>
      </c>
      <c r="L82" s="121">
        <f t="shared" si="46"/>
        <v>0.22887310512141718</v>
      </c>
      <c r="M82" s="122">
        <f t="shared" si="47"/>
        <v>21.75</v>
      </c>
      <c r="N82" s="123">
        <f t="shared" si="48"/>
        <v>0.190727587601181</v>
      </c>
      <c r="O82" s="123">
        <f t="shared" si="49"/>
        <v>27.083317439367701</v>
      </c>
      <c r="P82" s="223">
        <f t="shared" si="50"/>
        <v>13</v>
      </c>
      <c r="Q82" s="224">
        <f t="shared" si="51"/>
        <v>2</v>
      </c>
      <c r="R82" s="224">
        <f t="shared" si="52"/>
        <v>284</v>
      </c>
      <c r="T82">
        <v>531</v>
      </c>
      <c r="U82">
        <v>3949</v>
      </c>
      <c r="V82" t="s">
        <v>403</v>
      </c>
      <c r="W82">
        <v>1048.616</v>
      </c>
      <c r="X82">
        <v>606.96199999999999</v>
      </c>
      <c r="Y82">
        <v>1.728</v>
      </c>
      <c r="Z82">
        <v>21.75</v>
      </c>
      <c r="AA82">
        <v>58.954985999999998</v>
      </c>
      <c r="AB82">
        <v>2.615265</v>
      </c>
      <c r="AC82">
        <v>20.884706999999999</v>
      </c>
      <c r="AD82" s="1">
        <v>240</v>
      </c>
      <c r="AE82">
        <v>2</v>
      </c>
      <c r="AF82">
        <v>284</v>
      </c>
      <c r="AG82">
        <v>83</v>
      </c>
      <c r="AH82">
        <v>17.786722000000001</v>
      </c>
      <c r="AI82">
        <v>2464.3000000000002</v>
      </c>
      <c r="AJ82">
        <v>0</v>
      </c>
      <c r="AK82">
        <v>13</v>
      </c>
      <c r="AL82">
        <v>2239</v>
      </c>
      <c r="AM82" t="s">
        <v>404</v>
      </c>
      <c r="AN82" t="s">
        <v>644</v>
      </c>
      <c r="AO82">
        <v>1048.616</v>
      </c>
      <c r="AR82" t="s">
        <v>118</v>
      </c>
      <c r="AS82" t="s">
        <v>119</v>
      </c>
      <c r="AT82" t="s">
        <v>216</v>
      </c>
      <c r="AU82" t="s">
        <v>403</v>
      </c>
      <c r="AV82" t="s">
        <v>48</v>
      </c>
      <c r="AW82">
        <v>1</v>
      </c>
      <c r="BB82">
        <v>0.86399999999999999</v>
      </c>
      <c r="BC82" t="s">
        <v>69</v>
      </c>
      <c r="BF82" t="s">
        <v>118</v>
      </c>
      <c r="BG82" t="s">
        <v>119</v>
      </c>
      <c r="BH82" t="s">
        <v>403</v>
      </c>
      <c r="BI82">
        <v>3949</v>
      </c>
      <c r="BJ82">
        <v>1</v>
      </c>
      <c r="BK82" t="s">
        <v>216</v>
      </c>
      <c r="BL82" t="s">
        <v>174</v>
      </c>
      <c r="BM82">
        <v>0.86399999999999999</v>
      </c>
      <c r="BN82" t="s">
        <v>69</v>
      </c>
      <c r="BO82" t="s">
        <v>177</v>
      </c>
      <c r="BP82">
        <v>1048.616</v>
      </c>
    </row>
    <row r="83" spans="1:68" ht="16.5" x14ac:dyDescent="0.25">
      <c r="A83" s="129" t="str">
        <f t="shared" si="36"/>
        <v>청라교통</v>
      </c>
      <c r="B83" s="130" t="str">
        <f t="shared" si="35"/>
        <v>이상렬</v>
      </c>
      <c r="C83" s="131" t="str">
        <f t="shared" si="37"/>
        <v>C</v>
      </c>
      <c r="D83" s="132">
        <f t="shared" si="38"/>
        <v>0.89641693715548609</v>
      </c>
      <c r="E83" s="133">
        <f t="shared" si="39"/>
        <v>2965</v>
      </c>
      <c r="F83" s="134" t="str">
        <f t="shared" si="40"/>
        <v>306</v>
      </c>
      <c r="G83" s="135" t="str">
        <f t="shared" si="41"/>
        <v>72바1305</v>
      </c>
      <c r="H83" s="136">
        <f t="shared" si="42"/>
        <v>2</v>
      </c>
      <c r="I83" s="137">
        <f t="shared" si="43"/>
        <v>3629.8679999999999</v>
      </c>
      <c r="J83" s="138">
        <f t="shared" si="44"/>
        <v>1.5217478138759132E-2</v>
      </c>
      <c r="K83" s="138">
        <f t="shared" si="45"/>
        <v>0.23807567147767897</v>
      </c>
      <c r="L83" s="138">
        <f t="shared" si="46"/>
        <v>0.13168522932514351</v>
      </c>
      <c r="M83" s="139">
        <f t="shared" si="47"/>
        <v>18.658999999999999</v>
      </c>
      <c r="N83" s="140">
        <f t="shared" si="48"/>
        <v>0</v>
      </c>
      <c r="O83" s="140">
        <f t="shared" si="49"/>
        <v>3.4161021833300826</v>
      </c>
      <c r="P83" s="221">
        <f t="shared" si="50"/>
        <v>15</v>
      </c>
      <c r="Q83" s="222">
        <f t="shared" si="51"/>
        <v>0</v>
      </c>
      <c r="R83" s="222">
        <f t="shared" si="52"/>
        <v>124</v>
      </c>
      <c r="T83">
        <v>531</v>
      </c>
      <c r="U83">
        <v>2965</v>
      </c>
      <c r="V83" t="s">
        <v>405</v>
      </c>
      <c r="W83">
        <v>3629.8679999999999</v>
      </c>
      <c r="X83">
        <v>1306.6300000000001</v>
      </c>
      <c r="Y83">
        <v>2.778</v>
      </c>
      <c r="Z83">
        <v>18.658999999999999</v>
      </c>
      <c r="AA83">
        <v>118.66664</v>
      </c>
      <c r="AB83">
        <v>1.8058069999999999</v>
      </c>
      <c r="AC83">
        <v>28.251639999999998</v>
      </c>
      <c r="AD83" s="1">
        <v>478</v>
      </c>
      <c r="AE83">
        <v>0</v>
      </c>
      <c r="AF83">
        <v>124</v>
      </c>
      <c r="AG83">
        <v>91</v>
      </c>
      <c r="AH83">
        <v>30.588781999999998</v>
      </c>
      <c r="AI83">
        <v>19981.5</v>
      </c>
      <c r="AJ83">
        <v>10856.1</v>
      </c>
      <c r="AK83">
        <v>15</v>
      </c>
      <c r="AL83">
        <v>3423</v>
      </c>
      <c r="AM83" t="s">
        <v>406</v>
      </c>
      <c r="AN83" t="s">
        <v>645</v>
      </c>
      <c r="AO83">
        <v>3384.5940000000001</v>
      </c>
      <c r="AR83" t="s">
        <v>118</v>
      </c>
      <c r="AS83" t="s">
        <v>120</v>
      </c>
      <c r="AT83" t="s">
        <v>231</v>
      </c>
      <c r="AU83" t="s">
        <v>405</v>
      </c>
      <c r="AV83" t="s">
        <v>48</v>
      </c>
      <c r="AW83">
        <v>2</v>
      </c>
      <c r="BB83">
        <v>0.89641693715548609</v>
      </c>
      <c r="BC83" t="s">
        <v>69</v>
      </c>
      <c r="BF83" t="s">
        <v>118</v>
      </c>
      <c r="BG83" t="s">
        <v>120</v>
      </c>
      <c r="BH83" t="s">
        <v>405</v>
      </c>
      <c r="BI83">
        <v>2965</v>
      </c>
      <c r="BJ83">
        <v>2</v>
      </c>
      <c r="BK83" t="s">
        <v>231</v>
      </c>
      <c r="BL83" t="s">
        <v>224</v>
      </c>
      <c r="BM83">
        <v>0.89641693715548609</v>
      </c>
      <c r="BN83" t="s">
        <v>69</v>
      </c>
      <c r="BO83" t="s">
        <v>177</v>
      </c>
      <c r="BP83">
        <v>3629.8679999999999</v>
      </c>
    </row>
    <row r="84" spans="1:68" ht="16.5" x14ac:dyDescent="0.25">
      <c r="A84" s="112" t="str">
        <f t="shared" si="36"/>
        <v>청라교통</v>
      </c>
      <c r="B84" s="113" t="str">
        <f t="shared" si="35"/>
        <v>이상영</v>
      </c>
      <c r="C84" s="114" t="str">
        <f t="shared" si="37"/>
        <v>C</v>
      </c>
      <c r="D84" s="115">
        <f t="shared" si="38"/>
        <v>0.87016280881793762</v>
      </c>
      <c r="E84" s="116">
        <f t="shared" si="39"/>
        <v>1985</v>
      </c>
      <c r="F84" s="117" t="str">
        <f t="shared" si="40"/>
        <v>306</v>
      </c>
      <c r="G84" s="118" t="str">
        <f t="shared" si="41"/>
        <v>70바6090</v>
      </c>
      <c r="H84" s="119">
        <f t="shared" si="42"/>
        <v>2</v>
      </c>
      <c r="I84" s="120">
        <f t="shared" si="43"/>
        <v>4060.5639999999999</v>
      </c>
      <c r="J84" s="121">
        <f t="shared" si="44"/>
        <v>3.7199733929852768E-3</v>
      </c>
      <c r="K84" s="121">
        <f t="shared" si="45"/>
        <v>0.2412131376105783</v>
      </c>
      <c r="L84" s="121">
        <f t="shared" si="46"/>
        <v>0.15465831840108912</v>
      </c>
      <c r="M84" s="122">
        <f t="shared" si="47"/>
        <v>19.181999999999999</v>
      </c>
      <c r="N84" s="123">
        <f t="shared" si="48"/>
        <v>0</v>
      </c>
      <c r="O84" s="123">
        <f t="shared" si="49"/>
        <v>10.047865271917891</v>
      </c>
      <c r="P84" s="223">
        <f t="shared" si="50"/>
        <v>5</v>
      </c>
      <c r="Q84" s="224">
        <f t="shared" si="51"/>
        <v>0</v>
      </c>
      <c r="R84" s="224">
        <f t="shared" si="52"/>
        <v>408</v>
      </c>
      <c r="T84">
        <v>531</v>
      </c>
      <c r="U84">
        <v>1985</v>
      </c>
      <c r="V84" t="s">
        <v>407</v>
      </c>
      <c r="W84">
        <v>4060.5639999999999</v>
      </c>
      <c r="X84">
        <v>1459.704</v>
      </c>
      <c r="Y84">
        <v>2.782</v>
      </c>
      <c r="Z84">
        <v>19.181999999999999</v>
      </c>
      <c r="AA84">
        <v>120.511077</v>
      </c>
      <c r="AB84">
        <v>0.44829799999999997</v>
      </c>
      <c r="AC84">
        <v>29.068854999999999</v>
      </c>
      <c r="AD84" s="1">
        <v>628</v>
      </c>
      <c r="AE84">
        <v>0</v>
      </c>
      <c r="AF84">
        <v>408</v>
      </c>
      <c r="AG84">
        <v>91</v>
      </c>
      <c r="AH84">
        <v>33.694529000000003</v>
      </c>
      <c r="AI84">
        <v>18228.5</v>
      </c>
      <c r="AJ84">
        <v>8361.7999999999993</v>
      </c>
      <c r="AK84">
        <v>5</v>
      </c>
      <c r="AL84">
        <v>3030</v>
      </c>
      <c r="AM84" t="s">
        <v>408</v>
      </c>
      <c r="AN84" t="s">
        <v>646</v>
      </c>
      <c r="AO84">
        <v>3609.855</v>
      </c>
      <c r="AR84" t="s">
        <v>118</v>
      </c>
      <c r="AS84" t="s">
        <v>120</v>
      </c>
      <c r="AT84" t="s">
        <v>230</v>
      </c>
      <c r="AU84" t="s">
        <v>407</v>
      </c>
      <c r="AV84" t="s">
        <v>48</v>
      </c>
      <c r="AW84">
        <v>2</v>
      </c>
      <c r="BB84">
        <v>0.87016280881793762</v>
      </c>
      <c r="BC84" t="s">
        <v>69</v>
      </c>
      <c r="BF84" t="s">
        <v>118</v>
      </c>
      <c r="BG84" t="s">
        <v>120</v>
      </c>
      <c r="BH84" t="s">
        <v>407</v>
      </c>
      <c r="BI84">
        <v>1985</v>
      </c>
      <c r="BJ84">
        <v>2</v>
      </c>
      <c r="BK84" t="s">
        <v>230</v>
      </c>
      <c r="BL84" t="s">
        <v>226</v>
      </c>
      <c r="BM84">
        <v>0.87016280881793762</v>
      </c>
      <c r="BN84" t="s">
        <v>69</v>
      </c>
      <c r="BO84" t="s">
        <v>177</v>
      </c>
      <c r="BP84">
        <v>4060.5639999999999</v>
      </c>
    </row>
    <row r="85" spans="1:68" ht="16.5" x14ac:dyDescent="0.25">
      <c r="A85" s="129" t="str">
        <f t="shared" si="36"/>
        <v>청라교통</v>
      </c>
      <c r="B85" s="130" t="str">
        <f t="shared" si="35"/>
        <v>이선형</v>
      </c>
      <c r="C85" s="131" t="str">
        <f t="shared" si="37"/>
        <v>B</v>
      </c>
      <c r="D85" s="132">
        <f t="shared" si="38"/>
        <v>0.92800085173338864</v>
      </c>
      <c r="E85" s="133">
        <f t="shared" si="39"/>
        <v>5618</v>
      </c>
      <c r="F85" s="134" t="str">
        <f t="shared" si="40"/>
        <v>112</v>
      </c>
      <c r="G85" s="135" t="str">
        <f t="shared" si="41"/>
        <v>70바5997</v>
      </c>
      <c r="H85" s="136">
        <f t="shared" si="42"/>
        <v>3</v>
      </c>
      <c r="I85" s="137">
        <f t="shared" si="43"/>
        <v>2384.549</v>
      </c>
      <c r="J85" s="138">
        <f t="shared" si="44"/>
        <v>2.7525804109827526E-2</v>
      </c>
      <c r="K85" s="138">
        <f t="shared" si="45"/>
        <v>0.36759743091779301</v>
      </c>
      <c r="L85" s="138">
        <f t="shared" si="46"/>
        <v>0.2117800892328067</v>
      </c>
      <c r="M85" s="139">
        <f t="shared" si="47"/>
        <v>16.844999999999999</v>
      </c>
      <c r="N85" s="140">
        <f t="shared" si="48"/>
        <v>0</v>
      </c>
      <c r="O85" s="140">
        <f t="shared" si="49"/>
        <v>9.4357465499765372</v>
      </c>
      <c r="P85" s="221">
        <f t="shared" si="50"/>
        <v>17</v>
      </c>
      <c r="Q85" s="222">
        <f t="shared" si="51"/>
        <v>0</v>
      </c>
      <c r="R85" s="222">
        <f t="shared" si="52"/>
        <v>225</v>
      </c>
      <c r="T85">
        <v>531</v>
      </c>
      <c r="U85">
        <v>5618</v>
      </c>
      <c r="V85" t="s">
        <v>409</v>
      </c>
      <c r="W85">
        <v>2384.549</v>
      </c>
      <c r="X85">
        <v>1284.106</v>
      </c>
      <c r="Y85">
        <v>1.857</v>
      </c>
      <c r="Z85">
        <v>16.844999999999999</v>
      </c>
      <c r="AA85">
        <v>150.90774400000001</v>
      </c>
      <c r="AB85">
        <v>4.1538570000000004</v>
      </c>
      <c r="AC85">
        <v>55.473298999999997</v>
      </c>
      <c r="AD85" s="1">
        <v>505</v>
      </c>
      <c r="AE85">
        <v>0</v>
      </c>
      <c r="AF85">
        <v>225</v>
      </c>
      <c r="AG85">
        <v>85</v>
      </c>
      <c r="AH85">
        <v>15.801368999999999</v>
      </c>
      <c r="AI85">
        <v>2327</v>
      </c>
      <c r="AJ85">
        <v>14.8</v>
      </c>
      <c r="AK85">
        <v>17</v>
      </c>
      <c r="AL85">
        <v>9384</v>
      </c>
      <c r="AM85" t="s">
        <v>410</v>
      </c>
      <c r="AN85" t="s">
        <v>647</v>
      </c>
      <c r="AO85">
        <v>2213.453</v>
      </c>
      <c r="AR85" t="s">
        <v>118</v>
      </c>
      <c r="AS85" t="s">
        <v>119</v>
      </c>
      <c r="AT85" t="s">
        <v>202</v>
      </c>
      <c r="AU85" t="s">
        <v>409</v>
      </c>
      <c r="AV85" t="s">
        <v>48</v>
      </c>
      <c r="AW85">
        <v>3</v>
      </c>
      <c r="BB85">
        <v>0.92800085173338864</v>
      </c>
      <c r="BC85" t="s">
        <v>68</v>
      </c>
      <c r="BF85" t="s">
        <v>118</v>
      </c>
      <c r="BG85" t="s">
        <v>119</v>
      </c>
      <c r="BH85" t="s">
        <v>409</v>
      </c>
      <c r="BI85">
        <v>5618</v>
      </c>
      <c r="BJ85">
        <v>3</v>
      </c>
      <c r="BK85" t="s">
        <v>202</v>
      </c>
      <c r="BL85" t="s">
        <v>207</v>
      </c>
      <c r="BM85">
        <v>0.92800085173338864</v>
      </c>
      <c r="BN85" t="s">
        <v>68</v>
      </c>
      <c r="BO85" t="s">
        <v>175</v>
      </c>
      <c r="BP85">
        <v>2384.549</v>
      </c>
    </row>
    <row r="86" spans="1:68" ht="16.5" x14ac:dyDescent="0.25">
      <c r="A86" s="112" t="str">
        <f t="shared" si="36"/>
        <v>청라교통</v>
      </c>
      <c r="B86" s="113" t="str">
        <f t="shared" si="35"/>
        <v>이성만</v>
      </c>
      <c r="C86" s="114" t="str">
        <f t="shared" si="37"/>
        <v>F</v>
      </c>
      <c r="D86" s="115">
        <f t="shared" si="38"/>
        <v>0.76542569860407084</v>
      </c>
      <c r="E86" s="116">
        <f t="shared" si="39"/>
        <v>1442</v>
      </c>
      <c r="F86" s="117" t="str">
        <f t="shared" si="40"/>
        <v>306</v>
      </c>
      <c r="G86" s="118" t="str">
        <f t="shared" si="41"/>
        <v>70바6051</v>
      </c>
      <c r="H86" s="119">
        <f t="shared" si="42"/>
        <v>11</v>
      </c>
      <c r="I86" s="120">
        <f t="shared" si="43"/>
        <v>3682.6279999999997</v>
      </c>
      <c r="J86" s="121">
        <f t="shared" si="44"/>
        <v>1.294873857117178E-2</v>
      </c>
      <c r="K86" s="121">
        <f t="shared" si="45"/>
        <v>0.31161155217387232</v>
      </c>
      <c r="L86" s="121">
        <f t="shared" si="46"/>
        <v>0.1202945287984559</v>
      </c>
      <c r="M86" s="122">
        <f t="shared" si="47"/>
        <v>22.945</v>
      </c>
      <c r="N86" s="123">
        <f t="shared" si="48"/>
        <v>8.1463563520399018E-2</v>
      </c>
      <c r="O86" s="123">
        <f t="shared" si="49"/>
        <v>19.008164821426437</v>
      </c>
      <c r="P86" s="223">
        <f t="shared" si="50"/>
        <v>47</v>
      </c>
      <c r="Q86" s="224">
        <f t="shared" si="51"/>
        <v>3</v>
      </c>
      <c r="R86" s="224">
        <f t="shared" si="52"/>
        <v>700</v>
      </c>
      <c r="T86">
        <v>531</v>
      </c>
      <c r="U86">
        <v>1442</v>
      </c>
      <c r="V86" t="s">
        <v>411</v>
      </c>
      <c r="W86">
        <v>3682.6280000000002</v>
      </c>
      <c r="X86">
        <v>1509.2280000000001</v>
      </c>
      <c r="Y86">
        <v>2.44</v>
      </c>
      <c r="Z86">
        <v>22.945</v>
      </c>
      <c r="AA86">
        <v>124.764431</v>
      </c>
      <c r="AB86">
        <v>1.615542</v>
      </c>
      <c r="AC86">
        <v>38.878037999999997</v>
      </c>
      <c r="AD86" s="1">
        <v>443</v>
      </c>
      <c r="AE86">
        <v>3</v>
      </c>
      <c r="AF86">
        <v>700</v>
      </c>
      <c r="AG86">
        <v>94</v>
      </c>
      <c r="AH86">
        <v>29.516649000000001</v>
      </c>
      <c r="AI86">
        <v>50344.3</v>
      </c>
      <c r="AJ86">
        <v>21729.1</v>
      </c>
      <c r="AK86">
        <v>47</v>
      </c>
      <c r="AL86">
        <v>26990</v>
      </c>
      <c r="AM86" t="s">
        <v>412</v>
      </c>
      <c r="AN86" t="s">
        <v>648</v>
      </c>
      <c r="AO86">
        <v>609.41499999999996</v>
      </c>
      <c r="AR86" t="s">
        <v>118</v>
      </c>
      <c r="AS86" t="s">
        <v>120</v>
      </c>
      <c r="AT86" t="s">
        <v>225</v>
      </c>
      <c r="AU86" t="s">
        <v>411</v>
      </c>
      <c r="AV86" t="s">
        <v>48</v>
      </c>
      <c r="AW86">
        <v>11</v>
      </c>
      <c r="BB86">
        <v>0.76542569860407084</v>
      </c>
      <c r="BC86" t="s">
        <v>70</v>
      </c>
      <c r="BF86" t="s">
        <v>118</v>
      </c>
      <c r="BG86" t="s">
        <v>120</v>
      </c>
      <c r="BH86" t="s">
        <v>411</v>
      </c>
      <c r="BI86">
        <v>1442</v>
      </c>
      <c r="BJ86">
        <v>11</v>
      </c>
      <c r="BK86" t="s">
        <v>225</v>
      </c>
      <c r="BL86" t="s">
        <v>233</v>
      </c>
      <c r="BM86">
        <v>0.76542569860407084</v>
      </c>
      <c r="BN86" t="s">
        <v>70</v>
      </c>
      <c r="BO86" t="s">
        <v>188</v>
      </c>
      <c r="BP86">
        <v>3682.6279999999997</v>
      </c>
    </row>
    <row r="87" spans="1:68" ht="16.5" x14ac:dyDescent="0.25">
      <c r="A87" s="129" t="str">
        <f t="shared" si="36"/>
        <v>청라교통</v>
      </c>
      <c r="B87" s="130" t="str">
        <f t="shared" si="35"/>
        <v>이시영</v>
      </c>
      <c r="C87" s="131" t="str">
        <f t="shared" si="37"/>
        <v>S</v>
      </c>
      <c r="D87" s="132">
        <f t="shared" si="38"/>
        <v>1.0647368421052632</v>
      </c>
      <c r="E87" s="133">
        <f t="shared" si="39"/>
        <v>9264</v>
      </c>
      <c r="F87" s="134" t="str">
        <f t="shared" si="40"/>
        <v>112</v>
      </c>
      <c r="G87" s="135" t="str">
        <f t="shared" si="41"/>
        <v>70바6063</v>
      </c>
      <c r="H87" s="136">
        <f t="shared" si="42"/>
        <v>1</v>
      </c>
      <c r="I87" s="137">
        <f t="shared" si="43"/>
        <v>501.005</v>
      </c>
      <c r="J87" s="138">
        <f t="shared" si="44"/>
        <v>2.3042037043730267E-2</v>
      </c>
      <c r="K87" s="138">
        <f t="shared" si="45"/>
        <v>0.39642023328610165</v>
      </c>
      <c r="L87" s="138">
        <f t="shared" si="46"/>
        <v>0.13971916447939642</v>
      </c>
      <c r="M87" s="139">
        <f t="shared" si="47"/>
        <v>14.063000000000001</v>
      </c>
      <c r="N87" s="140">
        <f t="shared" si="48"/>
        <v>0.19519431594151981</v>
      </c>
      <c r="O87" s="140">
        <f t="shared" si="49"/>
        <v>30.840701918760129</v>
      </c>
      <c r="P87" s="221">
        <f t="shared" si="50"/>
        <v>9</v>
      </c>
      <c r="Q87" s="222">
        <f t="shared" si="51"/>
        <v>1</v>
      </c>
      <c r="R87" s="222">
        <f t="shared" si="52"/>
        <v>158</v>
      </c>
      <c r="T87">
        <v>531</v>
      </c>
      <c r="U87">
        <v>9264</v>
      </c>
      <c r="V87" t="s">
        <v>649</v>
      </c>
      <c r="W87">
        <v>512.30999999999995</v>
      </c>
      <c r="X87">
        <v>253.631</v>
      </c>
      <c r="Y87">
        <v>2.02</v>
      </c>
      <c r="Z87">
        <v>14.063000000000001</v>
      </c>
      <c r="AA87">
        <v>29.908597</v>
      </c>
      <c r="AB87">
        <v>0.68915499999999996</v>
      </c>
      <c r="AC87">
        <v>11.856373</v>
      </c>
      <c r="AD87" s="1">
        <v>70</v>
      </c>
      <c r="AE87">
        <v>1</v>
      </c>
      <c r="AF87">
        <v>158</v>
      </c>
      <c r="AG87">
        <v>94</v>
      </c>
      <c r="AH87">
        <v>17.129187999999999</v>
      </c>
      <c r="AI87">
        <v>1042.5999999999999</v>
      </c>
      <c r="AJ87">
        <v>98.1</v>
      </c>
      <c r="AK87">
        <v>9</v>
      </c>
      <c r="AL87">
        <v>12258</v>
      </c>
      <c r="AM87" t="s">
        <v>650</v>
      </c>
      <c r="AN87" t="s">
        <v>651</v>
      </c>
      <c r="AO87">
        <v>501.005</v>
      </c>
      <c r="AR87" t="s">
        <v>118</v>
      </c>
      <c r="AS87" t="s">
        <v>119</v>
      </c>
      <c r="AT87" t="s">
        <v>210</v>
      </c>
      <c r="AU87" t="s">
        <v>649</v>
      </c>
      <c r="AV87" t="s">
        <v>48</v>
      </c>
      <c r="AW87">
        <v>1</v>
      </c>
      <c r="BB87">
        <v>1.0647368421052632</v>
      </c>
      <c r="BC87" t="s">
        <v>71</v>
      </c>
      <c r="BF87" t="s">
        <v>118</v>
      </c>
      <c r="BG87" t="s">
        <v>119</v>
      </c>
      <c r="BH87" t="s">
        <v>649</v>
      </c>
      <c r="BI87">
        <v>9264</v>
      </c>
      <c r="BJ87">
        <v>1</v>
      </c>
      <c r="BK87" t="s">
        <v>210</v>
      </c>
      <c r="BL87" t="s">
        <v>174</v>
      </c>
      <c r="BM87">
        <v>1.0647368421052632</v>
      </c>
      <c r="BN87" t="s">
        <v>71</v>
      </c>
      <c r="BO87" t="s">
        <v>176</v>
      </c>
      <c r="BP87">
        <v>501.005</v>
      </c>
    </row>
    <row r="88" spans="1:68" ht="16.5" x14ac:dyDescent="0.25">
      <c r="A88" s="112" t="str">
        <f t="shared" ref="A88:A109" si="53">BF88</f>
        <v>청라교통</v>
      </c>
      <c r="B88" s="113" t="str">
        <f t="shared" si="35"/>
        <v>이원형</v>
      </c>
      <c r="C88" s="114" t="str">
        <f t="shared" ref="C88:C109" si="54">BN88</f>
        <v>C</v>
      </c>
      <c r="D88" s="115">
        <f t="shared" ref="D88:D109" si="55">BM88</f>
        <v>0.85580645161290325</v>
      </c>
      <c r="E88" s="116">
        <f t="shared" ref="E88:E109" si="56">U88</f>
        <v>5535</v>
      </c>
      <c r="F88" s="117" t="str">
        <f t="shared" ref="F88:F109" si="57">BG88</f>
        <v>306</v>
      </c>
      <c r="G88" s="118" t="str">
        <f t="shared" ref="G88:G109" si="58">BK88</f>
        <v>70바6089</v>
      </c>
      <c r="H88" s="119">
        <f t="shared" ref="H88:H109" si="59">BJ88</f>
        <v>1</v>
      </c>
      <c r="I88" s="120">
        <f t="shared" ref="I88:I109" si="60">BP88</f>
        <v>4186.4369999999999</v>
      </c>
      <c r="J88" s="121">
        <f t="shared" ref="J88:J109" si="61">AB88/AA88</f>
        <v>1.8546328542078414E-2</v>
      </c>
      <c r="K88" s="121">
        <f t="shared" ref="K88:K109" si="62">AC88/AA88</f>
        <v>0.28883517172475359</v>
      </c>
      <c r="L88" s="121">
        <f t="shared" ref="L88:L109" si="63">AD88/I88</f>
        <v>0.15406896126706315</v>
      </c>
      <c r="M88" s="122">
        <f t="shared" ref="M88:M109" si="64">Z88</f>
        <v>21.102</v>
      </c>
      <c r="N88" s="123">
        <f t="shared" ref="N88:N109" si="65">AE88*100/W88</f>
        <v>0</v>
      </c>
      <c r="O88" s="123">
        <f t="shared" ref="O88:O109" si="66">AF88*100/W88</f>
        <v>13.710943219735542</v>
      </c>
      <c r="P88" s="223">
        <f t="shared" ref="P88:P109" si="67">AK88</f>
        <v>58</v>
      </c>
      <c r="Q88" s="224">
        <f t="shared" ref="Q88:Q109" si="68">AE88</f>
        <v>0</v>
      </c>
      <c r="R88" s="224">
        <f t="shared" ref="R88:R109" si="69">AF88</f>
        <v>574</v>
      </c>
      <c r="T88">
        <v>531</v>
      </c>
      <c r="U88">
        <v>5535</v>
      </c>
      <c r="V88" t="s">
        <v>413</v>
      </c>
      <c r="W88">
        <v>4186.4369999999999</v>
      </c>
      <c r="X88">
        <v>1578.09</v>
      </c>
      <c r="Y88">
        <v>2.653</v>
      </c>
      <c r="Z88">
        <v>21.102</v>
      </c>
      <c r="AA88">
        <v>141.05692099999999</v>
      </c>
      <c r="AB88">
        <v>2.616088</v>
      </c>
      <c r="AC88">
        <v>40.742199999999997</v>
      </c>
      <c r="AD88" s="1">
        <v>645</v>
      </c>
      <c r="AE88">
        <v>0</v>
      </c>
      <c r="AF88">
        <v>574</v>
      </c>
      <c r="AG88">
        <v>93</v>
      </c>
      <c r="AH88">
        <v>29.679061000000001</v>
      </c>
      <c r="AI88">
        <v>39600.800000000003</v>
      </c>
      <c r="AJ88">
        <v>20127.5</v>
      </c>
      <c r="AK88">
        <v>58</v>
      </c>
      <c r="AL88">
        <v>23248</v>
      </c>
      <c r="AM88" t="s">
        <v>414</v>
      </c>
      <c r="AN88" t="s">
        <v>652</v>
      </c>
      <c r="AO88">
        <v>4186.4369999999999</v>
      </c>
      <c r="AR88" t="s">
        <v>118</v>
      </c>
      <c r="AS88" t="s">
        <v>120</v>
      </c>
      <c r="AT88" t="s">
        <v>229</v>
      </c>
      <c r="AU88" t="s">
        <v>413</v>
      </c>
      <c r="AV88" t="s">
        <v>48</v>
      </c>
      <c r="AW88">
        <v>1</v>
      </c>
      <c r="BB88">
        <v>0.85580645161290325</v>
      </c>
      <c r="BC88" t="s">
        <v>69</v>
      </c>
      <c r="BF88" t="s">
        <v>118</v>
      </c>
      <c r="BG88" t="s">
        <v>120</v>
      </c>
      <c r="BH88" t="s">
        <v>413</v>
      </c>
      <c r="BI88">
        <v>5535</v>
      </c>
      <c r="BJ88">
        <v>1</v>
      </c>
      <c r="BK88" t="s">
        <v>229</v>
      </c>
      <c r="BL88" t="s">
        <v>174</v>
      </c>
      <c r="BM88">
        <v>0.85580645161290325</v>
      </c>
      <c r="BN88" t="s">
        <v>69</v>
      </c>
      <c r="BO88" t="s">
        <v>177</v>
      </c>
      <c r="BP88">
        <v>4186.4369999999999</v>
      </c>
    </row>
    <row r="89" spans="1:68" ht="16.5" x14ac:dyDescent="0.25">
      <c r="A89" s="129" t="str">
        <f t="shared" si="53"/>
        <v>청라교통</v>
      </c>
      <c r="B89" s="130" t="str">
        <f t="shared" si="35"/>
        <v>이재이</v>
      </c>
      <c r="C89" s="131" t="str">
        <f t="shared" si="54"/>
        <v>D</v>
      </c>
      <c r="D89" s="132">
        <f t="shared" si="55"/>
        <v>0.82050000000000001</v>
      </c>
      <c r="E89" s="133">
        <f t="shared" si="56"/>
        <v>7895</v>
      </c>
      <c r="F89" s="134" t="str">
        <f t="shared" si="57"/>
        <v>112</v>
      </c>
      <c r="G89" s="135" t="str">
        <f t="shared" si="58"/>
        <v>70바6065</v>
      </c>
      <c r="H89" s="136">
        <f t="shared" si="59"/>
        <v>1</v>
      </c>
      <c r="I89" s="137">
        <f t="shared" si="60"/>
        <v>1078.8109999999999</v>
      </c>
      <c r="J89" s="138">
        <f t="shared" si="61"/>
        <v>2.6879040973169371E-2</v>
      </c>
      <c r="K89" s="138">
        <f t="shared" si="62"/>
        <v>0.44383919363959951</v>
      </c>
      <c r="L89" s="138">
        <f t="shared" si="63"/>
        <v>0.17704676722799453</v>
      </c>
      <c r="M89" s="139">
        <f t="shared" si="64"/>
        <v>19.882999999999999</v>
      </c>
      <c r="N89" s="140">
        <f t="shared" si="65"/>
        <v>0.27808392758323747</v>
      </c>
      <c r="O89" s="140">
        <f t="shared" si="66"/>
        <v>35.687437373182142</v>
      </c>
      <c r="P89" s="221">
        <f t="shared" si="67"/>
        <v>27</v>
      </c>
      <c r="Q89" s="222">
        <f t="shared" si="68"/>
        <v>3</v>
      </c>
      <c r="R89" s="222">
        <f t="shared" si="69"/>
        <v>385</v>
      </c>
      <c r="T89">
        <v>531</v>
      </c>
      <c r="U89">
        <v>7895</v>
      </c>
      <c r="V89" t="s">
        <v>415</v>
      </c>
      <c r="W89">
        <v>1078.8109999999999</v>
      </c>
      <c r="X89">
        <v>657.32</v>
      </c>
      <c r="Y89">
        <v>1.641</v>
      </c>
      <c r="Z89">
        <v>19.882999999999999</v>
      </c>
      <c r="AA89">
        <v>69.260543999999996</v>
      </c>
      <c r="AB89">
        <v>1.8616569999999999</v>
      </c>
      <c r="AC89">
        <v>30.740544</v>
      </c>
      <c r="AD89" s="1">
        <v>191</v>
      </c>
      <c r="AE89">
        <v>3</v>
      </c>
      <c r="AF89">
        <v>385</v>
      </c>
      <c r="AG89">
        <v>82</v>
      </c>
      <c r="AH89">
        <v>15.576126</v>
      </c>
      <c r="AI89">
        <v>2575.5</v>
      </c>
      <c r="AJ89">
        <v>0</v>
      </c>
      <c r="AK89">
        <v>27</v>
      </c>
      <c r="AL89">
        <v>22973</v>
      </c>
      <c r="AM89" t="s">
        <v>416</v>
      </c>
      <c r="AN89" t="s">
        <v>653</v>
      </c>
      <c r="AO89">
        <v>1078.8109999999999</v>
      </c>
      <c r="AR89" t="s">
        <v>118</v>
      </c>
      <c r="AS89" t="s">
        <v>119</v>
      </c>
      <c r="AT89" t="s">
        <v>212</v>
      </c>
      <c r="AU89" t="s">
        <v>415</v>
      </c>
      <c r="AV89" t="s">
        <v>48</v>
      </c>
      <c r="AW89">
        <v>1</v>
      </c>
      <c r="BB89">
        <v>0.82050000000000001</v>
      </c>
      <c r="BC89" t="s">
        <v>67</v>
      </c>
      <c r="BF89" t="s">
        <v>118</v>
      </c>
      <c r="BG89" t="s">
        <v>119</v>
      </c>
      <c r="BH89" t="s">
        <v>415</v>
      </c>
      <c r="BI89">
        <v>7895</v>
      </c>
      <c r="BJ89">
        <v>1</v>
      </c>
      <c r="BK89" t="s">
        <v>212</v>
      </c>
      <c r="BL89" t="s">
        <v>174</v>
      </c>
      <c r="BM89">
        <v>0.82050000000000001</v>
      </c>
      <c r="BN89" t="s">
        <v>67</v>
      </c>
      <c r="BO89" t="s">
        <v>179</v>
      </c>
      <c r="BP89">
        <v>1078.8109999999999</v>
      </c>
    </row>
    <row r="90" spans="1:68" ht="16.5" x14ac:dyDescent="0.25">
      <c r="A90" s="112" t="str">
        <f t="shared" si="53"/>
        <v>청라교통</v>
      </c>
      <c r="B90" s="113" t="str">
        <f t="shared" si="35"/>
        <v>이재철</v>
      </c>
      <c r="C90" s="114" t="str">
        <f t="shared" si="54"/>
        <v>A</v>
      </c>
      <c r="D90" s="115">
        <f t="shared" si="55"/>
        <v>0.95214285714285718</v>
      </c>
      <c r="E90" s="116">
        <f t="shared" si="56"/>
        <v>725</v>
      </c>
      <c r="F90" s="117" t="str">
        <f t="shared" si="57"/>
        <v>307</v>
      </c>
      <c r="G90" s="118" t="str">
        <f t="shared" si="58"/>
        <v>75아1146</v>
      </c>
      <c r="H90" s="119">
        <f t="shared" si="59"/>
        <v>1</v>
      </c>
      <c r="I90" s="120">
        <f t="shared" si="60"/>
        <v>3648.39</v>
      </c>
      <c r="J90" s="121">
        <f t="shared" si="61"/>
        <v>1.3613430436023519E-3</v>
      </c>
      <c r="K90" s="121">
        <f t="shared" si="62"/>
        <v>0.23819895294163415</v>
      </c>
      <c r="L90" s="121">
        <f t="shared" si="63"/>
        <v>0.13485400409495696</v>
      </c>
      <c r="M90" s="122">
        <f t="shared" si="64"/>
        <v>13.694000000000001</v>
      </c>
      <c r="N90" s="123">
        <f t="shared" si="65"/>
        <v>0.10963740170321704</v>
      </c>
      <c r="O90" s="123">
        <f t="shared" si="66"/>
        <v>16.938978563147032</v>
      </c>
      <c r="P90" s="223">
        <f t="shared" si="67"/>
        <v>1</v>
      </c>
      <c r="Q90" s="224">
        <f t="shared" si="68"/>
        <v>4</v>
      </c>
      <c r="R90" s="224">
        <f t="shared" si="69"/>
        <v>618</v>
      </c>
      <c r="T90">
        <v>531</v>
      </c>
      <c r="U90">
        <v>725</v>
      </c>
      <c r="V90" t="s">
        <v>417</v>
      </c>
      <c r="W90">
        <v>3648.39</v>
      </c>
      <c r="X90">
        <v>1368.393</v>
      </c>
      <c r="Y90">
        <v>2.6659999999999999</v>
      </c>
      <c r="Z90">
        <v>13.694000000000001</v>
      </c>
      <c r="AA90">
        <v>135.67190199999999</v>
      </c>
      <c r="AB90">
        <v>0.184696</v>
      </c>
      <c r="AC90">
        <v>32.316904999999998</v>
      </c>
      <c r="AD90" s="1">
        <v>492</v>
      </c>
      <c r="AE90">
        <v>4</v>
      </c>
      <c r="AF90">
        <v>618</v>
      </c>
      <c r="AG90">
        <v>97</v>
      </c>
      <c r="AH90">
        <v>26.891271</v>
      </c>
      <c r="AI90">
        <v>17764.5</v>
      </c>
      <c r="AJ90">
        <v>1247.9000000000001</v>
      </c>
      <c r="AK90">
        <v>1</v>
      </c>
      <c r="AL90">
        <v>341</v>
      </c>
      <c r="AM90" t="s">
        <v>418</v>
      </c>
      <c r="AN90" t="s">
        <v>654</v>
      </c>
      <c r="AO90">
        <v>3648.39</v>
      </c>
      <c r="AR90" t="s">
        <v>118</v>
      </c>
      <c r="AS90" t="s">
        <v>121</v>
      </c>
      <c r="AT90" t="s">
        <v>245</v>
      </c>
      <c r="AU90" t="s">
        <v>417</v>
      </c>
      <c r="AV90" t="s">
        <v>48</v>
      </c>
      <c r="AW90">
        <v>1</v>
      </c>
      <c r="BB90">
        <v>0.95214285714285718</v>
      </c>
      <c r="BC90" t="s">
        <v>66</v>
      </c>
      <c r="BF90" t="s">
        <v>118</v>
      </c>
      <c r="BG90" t="s">
        <v>121</v>
      </c>
      <c r="BH90" t="s">
        <v>417</v>
      </c>
      <c r="BI90">
        <v>725</v>
      </c>
      <c r="BJ90">
        <v>1</v>
      </c>
      <c r="BK90" t="s">
        <v>245</v>
      </c>
      <c r="BL90" t="s">
        <v>174</v>
      </c>
      <c r="BM90">
        <v>0.95214285714285718</v>
      </c>
      <c r="BN90" t="s">
        <v>66</v>
      </c>
      <c r="BO90" t="s">
        <v>178</v>
      </c>
      <c r="BP90">
        <v>3648.39</v>
      </c>
    </row>
    <row r="91" spans="1:68" ht="16.5" x14ac:dyDescent="0.25">
      <c r="A91" s="129" t="str">
        <f t="shared" si="53"/>
        <v>청라교통</v>
      </c>
      <c r="B91" s="130" t="str">
        <f t="shared" si="35"/>
        <v>이재환</v>
      </c>
      <c r="C91" s="131" t="str">
        <f t="shared" si="54"/>
        <v>B</v>
      </c>
      <c r="D91" s="132">
        <f t="shared" si="55"/>
        <v>0.94179483053940782</v>
      </c>
      <c r="E91" s="133">
        <f t="shared" si="56"/>
        <v>4960</v>
      </c>
      <c r="F91" s="134" t="str">
        <f t="shared" si="57"/>
        <v>112</v>
      </c>
      <c r="G91" s="135" t="str">
        <f t="shared" si="58"/>
        <v>70바5997</v>
      </c>
      <c r="H91" s="136">
        <f t="shared" si="59"/>
        <v>9</v>
      </c>
      <c r="I91" s="137">
        <f t="shared" si="60"/>
        <v>1231.4169999999999</v>
      </c>
      <c r="J91" s="138">
        <f t="shared" si="61"/>
        <v>3.064617734638982E-2</v>
      </c>
      <c r="K91" s="138">
        <f t="shared" si="62"/>
        <v>0.33098546248509592</v>
      </c>
      <c r="L91" s="138">
        <f t="shared" si="63"/>
        <v>0.20383022160649075</v>
      </c>
      <c r="M91" s="139">
        <f t="shared" si="64"/>
        <v>15.65</v>
      </c>
      <c r="N91" s="140">
        <f t="shared" si="65"/>
        <v>0</v>
      </c>
      <c r="O91" s="140">
        <f t="shared" si="66"/>
        <v>44.964823509532749</v>
      </c>
      <c r="P91" s="221">
        <f t="shared" si="67"/>
        <v>1</v>
      </c>
      <c r="Q91" s="222">
        <f t="shared" si="68"/>
        <v>0</v>
      </c>
      <c r="R91" s="222">
        <f t="shared" si="69"/>
        <v>636</v>
      </c>
      <c r="T91">
        <v>531</v>
      </c>
      <c r="U91">
        <v>4960</v>
      </c>
      <c r="V91" t="s">
        <v>419</v>
      </c>
      <c r="W91">
        <v>1414.4390000000001</v>
      </c>
      <c r="X91">
        <v>763.32600000000002</v>
      </c>
      <c r="Y91">
        <v>1.853</v>
      </c>
      <c r="Z91">
        <v>15.65</v>
      </c>
      <c r="AA91">
        <v>79.826367000000005</v>
      </c>
      <c r="AB91">
        <v>2.4463729999999999</v>
      </c>
      <c r="AC91">
        <v>26.421367</v>
      </c>
      <c r="AD91" s="1">
        <v>251</v>
      </c>
      <c r="AE91">
        <v>0</v>
      </c>
      <c r="AF91">
        <v>636</v>
      </c>
      <c r="AG91">
        <v>86</v>
      </c>
      <c r="AH91">
        <v>17.718944</v>
      </c>
      <c r="AI91">
        <v>1233.5</v>
      </c>
      <c r="AJ91">
        <v>20.2</v>
      </c>
      <c r="AK91">
        <v>1</v>
      </c>
      <c r="AL91">
        <v>1135</v>
      </c>
      <c r="AM91" t="s">
        <v>420</v>
      </c>
      <c r="AN91" t="s">
        <v>655</v>
      </c>
      <c r="AO91">
        <v>218.15600000000001</v>
      </c>
      <c r="AR91" t="s">
        <v>118</v>
      </c>
      <c r="AS91" t="s">
        <v>119</v>
      </c>
      <c r="AT91" t="s">
        <v>202</v>
      </c>
      <c r="AU91" t="s">
        <v>419</v>
      </c>
      <c r="AV91" t="s">
        <v>48</v>
      </c>
      <c r="AW91">
        <v>9</v>
      </c>
      <c r="BB91">
        <v>0.94179483053940782</v>
      </c>
      <c r="BC91" t="s">
        <v>68</v>
      </c>
      <c r="BF91" t="s">
        <v>118</v>
      </c>
      <c r="BG91" t="s">
        <v>119</v>
      </c>
      <c r="BH91" t="s">
        <v>419</v>
      </c>
      <c r="BI91">
        <v>4960</v>
      </c>
      <c r="BJ91">
        <v>9</v>
      </c>
      <c r="BK91" t="s">
        <v>202</v>
      </c>
      <c r="BL91" t="s">
        <v>216</v>
      </c>
      <c r="BM91">
        <v>0.94179483053940782</v>
      </c>
      <c r="BN91" t="s">
        <v>68</v>
      </c>
      <c r="BO91" t="s">
        <v>175</v>
      </c>
      <c r="BP91">
        <v>1231.4169999999999</v>
      </c>
    </row>
    <row r="92" spans="1:68" ht="16.5" x14ac:dyDescent="0.25">
      <c r="A92" s="112" t="str">
        <f t="shared" si="53"/>
        <v>청라교통</v>
      </c>
      <c r="B92" s="113" t="str">
        <f t="shared" si="35"/>
        <v>이종권</v>
      </c>
      <c r="C92" s="114" t="str">
        <f t="shared" si="54"/>
        <v>D</v>
      </c>
      <c r="D92" s="115">
        <f t="shared" si="55"/>
        <v>0.83062499999999995</v>
      </c>
      <c r="E92" s="116">
        <f t="shared" si="56"/>
        <v>7158</v>
      </c>
      <c r="F92" s="117" t="str">
        <f t="shared" si="57"/>
        <v>306</v>
      </c>
      <c r="G92" s="118" t="str">
        <f t="shared" si="58"/>
        <v>70바6088</v>
      </c>
      <c r="H92" s="119">
        <f t="shared" si="59"/>
        <v>1</v>
      </c>
      <c r="I92" s="120">
        <f t="shared" si="60"/>
        <v>3837.62</v>
      </c>
      <c r="J92" s="121">
        <f t="shared" si="61"/>
        <v>2.2983970356047849E-3</v>
      </c>
      <c r="K92" s="121">
        <f t="shared" si="62"/>
        <v>0.2199694020808802</v>
      </c>
      <c r="L92" s="121">
        <f t="shared" si="63"/>
        <v>0.10553415919241614</v>
      </c>
      <c r="M92" s="122">
        <f t="shared" si="64"/>
        <v>19.321999999999999</v>
      </c>
      <c r="N92" s="123">
        <f t="shared" si="65"/>
        <v>0.13028908542273598</v>
      </c>
      <c r="O92" s="123">
        <f t="shared" si="66"/>
        <v>4.3777132702039285</v>
      </c>
      <c r="P92" s="223">
        <f t="shared" si="67"/>
        <v>0</v>
      </c>
      <c r="Q92" s="224">
        <f t="shared" si="68"/>
        <v>5</v>
      </c>
      <c r="R92" s="224">
        <f t="shared" si="69"/>
        <v>168</v>
      </c>
      <c r="T92">
        <v>531</v>
      </c>
      <c r="U92">
        <v>7158</v>
      </c>
      <c r="V92" t="s">
        <v>421</v>
      </c>
      <c r="W92">
        <v>3837.62</v>
      </c>
      <c r="X92">
        <v>1443.663</v>
      </c>
      <c r="Y92">
        <v>2.6579999999999999</v>
      </c>
      <c r="Z92">
        <v>19.321999999999999</v>
      </c>
      <c r="AA92">
        <v>116.377195</v>
      </c>
      <c r="AB92">
        <v>0.26748100000000002</v>
      </c>
      <c r="AC92">
        <v>25.599422000000001</v>
      </c>
      <c r="AD92" s="1">
        <v>405</v>
      </c>
      <c r="AE92">
        <v>5</v>
      </c>
      <c r="AF92">
        <v>168</v>
      </c>
      <c r="AG92">
        <v>94</v>
      </c>
      <c r="AH92">
        <v>32.975704</v>
      </c>
      <c r="AI92">
        <v>27447.9</v>
      </c>
      <c r="AJ92">
        <v>16496.900000000001</v>
      </c>
      <c r="AK92">
        <v>0</v>
      </c>
      <c r="AL92">
        <v>0</v>
      </c>
      <c r="AM92" t="s">
        <v>422</v>
      </c>
      <c r="AN92" t="s">
        <v>656</v>
      </c>
      <c r="AO92">
        <v>3837.62</v>
      </c>
      <c r="AR92" t="s">
        <v>118</v>
      </c>
      <c r="AS92" t="s">
        <v>120</v>
      </c>
      <c r="AT92" t="s">
        <v>228</v>
      </c>
      <c r="AU92" t="s">
        <v>421</v>
      </c>
      <c r="AV92" t="s">
        <v>48</v>
      </c>
      <c r="AW92">
        <v>1</v>
      </c>
      <c r="BB92">
        <v>0.83062499999999995</v>
      </c>
      <c r="BC92" t="s">
        <v>67</v>
      </c>
      <c r="BF92" t="s">
        <v>118</v>
      </c>
      <c r="BG92" t="s">
        <v>120</v>
      </c>
      <c r="BH92" t="s">
        <v>421</v>
      </c>
      <c r="BI92">
        <v>7158</v>
      </c>
      <c r="BJ92">
        <v>1</v>
      </c>
      <c r="BK92" t="s">
        <v>228</v>
      </c>
      <c r="BL92" t="s">
        <v>174</v>
      </c>
      <c r="BM92">
        <v>0.83062499999999995</v>
      </c>
      <c r="BN92" t="s">
        <v>67</v>
      </c>
      <c r="BO92" t="s">
        <v>179</v>
      </c>
      <c r="BP92">
        <v>3837.62</v>
      </c>
    </row>
    <row r="93" spans="1:68" ht="16.5" x14ac:dyDescent="0.25">
      <c r="A93" s="129" t="str">
        <f t="shared" si="53"/>
        <v>청라교통</v>
      </c>
      <c r="B93" s="130" t="str">
        <f t="shared" si="35"/>
        <v>이종수</v>
      </c>
      <c r="C93" s="131" t="str">
        <f t="shared" si="54"/>
        <v>D</v>
      </c>
      <c r="D93" s="132">
        <f t="shared" si="55"/>
        <v>0.83947410641596187</v>
      </c>
      <c r="E93" s="133">
        <f t="shared" si="56"/>
        <v>577</v>
      </c>
      <c r="F93" s="134" t="str">
        <f t="shared" si="57"/>
        <v>308</v>
      </c>
      <c r="G93" s="135" t="str">
        <f t="shared" si="58"/>
        <v>75아1293</v>
      </c>
      <c r="H93" s="136">
        <f t="shared" si="59"/>
        <v>4</v>
      </c>
      <c r="I93" s="137">
        <f t="shared" si="60"/>
        <v>3852.8980000000001</v>
      </c>
      <c r="J93" s="138">
        <f t="shared" si="61"/>
        <v>8.3513084686062215E-3</v>
      </c>
      <c r="K93" s="138">
        <f t="shared" si="62"/>
        <v>0.26239255607909617</v>
      </c>
      <c r="L93" s="138">
        <f t="shared" si="63"/>
        <v>0.12120746513403677</v>
      </c>
      <c r="M93" s="139">
        <f t="shared" si="64"/>
        <v>21.346</v>
      </c>
      <c r="N93" s="140">
        <f t="shared" si="65"/>
        <v>0</v>
      </c>
      <c r="O93" s="140">
        <f t="shared" si="66"/>
        <v>2.8290393361049264</v>
      </c>
      <c r="P93" s="221">
        <f t="shared" si="67"/>
        <v>0</v>
      </c>
      <c r="Q93" s="222">
        <f t="shared" si="68"/>
        <v>0</v>
      </c>
      <c r="R93" s="222">
        <f t="shared" si="69"/>
        <v>109</v>
      </c>
      <c r="T93">
        <v>531</v>
      </c>
      <c r="U93">
        <v>577</v>
      </c>
      <c r="V93" t="s">
        <v>423</v>
      </c>
      <c r="W93">
        <v>3852.8980000000001</v>
      </c>
      <c r="X93">
        <v>1564.81</v>
      </c>
      <c r="Y93">
        <v>2.4620000000000002</v>
      </c>
      <c r="Z93">
        <v>21.346</v>
      </c>
      <c r="AA93">
        <v>113.052464</v>
      </c>
      <c r="AB93">
        <v>0.94413599999999998</v>
      </c>
      <c r="AC93">
        <v>29.664124999999999</v>
      </c>
      <c r="AD93" s="1">
        <v>467</v>
      </c>
      <c r="AE93">
        <v>0</v>
      </c>
      <c r="AF93">
        <v>109</v>
      </c>
      <c r="AG93">
        <v>92</v>
      </c>
      <c r="AH93">
        <v>34.080618999999999</v>
      </c>
      <c r="AI93">
        <v>25678.9</v>
      </c>
      <c r="AJ93">
        <v>13951.3</v>
      </c>
      <c r="AK93">
        <v>0</v>
      </c>
      <c r="AL93">
        <v>0</v>
      </c>
      <c r="AM93" t="s">
        <v>424</v>
      </c>
      <c r="AN93" t="s">
        <v>657</v>
      </c>
      <c r="AO93">
        <v>1355.924</v>
      </c>
      <c r="AR93" t="s">
        <v>118</v>
      </c>
      <c r="AS93" t="s">
        <v>122</v>
      </c>
      <c r="AT93" t="s">
        <v>251</v>
      </c>
      <c r="AU93" t="s">
        <v>423</v>
      </c>
      <c r="AV93" t="s">
        <v>48</v>
      </c>
      <c r="AW93">
        <v>4</v>
      </c>
      <c r="BB93">
        <v>0.83947410641596187</v>
      </c>
      <c r="BC93" t="s">
        <v>67</v>
      </c>
      <c r="BF93" t="s">
        <v>118</v>
      </c>
      <c r="BG93" t="s">
        <v>122</v>
      </c>
      <c r="BH93" t="s">
        <v>423</v>
      </c>
      <c r="BI93">
        <v>577</v>
      </c>
      <c r="BJ93">
        <v>4</v>
      </c>
      <c r="BK93" t="s">
        <v>251</v>
      </c>
      <c r="BL93" t="s">
        <v>250</v>
      </c>
      <c r="BM93">
        <v>0.83947410641596187</v>
      </c>
      <c r="BN93" t="s">
        <v>67</v>
      </c>
      <c r="BO93" t="s">
        <v>179</v>
      </c>
      <c r="BP93">
        <v>3852.8980000000001</v>
      </c>
    </row>
    <row r="94" spans="1:68" ht="16.5" x14ac:dyDescent="0.25">
      <c r="A94" s="112" t="str">
        <f t="shared" si="53"/>
        <v>청라교통</v>
      </c>
      <c r="B94" s="113" t="str">
        <f t="shared" si="35"/>
        <v>이종찬</v>
      </c>
      <c r="C94" s="114" t="str">
        <f t="shared" si="54"/>
        <v>F</v>
      </c>
      <c r="D94" s="115">
        <f t="shared" si="55"/>
        <v>0.7895970481597514</v>
      </c>
      <c r="E94" s="116">
        <f t="shared" si="56"/>
        <v>8057</v>
      </c>
      <c r="F94" s="117" t="str">
        <f t="shared" si="57"/>
        <v>306</v>
      </c>
      <c r="G94" s="118" t="str">
        <f t="shared" si="58"/>
        <v>72바1381</v>
      </c>
      <c r="H94" s="119">
        <f t="shared" si="59"/>
        <v>7</v>
      </c>
      <c r="I94" s="120">
        <f t="shared" si="60"/>
        <v>2080.5039999999999</v>
      </c>
      <c r="J94" s="121">
        <f t="shared" si="61"/>
        <v>1.6094428721078854E-2</v>
      </c>
      <c r="K94" s="121">
        <f t="shared" si="62"/>
        <v>0.29449152011947727</v>
      </c>
      <c r="L94" s="121">
        <f t="shared" si="63"/>
        <v>0.14131191288264766</v>
      </c>
      <c r="M94" s="122">
        <f t="shared" si="64"/>
        <v>21.814</v>
      </c>
      <c r="N94" s="123">
        <f t="shared" si="65"/>
        <v>9.6130552981392975E-2</v>
      </c>
      <c r="O94" s="123">
        <f t="shared" si="66"/>
        <v>20.764199443980882</v>
      </c>
      <c r="P94" s="223">
        <f t="shared" si="67"/>
        <v>26</v>
      </c>
      <c r="Q94" s="224">
        <f t="shared" si="68"/>
        <v>2</v>
      </c>
      <c r="R94" s="224">
        <f t="shared" si="69"/>
        <v>432</v>
      </c>
      <c r="T94">
        <v>531</v>
      </c>
      <c r="U94">
        <v>8057</v>
      </c>
      <c r="V94" t="s">
        <v>425</v>
      </c>
      <c r="W94">
        <v>2080.5039999999999</v>
      </c>
      <c r="X94">
        <v>830.947</v>
      </c>
      <c r="Y94">
        <v>2.504</v>
      </c>
      <c r="Z94">
        <v>21.814</v>
      </c>
      <c r="AA94">
        <v>69.899157000000002</v>
      </c>
      <c r="AB94">
        <v>1.124987</v>
      </c>
      <c r="AC94">
        <v>20.584709</v>
      </c>
      <c r="AD94" s="1">
        <v>294</v>
      </c>
      <c r="AE94">
        <v>2</v>
      </c>
      <c r="AF94">
        <v>432</v>
      </c>
      <c r="AG94">
        <v>91</v>
      </c>
      <c r="AH94">
        <v>29.764364</v>
      </c>
      <c r="AI94">
        <v>17101</v>
      </c>
      <c r="AJ94">
        <v>7408.1</v>
      </c>
      <c r="AK94">
        <v>26</v>
      </c>
      <c r="AL94">
        <v>6996</v>
      </c>
      <c r="AM94" t="s">
        <v>426</v>
      </c>
      <c r="AN94" t="s">
        <v>658</v>
      </c>
      <c r="AO94">
        <v>653.86</v>
      </c>
      <c r="AR94" t="s">
        <v>118</v>
      </c>
      <c r="AS94" t="s">
        <v>120</v>
      </c>
      <c r="AT94" t="s">
        <v>234</v>
      </c>
      <c r="AU94" t="s">
        <v>425</v>
      </c>
      <c r="AV94" t="s">
        <v>48</v>
      </c>
      <c r="AW94">
        <v>7</v>
      </c>
      <c r="BB94">
        <v>0.7895970481597514</v>
      </c>
      <c r="BC94" t="s">
        <v>70</v>
      </c>
      <c r="BF94" t="s">
        <v>118</v>
      </c>
      <c r="BG94" t="s">
        <v>120</v>
      </c>
      <c r="BH94" t="s">
        <v>425</v>
      </c>
      <c r="BI94">
        <v>8057</v>
      </c>
      <c r="BJ94">
        <v>7</v>
      </c>
      <c r="BK94" t="s">
        <v>234</v>
      </c>
      <c r="BL94" t="s">
        <v>230</v>
      </c>
      <c r="BM94">
        <v>0.7895970481597514</v>
      </c>
      <c r="BN94" t="s">
        <v>70</v>
      </c>
      <c r="BO94" t="s">
        <v>188</v>
      </c>
      <c r="BP94">
        <v>2080.5039999999999</v>
      </c>
    </row>
    <row r="95" spans="1:68" ht="16.5" x14ac:dyDescent="0.25">
      <c r="A95" s="129" t="str">
        <f t="shared" si="53"/>
        <v>청라교통</v>
      </c>
      <c r="B95" s="130" t="str">
        <f t="shared" si="35"/>
        <v>이종훈</v>
      </c>
      <c r="C95" s="131" t="str">
        <f t="shared" si="54"/>
        <v>D</v>
      </c>
      <c r="D95" s="132">
        <f t="shared" si="55"/>
        <v>0.82642857142857151</v>
      </c>
      <c r="E95" s="133">
        <f t="shared" si="56"/>
        <v>4659</v>
      </c>
      <c r="F95" s="134" t="str">
        <f t="shared" si="57"/>
        <v>307</v>
      </c>
      <c r="G95" s="135" t="str">
        <f t="shared" si="58"/>
        <v>75아1145</v>
      </c>
      <c r="H95" s="136">
        <f t="shared" si="59"/>
        <v>1</v>
      </c>
      <c r="I95" s="137">
        <f t="shared" si="60"/>
        <v>3501.8330000000001</v>
      </c>
      <c r="J95" s="138">
        <f t="shared" si="61"/>
        <v>3.5553268654702708E-2</v>
      </c>
      <c r="K95" s="138">
        <f t="shared" si="62"/>
        <v>0.30649873875400357</v>
      </c>
      <c r="L95" s="138">
        <f t="shared" si="63"/>
        <v>0.18504594593745619</v>
      </c>
      <c r="M95" s="139">
        <f t="shared" si="64"/>
        <v>21.204000000000001</v>
      </c>
      <c r="N95" s="140">
        <f t="shared" si="65"/>
        <v>0.1142258925539853</v>
      </c>
      <c r="O95" s="140">
        <f t="shared" si="66"/>
        <v>15.106374290264556</v>
      </c>
      <c r="P95" s="221">
        <f t="shared" si="67"/>
        <v>25</v>
      </c>
      <c r="Q95" s="222">
        <f t="shared" si="68"/>
        <v>4</v>
      </c>
      <c r="R95" s="222">
        <f t="shared" si="69"/>
        <v>529</v>
      </c>
      <c r="T95">
        <v>531</v>
      </c>
      <c r="U95">
        <v>4659</v>
      </c>
      <c r="V95" t="s">
        <v>427</v>
      </c>
      <c r="W95">
        <v>3501.8330000000001</v>
      </c>
      <c r="X95">
        <v>1513.4459999999999</v>
      </c>
      <c r="Y95">
        <v>2.3140000000000001</v>
      </c>
      <c r="Z95">
        <v>21.204000000000001</v>
      </c>
      <c r="AA95">
        <v>137.01609400000001</v>
      </c>
      <c r="AB95">
        <v>4.8713699999999998</v>
      </c>
      <c r="AC95">
        <v>41.995260000000002</v>
      </c>
      <c r="AD95" s="1">
        <v>648</v>
      </c>
      <c r="AE95">
        <v>4</v>
      </c>
      <c r="AF95">
        <v>529</v>
      </c>
      <c r="AG95">
        <v>93</v>
      </c>
      <c r="AH95">
        <v>25.557822000000002</v>
      </c>
      <c r="AI95">
        <v>32742.1</v>
      </c>
      <c r="AJ95">
        <v>8406.7999999999993</v>
      </c>
      <c r="AK95">
        <v>25</v>
      </c>
      <c r="AL95">
        <v>18204</v>
      </c>
      <c r="AM95" t="s">
        <v>428</v>
      </c>
      <c r="AN95" t="s">
        <v>659</v>
      </c>
      <c r="AO95">
        <v>3501.8330000000001</v>
      </c>
      <c r="AR95" t="s">
        <v>118</v>
      </c>
      <c r="AS95" t="s">
        <v>121</v>
      </c>
      <c r="AT95" t="s">
        <v>244</v>
      </c>
      <c r="AU95" t="s">
        <v>427</v>
      </c>
      <c r="AV95" t="s">
        <v>48</v>
      </c>
      <c r="AW95">
        <v>1</v>
      </c>
      <c r="BB95">
        <v>0.82642857142857151</v>
      </c>
      <c r="BC95" t="s">
        <v>67</v>
      </c>
      <c r="BF95" t="s">
        <v>118</v>
      </c>
      <c r="BG95" t="s">
        <v>121</v>
      </c>
      <c r="BH95" t="s">
        <v>427</v>
      </c>
      <c r="BI95">
        <v>4659</v>
      </c>
      <c r="BJ95">
        <v>1</v>
      </c>
      <c r="BK95" t="s">
        <v>244</v>
      </c>
      <c r="BL95" t="s">
        <v>174</v>
      </c>
      <c r="BM95">
        <v>0.82642857142857151</v>
      </c>
      <c r="BN95" t="s">
        <v>67</v>
      </c>
      <c r="BO95" t="s">
        <v>179</v>
      </c>
      <c r="BP95">
        <v>3501.8330000000001</v>
      </c>
    </row>
    <row r="96" spans="1:68" ht="16.5" x14ac:dyDescent="0.25">
      <c r="A96" s="112" t="str">
        <f t="shared" si="53"/>
        <v>청라교통</v>
      </c>
      <c r="B96" s="113" t="str">
        <f t="shared" si="35"/>
        <v>이충석</v>
      </c>
      <c r="C96" s="114" t="str">
        <f t="shared" si="54"/>
        <v>F</v>
      </c>
      <c r="D96" s="115">
        <f t="shared" si="55"/>
        <v>0.74765677632861038</v>
      </c>
      <c r="E96" s="116">
        <f t="shared" si="56"/>
        <v>7030</v>
      </c>
      <c r="F96" s="117" t="str">
        <f t="shared" si="57"/>
        <v>307</v>
      </c>
      <c r="G96" s="118" t="str">
        <f t="shared" si="58"/>
        <v>75아1145</v>
      </c>
      <c r="H96" s="119">
        <f t="shared" si="59"/>
        <v>2</v>
      </c>
      <c r="I96" s="120">
        <f t="shared" si="60"/>
        <v>3726.1569999999997</v>
      </c>
      <c r="J96" s="121">
        <f t="shared" si="61"/>
        <v>3.5623399982049872E-2</v>
      </c>
      <c r="K96" s="121">
        <f t="shared" si="62"/>
        <v>0.30280034486077217</v>
      </c>
      <c r="L96" s="121">
        <f t="shared" si="63"/>
        <v>0.24690317665090336</v>
      </c>
      <c r="M96" s="122">
        <f t="shared" si="64"/>
        <v>24.457999999999998</v>
      </c>
      <c r="N96" s="123">
        <f t="shared" si="65"/>
        <v>0.13418650904940399</v>
      </c>
      <c r="O96" s="123">
        <f t="shared" si="66"/>
        <v>21.95291288048249</v>
      </c>
      <c r="P96" s="223">
        <f t="shared" si="67"/>
        <v>19</v>
      </c>
      <c r="Q96" s="224">
        <f t="shared" si="68"/>
        <v>5</v>
      </c>
      <c r="R96" s="224">
        <f t="shared" si="69"/>
        <v>818</v>
      </c>
      <c r="T96">
        <v>531</v>
      </c>
      <c r="U96">
        <v>7030</v>
      </c>
      <c r="V96" t="s">
        <v>429</v>
      </c>
      <c r="W96">
        <v>3726.1570000000002</v>
      </c>
      <c r="X96">
        <v>1779.962</v>
      </c>
      <c r="Y96">
        <v>2.093</v>
      </c>
      <c r="Z96">
        <v>24.457999999999998</v>
      </c>
      <c r="AA96">
        <v>143.943307</v>
      </c>
      <c r="AB96">
        <v>5.1277499999999998</v>
      </c>
      <c r="AC96">
        <v>43.586083000000002</v>
      </c>
      <c r="AD96" s="1">
        <v>920</v>
      </c>
      <c r="AE96">
        <v>5</v>
      </c>
      <c r="AF96">
        <v>818</v>
      </c>
      <c r="AG96">
        <v>93</v>
      </c>
      <c r="AH96">
        <v>25.886281</v>
      </c>
      <c r="AI96">
        <v>32341.9</v>
      </c>
      <c r="AJ96">
        <v>14181.5</v>
      </c>
      <c r="AK96">
        <v>19</v>
      </c>
      <c r="AL96">
        <v>3091</v>
      </c>
      <c r="AM96" t="s">
        <v>430</v>
      </c>
      <c r="AN96" t="s">
        <v>660</v>
      </c>
      <c r="AO96">
        <v>3377.7449999999999</v>
      </c>
      <c r="AR96" t="s">
        <v>118</v>
      </c>
      <c r="AS96" t="s">
        <v>121</v>
      </c>
      <c r="AT96" t="s">
        <v>244</v>
      </c>
      <c r="AU96" t="s">
        <v>429</v>
      </c>
      <c r="AV96" t="s">
        <v>48</v>
      </c>
      <c r="AW96">
        <v>2</v>
      </c>
      <c r="BB96">
        <v>0.74765677632861038</v>
      </c>
      <c r="BC96" t="s">
        <v>70</v>
      </c>
      <c r="BF96" t="s">
        <v>118</v>
      </c>
      <c r="BG96" t="s">
        <v>121</v>
      </c>
      <c r="BH96" t="s">
        <v>429</v>
      </c>
      <c r="BI96">
        <v>7030</v>
      </c>
      <c r="BJ96">
        <v>2</v>
      </c>
      <c r="BK96" t="s">
        <v>244</v>
      </c>
      <c r="BL96" t="s">
        <v>242</v>
      </c>
      <c r="BM96">
        <v>0.74765677632861038</v>
      </c>
      <c r="BN96" t="s">
        <v>70</v>
      </c>
      <c r="BO96" t="s">
        <v>188</v>
      </c>
      <c r="BP96">
        <v>3726.1569999999997</v>
      </c>
    </row>
    <row r="97" spans="1:68" ht="16.5" x14ac:dyDescent="0.25">
      <c r="A97" s="129" t="str">
        <f t="shared" si="53"/>
        <v>청라교통</v>
      </c>
      <c r="B97" s="130" t="str">
        <f t="shared" si="35"/>
        <v>이해중</v>
      </c>
      <c r="C97" s="131" t="str">
        <f t="shared" si="54"/>
        <v>A</v>
      </c>
      <c r="D97" s="132">
        <f t="shared" si="55"/>
        <v>0.9715789473684211</v>
      </c>
      <c r="E97" s="133">
        <f t="shared" si="56"/>
        <v>1024</v>
      </c>
      <c r="F97" s="134" t="str">
        <f t="shared" si="57"/>
        <v>112</v>
      </c>
      <c r="G97" s="135" t="str">
        <f t="shared" si="58"/>
        <v>70바6064</v>
      </c>
      <c r="H97" s="136">
        <f t="shared" si="59"/>
        <v>1</v>
      </c>
      <c r="I97" s="137">
        <f t="shared" si="60"/>
        <v>713.74099999999999</v>
      </c>
      <c r="J97" s="138">
        <f t="shared" si="61"/>
        <v>8.7456155343266003E-3</v>
      </c>
      <c r="K97" s="138">
        <f t="shared" si="62"/>
        <v>0.29230688001745353</v>
      </c>
      <c r="L97" s="138">
        <f t="shared" si="63"/>
        <v>6.7251285830574395E-2</v>
      </c>
      <c r="M97" s="139">
        <f t="shared" si="64"/>
        <v>16.847000000000001</v>
      </c>
      <c r="N97" s="140">
        <f t="shared" si="65"/>
        <v>0</v>
      </c>
      <c r="O97" s="140">
        <f t="shared" si="66"/>
        <v>57.980541677622931</v>
      </c>
      <c r="P97" s="221">
        <f t="shared" si="67"/>
        <v>0</v>
      </c>
      <c r="Q97" s="222">
        <f t="shared" si="68"/>
        <v>0</v>
      </c>
      <c r="R97" s="222">
        <f t="shared" si="69"/>
        <v>441</v>
      </c>
      <c r="T97">
        <v>531</v>
      </c>
      <c r="U97">
        <v>1024</v>
      </c>
      <c r="V97" t="s">
        <v>431</v>
      </c>
      <c r="W97">
        <v>760.6</v>
      </c>
      <c r="X97">
        <v>410.51499999999999</v>
      </c>
      <c r="Y97">
        <v>1.853</v>
      </c>
      <c r="Z97">
        <v>16.847000000000001</v>
      </c>
      <c r="AA97">
        <v>38.428856000000003</v>
      </c>
      <c r="AB97">
        <v>0.33608399999999999</v>
      </c>
      <c r="AC97">
        <v>11.233019000000001</v>
      </c>
      <c r="AD97" s="1">
        <v>48</v>
      </c>
      <c r="AE97">
        <v>0</v>
      </c>
      <c r="AF97">
        <v>441</v>
      </c>
      <c r="AG97">
        <v>90</v>
      </c>
      <c r="AH97">
        <v>19.792418000000001</v>
      </c>
      <c r="AI97">
        <v>573.1</v>
      </c>
      <c r="AJ97">
        <v>9.4</v>
      </c>
      <c r="AK97">
        <v>0</v>
      </c>
      <c r="AL97">
        <v>0</v>
      </c>
      <c r="AM97" t="s">
        <v>432</v>
      </c>
      <c r="AN97" t="s">
        <v>661</v>
      </c>
      <c r="AO97">
        <v>713.74099999999999</v>
      </c>
      <c r="AR97" t="s">
        <v>118</v>
      </c>
      <c r="AS97" t="s">
        <v>119</v>
      </c>
      <c r="AT97" t="s">
        <v>211</v>
      </c>
      <c r="AU97" t="s">
        <v>431</v>
      </c>
      <c r="AV97" t="s">
        <v>48</v>
      </c>
      <c r="AW97">
        <v>1</v>
      </c>
      <c r="BB97">
        <v>0.9715789473684211</v>
      </c>
      <c r="BC97" t="s">
        <v>66</v>
      </c>
      <c r="BF97" t="s">
        <v>118</v>
      </c>
      <c r="BG97" t="s">
        <v>119</v>
      </c>
      <c r="BH97" t="s">
        <v>431</v>
      </c>
      <c r="BI97">
        <v>1024</v>
      </c>
      <c r="BJ97">
        <v>1</v>
      </c>
      <c r="BK97" t="s">
        <v>211</v>
      </c>
      <c r="BL97" t="s">
        <v>174</v>
      </c>
      <c r="BM97">
        <v>0.9715789473684211</v>
      </c>
      <c r="BN97" t="s">
        <v>66</v>
      </c>
      <c r="BO97" t="s">
        <v>178</v>
      </c>
      <c r="BP97">
        <v>713.74099999999999</v>
      </c>
    </row>
    <row r="98" spans="1:68" ht="16.5" x14ac:dyDescent="0.25">
      <c r="A98" s="112" t="str">
        <f t="shared" si="53"/>
        <v>청라교통</v>
      </c>
      <c r="B98" s="113" t="str">
        <f t="shared" si="35"/>
        <v>임명성</v>
      </c>
      <c r="C98" s="114" t="str">
        <f t="shared" si="54"/>
        <v>D</v>
      </c>
      <c r="D98" s="115">
        <f t="shared" si="55"/>
        <v>0.82666666666666666</v>
      </c>
      <c r="E98" s="116">
        <f t="shared" si="56"/>
        <v>5242</v>
      </c>
      <c r="F98" s="117" t="str">
        <f t="shared" si="57"/>
        <v>307</v>
      </c>
      <c r="G98" s="118" t="str">
        <f t="shared" si="58"/>
        <v>70바5968</v>
      </c>
      <c r="H98" s="119">
        <f t="shared" si="59"/>
        <v>1</v>
      </c>
      <c r="I98" s="120">
        <f t="shared" si="60"/>
        <v>3893.9459999999999</v>
      </c>
      <c r="J98" s="121">
        <f t="shared" si="61"/>
        <v>1.6534117093593311E-2</v>
      </c>
      <c r="K98" s="121">
        <f t="shared" si="62"/>
        <v>0.36154482179707614</v>
      </c>
      <c r="L98" s="121">
        <f t="shared" si="63"/>
        <v>0.25398400491429518</v>
      </c>
      <c r="M98" s="122">
        <f t="shared" si="64"/>
        <v>23.797999999999998</v>
      </c>
      <c r="N98" s="123">
        <f t="shared" si="65"/>
        <v>0.43657513483751442</v>
      </c>
      <c r="O98" s="123">
        <f t="shared" si="66"/>
        <v>73.241899091564193</v>
      </c>
      <c r="P98" s="223">
        <f t="shared" si="67"/>
        <v>61</v>
      </c>
      <c r="Q98" s="224">
        <f t="shared" si="68"/>
        <v>17</v>
      </c>
      <c r="R98" s="224">
        <f t="shared" si="69"/>
        <v>2852</v>
      </c>
      <c r="T98">
        <v>531</v>
      </c>
      <c r="U98">
        <v>5242</v>
      </c>
      <c r="V98" t="s">
        <v>433</v>
      </c>
      <c r="W98">
        <v>3893.9459999999999</v>
      </c>
      <c r="X98">
        <v>1744.5429999999999</v>
      </c>
      <c r="Y98">
        <v>2.2320000000000002</v>
      </c>
      <c r="Z98">
        <v>23.797999999999998</v>
      </c>
      <c r="AA98">
        <v>155.75443100000001</v>
      </c>
      <c r="AB98">
        <v>2.5752619999999999</v>
      </c>
      <c r="AC98">
        <v>56.312207999999998</v>
      </c>
      <c r="AD98" s="1">
        <v>989</v>
      </c>
      <c r="AE98">
        <v>17</v>
      </c>
      <c r="AF98">
        <v>2852</v>
      </c>
      <c r="AG98">
        <v>94</v>
      </c>
      <c r="AH98">
        <v>25.000547000000001</v>
      </c>
      <c r="AI98">
        <v>44502.8</v>
      </c>
      <c r="AJ98">
        <v>23040.400000000001</v>
      </c>
      <c r="AK98">
        <v>61</v>
      </c>
      <c r="AL98">
        <v>48811</v>
      </c>
      <c r="AM98" t="s">
        <v>434</v>
      </c>
      <c r="AN98" t="s">
        <v>662</v>
      </c>
      <c r="AO98">
        <v>3893.9459999999999</v>
      </c>
      <c r="AR98" t="s">
        <v>118</v>
      </c>
      <c r="AS98" t="s">
        <v>121</v>
      </c>
      <c r="AT98" t="s">
        <v>236</v>
      </c>
      <c r="AU98" t="s">
        <v>433</v>
      </c>
      <c r="AV98" t="s">
        <v>48</v>
      </c>
      <c r="AW98">
        <v>1</v>
      </c>
      <c r="BB98">
        <v>0.82666666666666666</v>
      </c>
      <c r="BC98" t="s">
        <v>67</v>
      </c>
      <c r="BF98" t="s">
        <v>118</v>
      </c>
      <c r="BG98" t="s">
        <v>121</v>
      </c>
      <c r="BH98" t="s">
        <v>433</v>
      </c>
      <c r="BI98">
        <v>5242</v>
      </c>
      <c r="BJ98">
        <v>1</v>
      </c>
      <c r="BK98" t="s">
        <v>236</v>
      </c>
      <c r="BL98" t="s">
        <v>174</v>
      </c>
      <c r="BM98">
        <v>0.82666666666666666</v>
      </c>
      <c r="BN98" t="s">
        <v>67</v>
      </c>
      <c r="BO98" t="s">
        <v>179</v>
      </c>
      <c r="BP98">
        <v>3893.9459999999999</v>
      </c>
    </row>
    <row r="99" spans="1:68" ht="16.5" x14ac:dyDescent="0.25">
      <c r="A99" s="129" t="str">
        <f t="shared" si="53"/>
        <v>청라교통</v>
      </c>
      <c r="B99" s="130" t="str">
        <f t="shared" si="35"/>
        <v>임상</v>
      </c>
      <c r="C99" s="131" t="str">
        <f t="shared" si="54"/>
        <v>D</v>
      </c>
      <c r="D99" s="132">
        <f t="shared" si="55"/>
        <v>0.83946268727080109</v>
      </c>
      <c r="E99" s="133">
        <f t="shared" si="56"/>
        <v>5771</v>
      </c>
      <c r="F99" s="134" t="str">
        <f t="shared" si="57"/>
        <v>112</v>
      </c>
      <c r="G99" s="135" t="str">
        <f t="shared" si="58"/>
        <v>72바1611</v>
      </c>
      <c r="H99" s="136">
        <f t="shared" si="59"/>
        <v>2</v>
      </c>
      <c r="I99" s="137">
        <f t="shared" si="60"/>
        <v>688.87699999999995</v>
      </c>
      <c r="J99" s="138">
        <f t="shared" si="61"/>
        <v>3.9969916904106687E-2</v>
      </c>
      <c r="K99" s="138">
        <f t="shared" si="62"/>
        <v>0.31015457982440581</v>
      </c>
      <c r="L99" s="138">
        <f t="shared" si="63"/>
        <v>0.26710138384646315</v>
      </c>
      <c r="M99" s="139">
        <f t="shared" si="64"/>
        <v>17.922999999999998</v>
      </c>
      <c r="N99" s="140">
        <f t="shared" si="65"/>
        <v>0.14192348904705474</v>
      </c>
      <c r="O99" s="140">
        <f t="shared" si="66"/>
        <v>10.360414700434996</v>
      </c>
      <c r="P99" s="221">
        <f t="shared" si="67"/>
        <v>1</v>
      </c>
      <c r="Q99" s="222">
        <f t="shared" si="68"/>
        <v>1</v>
      </c>
      <c r="R99" s="222">
        <f t="shared" si="69"/>
        <v>73</v>
      </c>
      <c r="T99">
        <v>531</v>
      </c>
      <c r="U99">
        <v>5771</v>
      </c>
      <c r="V99" t="s">
        <v>435</v>
      </c>
      <c r="W99">
        <v>704.60500000000002</v>
      </c>
      <c r="X99">
        <v>397.61799999999999</v>
      </c>
      <c r="Y99">
        <v>1.772</v>
      </c>
      <c r="Z99">
        <v>17.922999999999998</v>
      </c>
      <c r="AA99">
        <v>37.590546000000003</v>
      </c>
      <c r="AB99">
        <v>1.502491</v>
      </c>
      <c r="AC99">
        <v>11.65888</v>
      </c>
      <c r="AD99" s="1">
        <v>184</v>
      </c>
      <c r="AE99">
        <v>1</v>
      </c>
      <c r="AF99">
        <v>73</v>
      </c>
      <c r="AG99">
        <v>96</v>
      </c>
      <c r="AH99">
        <v>18.744206999999999</v>
      </c>
      <c r="AI99">
        <v>771</v>
      </c>
      <c r="AJ99">
        <v>23</v>
      </c>
      <c r="AK99">
        <v>1</v>
      </c>
      <c r="AL99">
        <v>203</v>
      </c>
      <c r="AM99" t="s">
        <v>436</v>
      </c>
      <c r="AN99" t="s">
        <v>663</v>
      </c>
      <c r="AO99">
        <v>626.71799999999996</v>
      </c>
      <c r="AR99" t="s">
        <v>118</v>
      </c>
      <c r="AS99" t="s">
        <v>119</v>
      </c>
      <c r="AT99" t="s">
        <v>220</v>
      </c>
      <c r="AU99" t="s">
        <v>435</v>
      </c>
      <c r="AV99" t="s">
        <v>48</v>
      </c>
      <c r="AW99">
        <v>2</v>
      </c>
      <c r="BB99">
        <v>0.83946268727080109</v>
      </c>
      <c r="BC99" t="s">
        <v>67</v>
      </c>
      <c r="BF99" t="s">
        <v>118</v>
      </c>
      <c r="BG99" t="s">
        <v>119</v>
      </c>
      <c r="BH99" t="s">
        <v>435</v>
      </c>
      <c r="BI99">
        <v>5771</v>
      </c>
      <c r="BJ99">
        <v>2</v>
      </c>
      <c r="BK99" t="s">
        <v>220</v>
      </c>
      <c r="BL99" t="s">
        <v>252</v>
      </c>
      <c r="BM99">
        <v>0.83946268727080109</v>
      </c>
      <c r="BN99" t="s">
        <v>67</v>
      </c>
      <c r="BO99" t="s">
        <v>179</v>
      </c>
      <c r="BP99">
        <v>688.87699999999995</v>
      </c>
    </row>
    <row r="100" spans="1:68" ht="16.5" x14ac:dyDescent="0.25">
      <c r="A100" s="112" t="str">
        <f t="shared" si="53"/>
        <v>청라교통</v>
      </c>
      <c r="B100" s="113" t="str">
        <f t="shared" si="35"/>
        <v>임영곤</v>
      </c>
      <c r="C100" s="114" t="str">
        <f t="shared" si="54"/>
        <v>C</v>
      </c>
      <c r="D100" s="115">
        <f t="shared" si="55"/>
        <v>0.89047628197713824</v>
      </c>
      <c r="E100" s="116">
        <f t="shared" si="56"/>
        <v>8744</v>
      </c>
      <c r="F100" s="117" t="str">
        <f t="shared" si="57"/>
        <v>306</v>
      </c>
      <c r="G100" s="118" t="str">
        <f t="shared" si="58"/>
        <v>72바1307</v>
      </c>
      <c r="H100" s="119">
        <f t="shared" si="59"/>
        <v>2</v>
      </c>
      <c r="I100" s="120">
        <f t="shared" si="60"/>
        <v>3216.2040000000002</v>
      </c>
      <c r="J100" s="121">
        <f t="shared" si="61"/>
        <v>2.7719685732651017E-3</v>
      </c>
      <c r="K100" s="121">
        <f t="shared" si="62"/>
        <v>0.22988285825621788</v>
      </c>
      <c r="L100" s="121">
        <f t="shared" si="63"/>
        <v>0.14582408329819874</v>
      </c>
      <c r="M100" s="122">
        <f t="shared" si="64"/>
        <v>21.510999999999999</v>
      </c>
      <c r="N100" s="123">
        <f t="shared" si="65"/>
        <v>0</v>
      </c>
      <c r="O100" s="123">
        <f t="shared" si="66"/>
        <v>6.3739737902197744</v>
      </c>
      <c r="P100" s="223">
        <f t="shared" si="67"/>
        <v>3</v>
      </c>
      <c r="Q100" s="224">
        <f t="shared" si="68"/>
        <v>0</v>
      </c>
      <c r="R100" s="224">
        <f t="shared" si="69"/>
        <v>205</v>
      </c>
      <c r="T100">
        <v>531</v>
      </c>
      <c r="U100">
        <v>8744</v>
      </c>
      <c r="V100" t="s">
        <v>437</v>
      </c>
      <c r="W100">
        <v>3216.2040000000002</v>
      </c>
      <c r="X100">
        <v>1165.347</v>
      </c>
      <c r="Y100">
        <v>2.76</v>
      </c>
      <c r="Z100">
        <v>21.510999999999999</v>
      </c>
      <c r="AA100">
        <v>92.687197999999995</v>
      </c>
      <c r="AB100">
        <v>0.25692599999999999</v>
      </c>
      <c r="AC100">
        <v>21.307198</v>
      </c>
      <c r="AD100" s="1">
        <v>469</v>
      </c>
      <c r="AE100">
        <v>0</v>
      </c>
      <c r="AF100">
        <v>205</v>
      </c>
      <c r="AG100">
        <v>96</v>
      </c>
      <c r="AH100">
        <v>34.699548999999998</v>
      </c>
      <c r="AI100">
        <v>16901.900000000001</v>
      </c>
      <c r="AJ100">
        <v>9598.2999999999993</v>
      </c>
      <c r="AK100">
        <v>3</v>
      </c>
      <c r="AL100">
        <v>3966</v>
      </c>
      <c r="AM100" t="s">
        <v>438</v>
      </c>
      <c r="AN100" t="s">
        <v>664</v>
      </c>
      <c r="AO100">
        <v>2972.239</v>
      </c>
      <c r="AR100" t="s">
        <v>118</v>
      </c>
      <c r="AS100" t="s">
        <v>120</v>
      </c>
      <c r="AT100" t="s">
        <v>233</v>
      </c>
      <c r="AU100" t="s">
        <v>437</v>
      </c>
      <c r="AV100" t="s">
        <v>48</v>
      </c>
      <c r="AW100">
        <v>2</v>
      </c>
      <c r="BB100">
        <v>0.89047628197713824</v>
      </c>
      <c r="BC100" t="s">
        <v>69</v>
      </c>
      <c r="BF100" t="s">
        <v>118</v>
      </c>
      <c r="BG100" t="s">
        <v>120</v>
      </c>
      <c r="BH100" t="s">
        <v>437</v>
      </c>
      <c r="BI100">
        <v>8744</v>
      </c>
      <c r="BJ100">
        <v>2</v>
      </c>
      <c r="BK100" t="s">
        <v>233</v>
      </c>
      <c r="BL100" t="s">
        <v>224</v>
      </c>
      <c r="BM100">
        <v>0.89047628197713824</v>
      </c>
      <c r="BN100" t="s">
        <v>69</v>
      </c>
      <c r="BO100" t="s">
        <v>177</v>
      </c>
      <c r="BP100">
        <v>3216.2040000000002</v>
      </c>
    </row>
    <row r="101" spans="1:68" ht="16.5" x14ac:dyDescent="0.25">
      <c r="A101" s="129" t="str">
        <f t="shared" si="53"/>
        <v>청라교통</v>
      </c>
      <c r="B101" s="130" t="str">
        <f t="shared" si="35"/>
        <v>임주호</v>
      </c>
      <c r="C101" s="131" t="str">
        <f t="shared" si="54"/>
        <v>C</v>
      </c>
      <c r="D101" s="132">
        <f t="shared" si="55"/>
        <v>0.87177908020866057</v>
      </c>
      <c r="E101" s="133">
        <f t="shared" si="56"/>
        <v>1637</v>
      </c>
      <c r="F101" s="134" t="str">
        <f t="shared" si="57"/>
        <v>308</v>
      </c>
      <c r="G101" s="135" t="str">
        <f t="shared" si="58"/>
        <v>70바6035</v>
      </c>
      <c r="H101" s="136">
        <f t="shared" si="59"/>
        <v>2</v>
      </c>
      <c r="I101" s="137">
        <f t="shared" si="60"/>
        <v>4593.8620000000001</v>
      </c>
      <c r="J101" s="138">
        <f t="shared" si="61"/>
        <v>1.9455656302480289E-2</v>
      </c>
      <c r="K101" s="138">
        <f t="shared" si="62"/>
        <v>0.2519876689575285</v>
      </c>
      <c r="L101" s="138">
        <f t="shared" si="63"/>
        <v>0.1502004196033751</v>
      </c>
      <c r="M101" s="139">
        <f t="shared" si="64"/>
        <v>19.518999999999998</v>
      </c>
      <c r="N101" s="140">
        <f t="shared" si="65"/>
        <v>0.10884088377056167</v>
      </c>
      <c r="O101" s="140">
        <f t="shared" si="66"/>
        <v>2.6121812104934801</v>
      </c>
      <c r="P101" s="221">
        <f t="shared" si="67"/>
        <v>5</v>
      </c>
      <c r="Q101" s="222">
        <f t="shared" si="68"/>
        <v>5</v>
      </c>
      <c r="R101" s="222">
        <f t="shared" si="69"/>
        <v>120</v>
      </c>
      <c r="T101">
        <v>531</v>
      </c>
      <c r="U101">
        <v>1637</v>
      </c>
      <c r="V101" t="s">
        <v>439</v>
      </c>
      <c r="W101">
        <v>4593.8620000000001</v>
      </c>
      <c r="X101">
        <v>1818.759</v>
      </c>
      <c r="Y101">
        <v>2.5259999999999998</v>
      </c>
      <c r="Z101">
        <v>19.518999999999998</v>
      </c>
      <c r="AA101">
        <v>138.96051399999999</v>
      </c>
      <c r="AB101">
        <v>2.7035680000000002</v>
      </c>
      <c r="AC101">
        <v>35.016336000000003</v>
      </c>
      <c r="AD101" s="1">
        <v>690</v>
      </c>
      <c r="AE101">
        <v>5</v>
      </c>
      <c r="AF101">
        <v>120</v>
      </c>
      <c r="AG101">
        <v>92</v>
      </c>
      <c r="AH101">
        <v>33.058757</v>
      </c>
      <c r="AI101">
        <v>31266.6</v>
      </c>
      <c r="AJ101">
        <v>15537.1</v>
      </c>
      <c r="AK101">
        <v>5</v>
      </c>
      <c r="AL101">
        <v>2572</v>
      </c>
      <c r="AM101" t="s">
        <v>440</v>
      </c>
      <c r="AN101" t="s">
        <v>665</v>
      </c>
      <c r="AO101">
        <v>4319.3280000000004</v>
      </c>
      <c r="AR101" t="s">
        <v>118</v>
      </c>
      <c r="AS101" t="s">
        <v>122</v>
      </c>
      <c r="AT101" t="s">
        <v>249</v>
      </c>
      <c r="AU101" t="s">
        <v>439</v>
      </c>
      <c r="AV101" t="s">
        <v>48</v>
      </c>
      <c r="AW101">
        <v>2</v>
      </c>
      <c r="BB101">
        <v>0.87177908020866057</v>
      </c>
      <c r="BC101" t="s">
        <v>69</v>
      </c>
      <c r="BF101" t="s">
        <v>118</v>
      </c>
      <c r="BG101" t="s">
        <v>122</v>
      </c>
      <c r="BH101" t="s">
        <v>439</v>
      </c>
      <c r="BI101">
        <v>1637</v>
      </c>
      <c r="BJ101">
        <v>2</v>
      </c>
      <c r="BK101" t="s">
        <v>249</v>
      </c>
      <c r="BL101" t="s">
        <v>253</v>
      </c>
      <c r="BM101">
        <v>0.87177908020866057</v>
      </c>
      <c r="BN101" t="s">
        <v>69</v>
      </c>
      <c r="BO101" t="s">
        <v>177</v>
      </c>
      <c r="BP101">
        <v>4593.8620000000001</v>
      </c>
    </row>
    <row r="102" spans="1:68" ht="16.5" x14ac:dyDescent="0.25">
      <c r="A102" s="112" t="str">
        <f t="shared" si="53"/>
        <v>청라교통</v>
      </c>
      <c r="B102" s="113" t="str">
        <f t="shared" si="35"/>
        <v>임행선</v>
      </c>
      <c r="C102" s="114" t="str">
        <f t="shared" si="54"/>
        <v>B</v>
      </c>
      <c r="D102" s="115">
        <f t="shared" si="55"/>
        <v>0.93956176272382075</v>
      </c>
      <c r="E102" s="116">
        <f t="shared" si="56"/>
        <v>7787</v>
      </c>
      <c r="F102" s="117" t="str">
        <f t="shared" si="57"/>
        <v>307</v>
      </c>
      <c r="G102" s="118" t="str">
        <f t="shared" si="58"/>
        <v>70바6052</v>
      </c>
      <c r="H102" s="119">
        <f t="shared" si="59"/>
        <v>2</v>
      </c>
      <c r="I102" s="120">
        <f t="shared" si="60"/>
        <v>3757.5509999999999</v>
      </c>
      <c r="J102" s="121">
        <f t="shared" si="61"/>
        <v>7.8680086460383297E-3</v>
      </c>
      <c r="K102" s="121">
        <f t="shared" si="62"/>
        <v>0.2829181639642942</v>
      </c>
      <c r="L102" s="121">
        <f t="shared" si="63"/>
        <v>0.15329133257273156</v>
      </c>
      <c r="M102" s="122">
        <f t="shared" si="64"/>
        <v>19.388999999999999</v>
      </c>
      <c r="N102" s="123">
        <f t="shared" si="65"/>
        <v>2.6613078571654784E-2</v>
      </c>
      <c r="O102" s="123">
        <f t="shared" si="66"/>
        <v>6.3871388571971481</v>
      </c>
      <c r="P102" s="223">
        <f t="shared" si="67"/>
        <v>0</v>
      </c>
      <c r="Q102" s="224">
        <f t="shared" si="68"/>
        <v>1</v>
      </c>
      <c r="R102" s="224">
        <f t="shared" si="69"/>
        <v>240</v>
      </c>
      <c r="T102">
        <v>531</v>
      </c>
      <c r="U102">
        <v>7787</v>
      </c>
      <c r="V102" t="s">
        <v>441</v>
      </c>
      <c r="W102">
        <v>3757.5509999999999</v>
      </c>
      <c r="X102">
        <v>1478.798</v>
      </c>
      <c r="Y102">
        <v>2.5409999999999999</v>
      </c>
      <c r="Z102">
        <v>19.388999999999999</v>
      </c>
      <c r="AA102">
        <v>137.82636099999999</v>
      </c>
      <c r="AB102">
        <v>1.084419</v>
      </c>
      <c r="AC102">
        <v>38.993580999999999</v>
      </c>
      <c r="AD102" s="1">
        <v>576</v>
      </c>
      <c r="AE102">
        <v>1</v>
      </c>
      <c r="AF102">
        <v>240</v>
      </c>
      <c r="AG102">
        <v>92</v>
      </c>
      <c r="AH102">
        <v>27.262934000000001</v>
      </c>
      <c r="AI102">
        <v>21941.8</v>
      </c>
      <c r="AJ102">
        <v>7334.7</v>
      </c>
      <c r="AK102">
        <v>0</v>
      </c>
      <c r="AL102">
        <v>0</v>
      </c>
      <c r="AM102" t="s">
        <v>442</v>
      </c>
      <c r="AN102" t="s">
        <v>666</v>
      </c>
      <c r="AO102">
        <v>3504.4209999999998</v>
      </c>
      <c r="AR102" t="s">
        <v>118</v>
      </c>
      <c r="AS102" t="s">
        <v>121</v>
      </c>
      <c r="AT102" t="s">
        <v>238</v>
      </c>
      <c r="AU102" t="s">
        <v>441</v>
      </c>
      <c r="AV102" t="s">
        <v>48</v>
      </c>
      <c r="AW102">
        <v>2</v>
      </c>
      <c r="BB102">
        <v>0.93956176272382075</v>
      </c>
      <c r="BC102" t="s">
        <v>68</v>
      </c>
      <c r="BF102" t="s">
        <v>118</v>
      </c>
      <c r="BG102" t="s">
        <v>121</v>
      </c>
      <c r="BH102" t="s">
        <v>441</v>
      </c>
      <c r="BI102">
        <v>7787</v>
      </c>
      <c r="BJ102">
        <v>2</v>
      </c>
      <c r="BK102" t="s">
        <v>238</v>
      </c>
      <c r="BL102" t="s">
        <v>243</v>
      </c>
      <c r="BM102">
        <v>0.93956176272382075</v>
      </c>
      <c r="BN102" t="s">
        <v>68</v>
      </c>
      <c r="BO102" t="s">
        <v>175</v>
      </c>
      <c r="BP102">
        <v>3757.5509999999999</v>
      </c>
    </row>
    <row r="103" spans="1:68" ht="16.5" x14ac:dyDescent="0.25">
      <c r="A103" s="129" t="str">
        <f t="shared" si="53"/>
        <v>청라교통</v>
      </c>
      <c r="B103" s="130" t="str">
        <f t="shared" si="35"/>
        <v>장국주</v>
      </c>
      <c r="C103" s="131" t="str">
        <f t="shared" si="54"/>
        <v>B</v>
      </c>
      <c r="D103" s="132">
        <f t="shared" si="55"/>
        <v>0.94650000000000001</v>
      </c>
      <c r="E103" s="133">
        <f t="shared" si="56"/>
        <v>7268</v>
      </c>
      <c r="F103" s="134" t="str">
        <f t="shared" si="57"/>
        <v>112</v>
      </c>
      <c r="G103" s="135" t="str">
        <f t="shared" si="58"/>
        <v>70바6091</v>
      </c>
      <c r="H103" s="136">
        <f t="shared" si="59"/>
        <v>1</v>
      </c>
      <c r="I103" s="137">
        <f t="shared" si="60"/>
        <v>2318.8249999999998</v>
      </c>
      <c r="J103" s="138">
        <f t="shared" si="61"/>
        <v>1.1708927370297849E-2</v>
      </c>
      <c r="K103" s="138">
        <f t="shared" si="62"/>
        <v>0.33521467149941148</v>
      </c>
      <c r="L103" s="138">
        <f t="shared" si="63"/>
        <v>0.18500749301909375</v>
      </c>
      <c r="M103" s="139">
        <f t="shared" si="64"/>
        <v>13.946</v>
      </c>
      <c r="N103" s="140">
        <f t="shared" si="65"/>
        <v>0.12937586924412151</v>
      </c>
      <c r="O103" s="140">
        <f t="shared" si="66"/>
        <v>27.341433700257674</v>
      </c>
      <c r="P103" s="221">
        <f t="shared" si="67"/>
        <v>0</v>
      </c>
      <c r="Q103" s="222">
        <f t="shared" si="68"/>
        <v>3</v>
      </c>
      <c r="R103" s="222">
        <f t="shared" si="69"/>
        <v>634</v>
      </c>
      <c r="T103">
        <v>531</v>
      </c>
      <c r="U103">
        <v>7268</v>
      </c>
      <c r="V103" t="s">
        <v>443</v>
      </c>
      <c r="W103">
        <v>2318.8249999999998</v>
      </c>
      <c r="X103">
        <v>1224.627</v>
      </c>
      <c r="Y103">
        <v>1.893</v>
      </c>
      <c r="Z103">
        <v>13.946</v>
      </c>
      <c r="AA103">
        <v>134.296076</v>
      </c>
      <c r="AB103">
        <v>1.5724629999999999</v>
      </c>
      <c r="AC103">
        <v>45.018014999999998</v>
      </c>
      <c r="AD103" s="1">
        <v>429</v>
      </c>
      <c r="AE103">
        <v>3</v>
      </c>
      <c r="AF103">
        <v>634</v>
      </c>
      <c r="AG103">
        <v>80</v>
      </c>
      <c r="AH103">
        <v>17.266513</v>
      </c>
      <c r="AI103">
        <v>2023.7</v>
      </c>
      <c r="AJ103">
        <v>0</v>
      </c>
      <c r="AK103">
        <v>0</v>
      </c>
      <c r="AL103">
        <v>0</v>
      </c>
      <c r="AM103" t="s">
        <v>444</v>
      </c>
      <c r="AN103" t="s">
        <v>667</v>
      </c>
      <c r="AO103">
        <v>2318.8249999999998</v>
      </c>
      <c r="AR103" t="s">
        <v>118</v>
      </c>
      <c r="AS103" t="s">
        <v>119</v>
      </c>
      <c r="AT103" t="s">
        <v>215</v>
      </c>
      <c r="AU103" t="s">
        <v>443</v>
      </c>
      <c r="AV103" t="s">
        <v>48</v>
      </c>
      <c r="AW103">
        <v>1</v>
      </c>
      <c r="BB103">
        <v>0.94650000000000001</v>
      </c>
      <c r="BC103" t="s">
        <v>68</v>
      </c>
      <c r="BF103" t="s">
        <v>118</v>
      </c>
      <c r="BG103" t="s">
        <v>119</v>
      </c>
      <c r="BH103" t="s">
        <v>443</v>
      </c>
      <c r="BI103">
        <v>7268</v>
      </c>
      <c r="BJ103">
        <v>1</v>
      </c>
      <c r="BK103" t="s">
        <v>215</v>
      </c>
      <c r="BL103" t="s">
        <v>174</v>
      </c>
      <c r="BM103">
        <v>0.94650000000000001</v>
      </c>
      <c r="BN103" t="s">
        <v>68</v>
      </c>
      <c r="BO103" t="s">
        <v>175</v>
      </c>
      <c r="BP103">
        <v>2318.8249999999998</v>
      </c>
    </row>
    <row r="104" spans="1:68" ht="16.5" x14ac:dyDescent="0.25">
      <c r="A104" s="112" t="str">
        <f t="shared" si="53"/>
        <v>청라교통</v>
      </c>
      <c r="B104" s="113" t="str">
        <f t="shared" si="35"/>
        <v>장명호</v>
      </c>
      <c r="C104" s="114" t="str">
        <f t="shared" si="54"/>
        <v>C</v>
      </c>
      <c r="D104" s="115">
        <f t="shared" si="55"/>
        <v>0.85857142857142854</v>
      </c>
      <c r="E104" s="116">
        <f t="shared" si="56"/>
        <v>1239</v>
      </c>
      <c r="F104" s="117" t="str">
        <f t="shared" si="57"/>
        <v>112</v>
      </c>
      <c r="G104" s="118" t="str">
        <f t="shared" si="58"/>
        <v>70바5995</v>
      </c>
      <c r="H104" s="119">
        <f t="shared" si="59"/>
        <v>1</v>
      </c>
      <c r="I104" s="120">
        <f t="shared" si="60"/>
        <v>1880.27</v>
      </c>
      <c r="J104" s="121">
        <f t="shared" si="61"/>
        <v>6.6939223949821101E-3</v>
      </c>
      <c r="K104" s="121">
        <f t="shared" si="62"/>
        <v>0.36805375806635732</v>
      </c>
      <c r="L104" s="121">
        <f t="shared" si="63"/>
        <v>9.2008062671850327E-2</v>
      </c>
      <c r="M104" s="122">
        <f t="shared" si="64"/>
        <v>15.179</v>
      </c>
      <c r="N104" s="123">
        <f t="shared" si="65"/>
        <v>5.3183851255404813E-2</v>
      </c>
      <c r="O104" s="123">
        <f t="shared" si="66"/>
        <v>33.08035548086179</v>
      </c>
      <c r="P104" s="223">
        <f t="shared" si="67"/>
        <v>0</v>
      </c>
      <c r="Q104" s="224">
        <f t="shared" si="68"/>
        <v>1</v>
      </c>
      <c r="R104" s="224">
        <f t="shared" si="69"/>
        <v>622</v>
      </c>
      <c r="T104">
        <v>531</v>
      </c>
      <c r="U104">
        <v>1239</v>
      </c>
      <c r="V104" t="s">
        <v>445</v>
      </c>
      <c r="W104">
        <v>1880.27</v>
      </c>
      <c r="X104">
        <v>1042.846</v>
      </c>
      <c r="Y104">
        <v>1.8029999999999999</v>
      </c>
      <c r="Z104">
        <v>15.179</v>
      </c>
      <c r="AA104">
        <v>110.543857</v>
      </c>
      <c r="AB104">
        <v>0.73997199999999996</v>
      </c>
      <c r="AC104">
        <v>40.686081999999999</v>
      </c>
      <c r="AD104" s="1">
        <v>173</v>
      </c>
      <c r="AE104">
        <v>1</v>
      </c>
      <c r="AF104">
        <v>622</v>
      </c>
      <c r="AG104">
        <v>81</v>
      </c>
      <c r="AH104">
        <v>17.009267000000001</v>
      </c>
      <c r="AI104">
        <v>747.1</v>
      </c>
      <c r="AJ104">
        <v>0</v>
      </c>
      <c r="AK104">
        <v>0</v>
      </c>
      <c r="AL104">
        <v>0</v>
      </c>
      <c r="AM104" t="s">
        <v>446</v>
      </c>
      <c r="AN104" t="s">
        <v>668</v>
      </c>
      <c r="AO104">
        <v>1880.27</v>
      </c>
      <c r="AR104" t="s">
        <v>118</v>
      </c>
      <c r="AS104" t="s">
        <v>119</v>
      </c>
      <c r="AT104" t="s">
        <v>200</v>
      </c>
      <c r="AU104" t="s">
        <v>445</v>
      </c>
      <c r="AV104" t="s">
        <v>48</v>
      </c>
      <c r="AW104">
        <v>1</v>
      </c>
      <c r="BB104">
        <v>0.85857142857142854</v>
      </c>
      <c r="BC104" t="s">
        <v>69</v>
      </c>
      <c r="BF104" t="s">
        <v>118</v>
      </c>
      <c r="BG104" t="s">
        <v>119</v>
      </c>
      <c r="BH104" t="s">
        <v>445</v>
      </c>
      <c r="BI104">
        <v>1239</v>
      </c>
      <c r="BJ104">
        <v>1</v>
      </c>
      <c r="BK104" t="s">
        <v>200</v>
      </c>
      <c r="BL104" t="s">
        <v>174</v>
      </c>
      <c r="BM104">
        <v>0.85857142857142854</v>
      </c>
      <c r="BN104" t="s">
        <v>69</v>
      </c>
      <c r="BO104" t="s">
        <v>177</v>
      </c>
      <c r="BP104">
        <v>1880.27</v>
      </c>
    </row>
    <row r="105" spans="1:68" ht="16.5" x14ac:dyDescent="0.25">
      <c r="A105" s="129" t="str">
        <f t="shared" si="53"/>
        <v>청라교통</v>
      </c>
      <c r="B105" s="130" t="str">
        <f t="shared" si="35"/>
        <v>전만규</v>
      </c>
      <c r="C105" s="131" t="str">
        <f t="shared" si="54"/>
        <v>A</v>
      </c>
      <c r="D105" s="132">
        <f t="shared" si="55"/>
        <v>0.95201038896210655</v>
      </c>
      <c r="E105" s="133">
        <f t="shared" si="56"/>
        <v>8174</v>
      </c>
      <c r="F105" s="134" t="str">
        <f t="shared" si="57"/>
        <v>112</v>
      </c>
      <c r="G105" s="135" t="str">
        <f t="shared" si="58"/>
        <v>72바1573</v>
      </c>
      <c r="H105" s="136">
        <f t="shared" si="59"/>
        <v>2</v>
      </c>
      <c r="I105" s="137">
        <f t="shared" si="60"/>
        <v>1078.2170000000001</v>
      </c>
      <c r="J105" s="138">
        <f t="shared" si="61"/>
        <v>7.1355788836383452E-2</v>
      </c>
      <c r="K105" s="138">
        <f t="shared" si="62"/>
        <v>0.33701181961749505</v>
      </c>
      <c r="L105" s="138">
        <f t="shared" si="63"/>
        <v>0.18734633195358633</v>
      </c>
      <c r="M105" s="139">
        <f t="shared" si="64"/>
        <v>18.681000000000001</v>
      </c>
      <c r="N105" s="140">
        <f t="shared" si="65"/>
        <v>9.1421466674589863E-2</v>
      </c>
      <c r="O105" s="140">
        <f t="shared" si="66"/>
        <v>22.215416401925335</v>
      </c>
      <c r="P105" s="221">
        <f t="shared" si="67"/>
        <v>5</v>
      </c>
      <c r="Q105" s="222">
        <f t="shared" si="68"/>
        <v>1</v>
      </c>
      <c r="R105" s="222">
        <f t="shared" si="69"/>
        <v>243</v>
      </c>
      <c r="T105">
        <v>531</v>
      </c>
      <c r="U105">
        <v>8174</v>
      </c>
      <c r="V105" t="s">
        <v>447</v>
      </c>
      <c r="W105">
        <v>1093.835</v>
      </c>
      <c r="X105">
        <v>631.71100000000001</v>
      </c>
      <c r="Y105">
        <v>1.732</v>
      </c>
      <c r="Z105">
        <v>18.681000000000001</v>
      </c>
      <c r="AA105">
        <v>65.341369999999998</v>
      </c>
      <c r="AB105">
        <v>4.6624850000000002</v>
      </c>
      <c r="AC105">
        <v>22.020814000000001</v>
      </c>
      <c r="AD105" s="1">
        <v>202</v>
      </c>
      <c r="AE105">
        <v>1</v>
      </c>
      <c r="AF105">
        <v>243</v>
      </c>
      <c r="AG105">
        <v>80</v>
      </c>
      <c r="AH105">
        <v>16.740313</v>
      </c>
      <c r="AI105">
        <v>754.2</v>
      </c>
      <c r="AJ105">
        <v>0</v>
      </c>
      <c r="AK105">
        <v>5</v>
      </c>
      <c r="AL105">
        <v>3024</v>
      </c>
      <c r="AM105" t="s">
        <v>448</v>
      </c>
      <c r="AN105" t="s">
        <v>669</v>
      </c>
      <c r="AO105">
        <v>1000.057</v>
      </c>
      <c r="AR105" t="s">
        <v>118</v>
      </c>
      <c r="AS105" t="s">
        <v>119</v>
      </c>
      <c r="AT105" t="s">
        <v>217</v>
      </c>
      <c r="AU105" t="s">
        <v>447</v>
      </c>
      <c r="AV105" t="s">
        <v>48</v>
      </c>
      <c r="AW105">
        <v>2</v>
      </c>
      <c r="BB105">
        <v>0.95201038896210655</v>
      </c>
      <c r="BC105" t="s">
        <v>66</v>
      </c>
      <c r="BF105" t="s">
        <v>118</v>
      </c>
      <c r="BG105" t="s">
        <v>119</v>
      </c>
      <c r="BH105" t="s">
        <v>447</v>
      </c>
      <c r="BI105">
        <v>8174</v>
      </c>
      <c r="BJ105">
        <v>2</v>
      </c>
      <c r="BK105" t="s">
        <v>217</v>
      </c>
      <c r="BL105" t="s">
        <v>221</v>
      </c>
      <c r="BM105">
        <v>0.95201038896210655</v>
      </c>
      <c r="BN105" t="s">
        <v>66</v>
      </c>
      <c r="BO105" t="s">
        <v>178</v>
      </c>
      <c r="BP105">
        <v>1078.2170000000001</v>
      </c>
    </row>
    <row r="106" spans="1:68" ht="16.5" x14ac:dyDescent="0.25">
      <c r="A106" s="112" t="str">
        <f t="shared" si="53"/>
        <v>청라교통</v>
      </c>
      <c r="B106" s="113" t="str">
        <f t="shared" si="35"/>
        <v>정민진</v>
      </c>
      <c r="C106" s="114" t="str">
        <f t="shared" si="54"/>
        <v>C</v>
      </c>
      <c r="D106" s="115">
        <f t="shared" si="55"/>
        <v>0.85827881075466217</v>
      </c>
      <c r="E106" s="116">
        <f t="shared" si="56"/>
        <v>825</v>
      </c>
      <c r="F106" s="117" t="str">
        <f t="shared" si="57"/>
        <v>306</v>
      </c>
      <c r="G106" s="118" t="str">
        <f t="shared" si="58"/>
        <v>70바6049</v>
      </c>
      <c r="H106" s="119">
        <f t="shared" si="59"/>
        <v>3</v>
      </c>
      <c r="I106" s="120">
        <f t="shared" si="60"/>
        <v>4338.0690000000004</v>
      </c>
      <c r="J106" s="121">
        <f t="shared" si="61"/>
        <v>2.3474012210051264E-2</v>
      </c>
      <c r="K106" s="121">
        <f t="shared" si="62"/>
        <v>0.24718540491046864</v>
      </c>
      <c r="L106" s="121">
        <f t="shared" si="63"/>
        <v>0.14637849236607348</v>
      </c>
      <c r="M106" s="122">
        <f t="shared" si="64"/>
        <v>17.745000000000001</v>
      </c>
      <c r="N106" s="123">
        <f t="shared" si="65"/>
        <v>0</v>
      </c>
      <c r="O106" s="123">
        <f t="shared" si="66"/>
        <v>20.400782006925198</v>
      </c>
      <c r="P106" s="223">
        <f t="shared" si="67"/>
        <v>29</v>
      </c>
      <c r="Q106" s="224">
        <f t="shared" si="68"/>
        <v>0</v>
      </c>
      <c r="R106" s="224">
        <f t="shared" si="69"/>
        <v>885</v>
      </c>
      <c r="T106">
        <v>531</v>
      </c>
      <c r="U106">
        <v>825</v>
      </c>
      <c r="V106" t="s">
        <v>449</v>
      </c>
      <c r="W106">
        <v>4338.0690000000004</v>
      </c>
      <c r="X106">
        <v>1556.567</v>
      </c>
      <c r="Y106">
        <v>2.7869999999999999</v>
      </c>
      <c r="Z106">
        <v>17.745000000000001</v>
      </c>
      <c r="AA106">
        <v>144.07081199999999</v>
      </c>
      <c r="AB106">
        <v>3.38192</v>
      </c>
      <c r="AC106">
        <v>35.612202000000003</v>
      </c>
      <c r="AD106" s="1">
        <v>635</v>
      </c>
      <c r="AE106">
        <v>0</v>
      </c>
      <c r="AF106">
        <v>885</v>
      </c>
      <c r="AG106">
        <v>91</v>
      </c>
      <c r="AH106">
        <v>30.110672000000001</v>
      </c>
      <c r="AI106">
        <v>29324.7</v>
      </c>
      <c r="AJ106">
        <v>15890.4</v>
      </c>
      <c r="AK106">
        <v>29</v>
      </c>
      <c r="AL106">
        <v>15438</v>
      </c>
      <c r="AM106" t="s">
        <v>450</v>
      </c>
      <c r="AN106" t="s">
        <v>670</v>
      </c>
      <c r="AO106">
        <v>3884.9690000000001</v>
      </c>
      <c r="AR106" t="s">
        <v>118</v>
      </c>
      <c r="AS106" t="s">
        <v>120</v>
      </c>
      <c r="AT106" t="s">
        <v>223</v>
      </c>
      <c r="AU106" t="s">
        <v>449</v>
      </c>
      <c r="AV106" t="s">
        <v>48</v>
      </c>
      <c r="AW106">
        <v>3</v>
      </c>
      <c r="BB106">
        <v>0.85827881075466217</v>
      </c>
      <c r="BC106" t="s">
        <v>69</v>
      </c>
      <c r="BF106" t="s">
        <v>118</v>
      </c>
      <c r="BG106" t="s">
        <v>120</v>
      </c>
      <c r="BH106" t="s">
        <v>449</v>
      </c>
      <c r="BI106">
        <v>825</v>
      </c>
      <c r="BJ106">
        <v>3</v>
      </c>
      <c r="BK106" t="s">
        <v>223</v>
      </c>
      <c r="BL106" t="s">
        <v>234</v>
      </c>
      <c r="BM106">
        <v>0.85827881075466217</v>
      </c>
      <c r="BN106" t="s">
        <v>69</v>
      </c>
      <c r="BO106" t="s">
        <v>177</v>
      </c>
      <c r="BP106">
        <v>4338.0690000000004</v>
      </c>
    </row>
    <row r="107" spans="1:68" ht="16.5" x14ac:dyDescent="0.25">
      <c r="A107" s="129" t="str">
        <f t="shared" si="53"/>
        <v>청라교통</v>
      </c>
      <c r="B107" s="130" t="str">
        <f t="shared" si="35"/>
        <v>정병석</v>
      </c>
      <c r="C107" s="131" t="str">
        <f t="shared" si="54"/>
        <v>C</v>
      </c>
      <c r="D107" s="132">
        <f t="shared" si="55"/>
        <v>0.85568494180230825</v>
      </c>
      <c r="E107" s="133">
        <f t="shared" si="56"/>
        <v>933</v>
      </c>
      <c r="F107" s="134" t="str">
        <f t="shared" si="57"/>
        <v>112</v>
      </c>
      <c r="G107" s="135" t="str">
        <f t="shared" si="58"/>
        <v>72바1611</v>
      </c>
      <c r="H107" s="136">
        <f t="shared" si="59"/>
        <v>13</v>
      </c>
      <c r="I107" s="137">
        <f t="shared" si="60"/>
        <v>2088.5350000000003</v>
      </c>
      <c r="J107" s="138">
        <f t="shared" si="61"/>
        <v>2.2584179548999116E-2</v>
      </c>
      <c r="K107" s="138">
        <f t="shared" si="62"/>
        <v>0.30428077069715465</v>
      </c>
      <c r="L107" s="138">
        <f t="shared" si="63"/>
        <v>0.17859408628536269</v>
      </c>
      <c r="M107" s="139">
        <f t="shared" si="64"/>
        <v>17.829999999999998</v>
      </c>
      <c r="N107" s="140">
        <f t="shared" si="65"/>
        <v>4.6021170658926518E-2</v>
      </c>
      <c r="O107" s="140">
        <f t="shared" si="66"/>
        <v>19.282870506090212</v>
      </c>
      <c r="P107" s="221">
        <f t="shared" si="67"/>
        <v>7</v>
      </c>
      <c r="Q107" s="222">
        <f t="shared" si="68"/>
        <v>1</v>
      </c>
      <c r="R107" s="222">
        <f t="shared" si="69"/>
        <v>419</v>
      </c>
      <c r="T107">
        <v>531</v>
      </c>
      <c r="U107">
        <v>933</v>
      </c>
      <c r="V107" t="s">
        <v>451</v>
      </c>
      <c r="W107">
        <v>2172.913</v>
      </c>
      <c r="X107">
        <v>1010.977</v>
      </c>
      <c r="Y107">
        <v>2.149</v>
      </c>
      <c r="Z107">
        <v>17.829999999999998</v>
      </c>
      <c r="AA107">
        <v>96.674133999999995</v>
      </c>
      <c r="AB107">
        <v>2.183306</v>
      </c>
      <c r="AC107">
        <v>29.416080000000001</v>
      </c>
      <c r="AD107" s="1">
        <v>373</v>
      </c>
      <c r="AE107">
        <v>1</v>
      </c>
      <c r="AF107">
        <v>419</v>
      </c>
      <c r="AG107">
        <v>101</v>
      </c>
      <c r="AH107">
        <v>22.476673999999999</v>
      </c>
      <c r="AI107">
        <v>7498.7</v>
      </c>
      <c r="AJ107">
        <v>3246.4</v>
      </c>
      <c r="AK107">
        <v>7</v>
      </c>
      <c r="AL107">
        <v>2226</v>
      </c>
      <c r="AM107" t="s">
        <v>452</v>
      </c>
      <c r="AN107" t="s">
        <v>671</v>
      </c>
      <c r="AO107">
        <v>288.57400000000001</v>
      </c>
      <c r="AR107" t="s">
        <v>118</v>
      </c>
      <c r="AS107" t="s">
        <v>119</v>
      </c>
      <c r="AT107" t="s">
        <v>220</v>
      </c>
      <c r="AU107" t="s">
        <v>451</v>
      </c>
      <c r="AV107" t="s">
        <v>48</v>
      </c>
      <c r="AW107">
        <v>13</v>
      </c>
      <c r="BB107">
        <v>0.85568494180230825</v>
      </c>
      <c r="BC107" t="s">
        <v>69</v>
      </c>
      <c r="BF107" t="s">
        <v>118</v>
      </c>
      <c r="BG107" t="s">
        <v>119</v>
      </c>
      <c r="BH107" t="s">
        <v>451</v>
      </c>
      <c r="BI107">
        <v>933</v>
      </c>
      <c r="BJ107">
        <v>13</v>
      </c>
      <c r="BK107" t="s">
        <v>220</v>
      </c>
      <c r="BL107" t="s">
        <v>202</v>
      </c>
      <c r="BM107">
        <v>0.85568494180230825</v>
      </c>
      <c r="BN107" t="s">
        <v>69</v>
      </c>
      <c r="BO107" t="s">
        <v>177</v>
      </c>
      <c r="BP107">
        <v>2088.5350000000003</v>
      </c>
    </row>
    <row r="108" spans="1:68" ht="16.5" x14ac:dyDescent="0.25">
      <c r="A108" s="112" t="str">
        <f t="shared" si="53"/>
        <v>청라교통</v>
      </c>
      <c r="B108" s="113" t="str">
        <f t="shared" si="35"/>
        <v>정우진</v>
      </c>
      <c r="C108" s="114" t="str">
        <f t="shared" si="54"/>
        <v>F</v>
      </c>
      <c r="D108" s="115">
        <f t="shared" si="55"/>
        <v>0.73953377522796893</v>
      </c>
      <c r="E108" s="116">
        <f t="shared" si="56"/>
        <v>1286</v>
      </c>
      <c r="F108" s="117" t="str">
        <f t="shared" si="57"/>
        <v>308</v>
      </c>
      <c r="G108" s="118" t="str">
        <f t="shared" si="58"/>
        <v>70바5088</v>
      </c>
      <c r="H108" s="119">
        <f t="shared" si="59"/>
        <v>2</v>
      </c>
      <c r="I108" s="120">
        <f t="shared" si="60"/>
        <v>5368.0509999999995</v>
      </c>
      <c r="J108" s="121">
        <f t="shared" si="61"/>
        <v>3.6145590785690955E-2</v>
      </c>
      <c r="K108" s="121">
        <f t="shared" si="62"/>
        <v>0.30281153072423611</v>
      </c>
      <c r="L108" s="121">
        <f t="shared" si="63"/>
        <v>0.12872455943507244</v>
      </c>
      <c r="M108" s="122">
        <f t="shared" si="64"/>
        <v>24.466000000000001</v>
      </c>
      <c r="N108" s="123">
        <f t="shared" si="65"/>
        <v>0</v>
      </c>
      <c r="O108" s="123">
        <f t="shared" si="66"/>
        <v>3.1668849643939669</v>
      </c>
      <c r="P108" s="223">
        <f t="shared" si="67"/>
        <v>47</v>
      </c>
      <c r="Q108" s="224">
        <f t="shared" si="68"/>
        <v>0</v>
      </c>
      <c r="R108" s="224">
        <f t="shared" si="69"/>
        <v>170</v>
      </c>
      <c r="T108">
        <v>531</v>
      </c>
      <c r="U108">
        <v>1286</v>
      </c>
      <c r="V108" t="s">
        <v>453</v>
      </c>
      <c r="W108">
        <v>5368.0510000000004</v>
      </c>
      <c r="X108">
        <v>2350.529</v>
      </c>
      <c r="Y108">
        <v>2.2839999999999998</v>
      </c>
      <c r="Z108">
        <v>24.466000000000001</v>
      </c>
      <c r="AA108">
        <v>166.13273899999999</v>
      </c>
      <c r="AB108">
        <v>6.0049659999999996</v>
      </c>
      <c r="AC108">
        <v>50.306908999999997</v>
      </c>
      <c r="AD108" s="1">
        <v>691</v>
      </c>
      <c r="AE108">
        <v>0</v>
      </c>
      <c r="AF108">
        <v>170</v>
      </c>
      <c r="AG108">
        <v>91</v>
      </c>
      <c r="AH108">
        <v>32.311819</v>
      </c>
      <c r="AI108">
        <v>58440</v>
      </c>
      <c r="AJ108">
        <v>29925</v>
      </c>
      <c r="AK108">
        <v>47</v>
      </c>
      <c r="AL108">
        <v>23253</v>
      </c>
      <c r="AM108" t="s">
        <v>454</v>
      </c>
      <c r="AN108" t="s">
        <v>672</v>
      </c>
      <c r="AO108">
        <v>5109.7539999999999</v>
      </c>
      <c r="AR108" t="s">
        <v>118</v>
      </c>
      <c r="AS108" t="s">
        <v>122</v>
      </c>
      <c r="AT108" t="s">
        <v>247</v>
      </c>
      <c r="AU108" t="s">
        <v>453</v>
      </c>
      <c r="AV108" t="s">
        <v>48</v>
      </c>
      <c r="AW108">
        <v>2</v>
      </c>
      <c r="BB108">
        <v>0.73953377522796893</v>
      </c>
      <c r="BC108" t="s">
        <v>70</v>
      </c>
      <c r="BF108" t="s">
        <v>118</v>
      </c>
      <c r="BG108" t="s">
        <v>122</v>
      </c>
      <c r="BH108" t="s">
        <v>453</v>
      </c>
      <c r="BI108">
        <v>1286</v>
      </c>
      <c r="BJ108">
        <v>2</v>
      </c>
      <c r="BK108" t="s">
        <v>247</v>
      </c>
      <c r="BL108" t="s">
        <v>249</v>
      </c>
      <c r="BM108">
        <v>0.73953377522796893</v>
      </c>
      <c r="BN108" t="s">
        <v>70</v>
      </c>
      <c r="BO108" t="s">
        <v>188</v>
      </c>
      <c r="BP108">
        <v>5368.0509999999995</v>
      </c>
    </row>
    <row r="109" spans="1:68" ht="16.5" x14ac:dyDescent="0.25">
      <c r="A109" s="129" t="str">
        <f t="shared" si="53"/>
        <v>청라교통</v>
      </c>
      <c r="B109" s="130" t="str">
        <f t="shared" si="35"/>
        <v>정원영</v>
      </c>
      <c r="C109" s="131" t="str">
        <f t="shared" si="54"/>
        <v>F</v>
      </c>
      <c r="D109" s="132">
        <f t="shared" si="55"/>
        <v>0.74813000682696906</v>
      </c>
      <c r="E109" s="133">
        <f t="shared" si="56"/>
        <v>7745</v>
      </c>
      <c r="F109" s="134" t="str">
        <f t="shared" si="57"/>
        <v>306</v>
      </c>
      <c r="G109" s="135" t="str">
        <f t="shared" si="58"/>
        <v>72바1306</v>
      </c>
      <c r="H109" s="136">
        <f t="shared" si="59"/>
        <v>2</v>
      </c>
      <c r="I109" s="137">
        <f t="shared" si="60"/>
        <v>4243.3540000000003</v>
      </c>
      <c r="J109" s="138">
        <f t="shared" si="61"/>
        <v>8.651769765932929E-2</v>
      </c>
      <c r="K109" s="138">
        <f t="shared" si="62"/>
        <v>0.29632902716286652</v>
      </c>
      <c r="L109" s="138">
        <f t="shared" si="63"/>
        <v>0.17768962947705988</v>
      </c>
      <c r="M109" s="139">
        <f t="shared" si="64"/>
        <v>24.407</v>
      </c>
      <c r="N109" s="140">
        <f t="shared" si="65"/>
        <v>0</v>
      </c>
      <c r="O109" s="140">
        <f t="shared" si="66"/>
        <v>11.523903025766881</v>
      </c>
      <c r="P109" s="221">
        <f t="shared" si="67"/>
        <v>76</v>
      </c>
      <c r="Q109" s="222">
        <f t="shared" si="68"/>
        <v>0</v>
      </c>
      <c r="R109" s="222">
        <f t="shared" si="69"/>
        <v>489</v>
      </c>
      <c r="T109">
        <v>531</v>
      </c>
      <c r="U109">
        <v>7745</v>
      </c>
      <c r="V109" t="s">
        <v>455</v>
      </c>
      <c r="W109">
        <v>4243.3540000000003</v>
      </c>
      <c r="X109">
        <v>1823.2560000000001</v>
      </c>
      <c r="Y109">
        <v>2.327</v>
      </c>
      <c r="Z109">
        <v>24.407</v>
      </c>
      <c r="AA109">
        <v>158.03748100000001</v>
      </c>
      <c r="AB109">
        <v>13.673038999999999</v>
      </c>
      <c r="AC109">
        <v>46.831093000000003</v>
      </c>
      <c r="AD109" s="1">
        <v>754</v>
      </c>
      <c r="AE109">
        <v>0</v>
      </c>
      <c r="AF109">
        <v>489</v>
      </c>
      <c r="AG109">
        <v>94</v>
      </c>
      <c r="AH109">
        <v>26.850301000000002</v>
      </c>
      <c r="AI109">
        <v>48373.1</v>
      </c>
      <c r="AJ109">
        <v>26648.2</v>
      </c>
      <c r="AK109">
        <v>76</v>
      </c>
      <c r="AL109">
        <v>33183</v>
      </c>
      <c r="AM109" t="s">
        <v>456</v>
      </c>
      <c r="AN109" t="s">
        <v>673</v>
      </c>
      <c r="AO109">
        <v>3998.076</v>
      </c>
      <c r="AR109" t="s">
        <v>118</v>
      </c>
      <c r="AS109" t="s">
        <v>120</v>
      </c>
      <c r="AT109" t="s">
        <v>232</v>
      </c>
      <c r="AU109" t="s">
        <v>455</v>
      </c>
      <c r="AV109" t="s">
        <v>48</v>
      </c>
      <c r="AW109">
        <v>2</v>
      </c>
      <c r="BB109">
        <v>0.74813000682696906</v>
      </c>
      <c r="BC109" t="s">
        <v>70</v>
      </c>
      <c r="BF109" t="s">
        <v>118</v>
      </c>
      <c r="BG109" t="s">
        <v>120</v>
      </c>
      <c r="BH109" t="s">
        <v>455</v>
      </c>
      <c r="BI109">
        <v>7745</v>
      </c>
      <c r="BJ109">
        <v>2</v>
      </c>
      <c r="BK109" t="s">
        <v>232</v>
      </c>
      <c r="BL109" t="s">
        <v>223</v>
      </c>
      <c r="BM109">
        <v>0.74813000682696906</v>
      </c>
      <c r="BN109" t="s">
        <v>70</v>
      </c>
      <c r="BO109" t="s">
        <v>188</v>
      </c>
      <c r="BP109">
        <v>4243.3540000000003</v>
      </c>
    </row>
    <row r="110" spans="1:68" ht="16.5" x14ac:dyDescent="0.25">
      <c r="A110" s="112" t="str">
        <f t="shared" ref="A110:A126" si="70">BF110</f>
        <v>청라교통</v>
      </c>
      <c r="B110" s="113" t="str">
        <f t="shared" si="35"/>
        <v>조건희</v>
      </c>
      <c r="C110" s="114" t="str">
        <f t="shared" ref="C110:C126" si="71">BN110</f>
        <v>F</v>
      </c>
      <c r="D110" s="115">
        <f t="shared" ref="D110:D126" si="72">BM110</f>
        <v>0.75294563634441714</v>
      </c>
      <c r="E110" s="116">
        <f t="shared" ref="E110:E126" si="73">U110</f>
        <v>3878</v>
      </c>
      <c r="F110" s="117" t="str">
        <f t="shared" ref="F110:F126" si="74">BG110</f>
        <v>306</v>
      </c>
      <c r="G110" s="118" t="str">
        <f t="shared" ref="G110:G126" si="75">BK110</f>
        <v>72바1499</v>
      </c>
      <c r="H110" s="119">
        <f t="shared" ref="H110:H126" si="76">BJ110</f>
        <v>2</v>
      </c>
      <c r="I110" s="120">
        <f t="shared" ref="I110:I126" si="77">BP110</f>
        <v>3955.9230000000002</v>
      </c>
      <c r="J110" s="121">
        <f t="shared" ref="J110:J126" si="78">AB110/AA110</f>
        <v>3.3108806385676245E-2</v>
      </c>
      <c r="K110" s="121">
        <f t="shared" ref="K110:K126" si="79">AC110/AA110</f>
        <v>0.29888028657005883</v>
      </c>
      <c r="L110" s="121">
        <f t="shared" ref="L110:L126" si="80">AD110/I110</f>
        <v>0.18377506336700689</v>
      </c>
      <c r="M110" s="122">
        <f t="shared" ref="M110:M126" si="81">Z110</f>
        <v>20.763999999999999</v>
      </c>
      <c r="N110" s="123">
        <f t="shared" ref="N110:N126" si="82">AE110*100/W110</f>
        <v>0</v>
      </c>
      <c r="O110" s="123">
        <f t="shared" ref="O110:O126" si="83">AF110*100/W110</f>
        <v>8.7463785316347167</v>
      </c>
      <c r="P110" s="223">
        <f t="shared" ref="P110:P126" si="84">AK110</f>
        <v>51</v>
      </c>
      <c r="Q110" s="224">
        <f t="shared" ref="Q110:Q126" si="85">AE110</f>
        <v>0</v>
      </c>
      <c r="R110" s="224">
        <f t="shared" ref="R110:R126" si="86">AF110</f>
        <v>346</v>
      </c>
      <c r="T110">
        <v>531</v>
      </c>
      <c r="U110">
        <v>3878</v>
      </c>
      <c r="V110" t="s">
        <v>457</v>
      </c>
      <c r="W110">
        <v>3955.9229999999998</v>
      </c>
      <c r="X110">
        <v>1645.32</v>
      </c>
      <c r="Y110">
        <v>2.4039999999999999</v>
      </c>
      <c r="Z110">
        <v>20.763999999999999</v>
      </c>
      <c r="AA110">
        <v>136.057759</v>
      </c>
      <c r="AB110">
        <v>4.5047100000000002</v>
      </c>
      <c r="AC110">
        <v>40.664982000000002</v>
      </c>
      <c r="AD110" s="1">
        <v>727</v>
      </c>
      <c r="AE110">
        <v>0</v>
      </c>
      <c r="AF110">
        <v>346</v>
      </c>
      <c r="AG110">
        <v>94</v>
      </c>
      <c r="AH110">
        <v>29.075320000000001</v>
      </c>
      <c r="AI110">
        <v>37316.9</v>
      </c>
      <c r="AJ110">
        <v>20784.099999999999</v>
      </c>
      <c r="AK110">
        <v>51</v>
      </c>
      <c r="AL110">
        <v>36960</v>
      </c>
      <c r="AM110" t="s">
        <v>458</v>
      </c>
      <c r="AN110" t="s">
        <v>674</v>
      </c>
      <c r="AO110">
        <v>3709.0680000000002</v>
      </c>
      <c r="AR110" t="s">
        <v>118</v>
      </c>
      <c r="AS110" t="s">
        <v>120</v>
      </c>
      <c r="AT110" t="s">
        <v>235</v>
      </c>
      <c r="AU110" t="s">
        <v>457</v>
      </c>
      <c r="AV110" t="s">
        <v>48</v>
      </c>
      <c r="AW110">
        <v>2</v>
      </c>
      <c r="BB110">
        <v>0.75294563634441714</v>
      </c>
      <c r="BC110" t="s">
        <v>70</v>
      </c>
      <c r="BF110" t="s">
        <v>118</v>
      </c>
      <c r="BG110" t="s">
        <v>120</v>
      </c>
      <c r="BH110" t="s">
        <v>457</v>
      </c>
      <c r="BI110">
        <v>3878</v>
      </c>
      <c r="BJ110">
        <v>2</v>
      </c>
      <c r="BK110" t="s">
        <v>235</v>
      </c>
      <c r="BL110" t="s">
        <v>222</v>
      </c>
      <c r="BM110">
        <v>0.75294563634441714</v>
      </c>
      <c r="BN110" t="s">
        <v>70</v>
      </c>
      <c r="BO110" t="s">
        <v>188</v>
      </c>
      <c r="BP110">
        <v>3955.9230000000002</v>
      </c>
    </row>
    <row r="111" spans="1:68" ht="16.5" x14ac:dyDescent="0.25">
      <c r="A111" s="129" t="str">
        <f t="shared" si="70"/>
        <v>청라교통</v>
      </c>
      <c r="B111" s="130" t="str">
        <f t="shared" si="35"/>
        <v>조점룡</v>
      </c>
      <c r="C111" s="131" t="str">
        <f t="shared" si="71"/>
        <v>D</v>
      </c>
      <c r="D111" s="132">
        <f t="shared" si="72"/>
        <v>0.82240597940029236</v>
      </c>
      <c r="E111" s="133">
        <f t="shared" si="73"/>
        <v>6395</v>
      </c>
      <c r="F111" s="134" t="str">
        <f t="shared" si="74"/>
        <v>306</v>
      </c>
      <c r="G111" s="135" t="str">
        <f t="shared" si="75"/>
        <v>70바6088</v>
      </c>
      <c r="H111" s="136">
        <f t="shared" si="76"/>
        <v>9</v>
      </c>
      <c r="I111" s="137">
        <f t="shared" si="77"/>
        <v>2740.357</v>
      </c>
      <c r="J111" s="138">
        <f t="shared" si="78"/>
        <v>3.4353023131555818E-2</v>
      </c>
      <c r="K111" s="138">
        <f t="shared" si="79"/>
        <v>0.30979265171518772</v>
      </c>
      <c r="L111" s="138">
        <f t="shared" si="80"/>
        <v>0.1419523076737812</v>
      </c>
      <c r="M111" s="139">
        <f t="shared" si="81"/>
        <v>21.187000000000001</v>
      </c>
      <c r="N111" s="140">
        <f t="shared" si="82"/>
        <v>3.6491595803028583E-2</v>
      </c>
      <c r="O111" s="140">
        <f t="shared" si="83"/>
        <v>10.655545974484346</v>
      </c>
      <c r="P111" s="221">
        <f t="shared" si="84"/>
        <v>41</v>
      </c>
      <c r="Q111" s="222">
        <f t="shared" si="85"/>
        <v>1</v>
      </c>
      <c r="R111" s="222">
        <f t="shared" si="86"/>
        <v>292</v>
      </c>
      <c r="T111">
        <v>531</v>
      </c>
      <c r="U111">
        <v>6395</v>
      </c>
      <c r="V111" t="s">
        <v>459</v>
      </c>
      <c r="W111">
        <v>2740.357</v>
      </c>
      <c r="X111">
        <v>1052.1420000000001</v>
      </c>
      <c r="Y111">
        <v>2.605</v>
      </c>
      <c r="Z111">
        <v>21.187000000000001</v>
      </c>
      <c r="AA111">
        <v>97.160822999999993</v>
      </c>
      <c r="AB111">
        <v>3.3377680000000001</v>
      </c>
      <c r="AC111">
        <v>30.099709000000001</v>
      </c>
      <c r="AD111" s="1">
        <v>389</v>
      </c>
      <c r="AE111">
        <v>1</v>
      </c>
      <c r="AF111">
        <v>292</v>
      </c>
      <c r="AG111">
        <v>93</v>
      </c>
      <c r="AH111">
        <v>28.204340999999999</v>
      </c>
      <c r="AI111">
        <v>29588.7</v>
      </c>
      <c r="AJ111">
        <v>18020</v>
      </c>
      <c r="AK111">
        <v>41</v>
      </c>
      <c r="AL111">
        <v>27107</v>
      </c>
      <c r="AM111" t="s">
        <v>460</v>
      </c>
      <c r="AN111" t="s">
        <v>675</v>
      </c>
      <c r="AO111">
        <v>490.16500000000002</v>
      </c>
      <c r="AR111" t="s">
        <v>118</v>
      </c>
      <c r="AS111" t="s">
        <v>120</v>
      </c>
      <c r="AT111" t="s">
        <v>228</v>
      </c>
      <c r="AU111" t="s">
        <v>459</v>
      </c>
      <c r="AV111" t="s">
        <v>48</v>
      </c>
      <c r="AW111">
        <v>9</v>
      </c>
      <c r="BB111">
        <v>0.82240597940029236</v>
      </c>
      <c r="BC111" t="s">
        <v>67</v>
      </c>
      <c r="BF111" t="s">
        <v>118</v>
      </c>
      <c r="BG111" t="s">
        <v>120</v>
      </c>
      <c r="BH111" t="s">
        <v>459</v>
      </c>
      <c r="BI111">
        <v>6395</v>
      </c>
      <c r="BJ111">
        <v>9</v>
      </c>
      <c r="BK111" t="s">
        <v>228</v>
      </c>
      <c r="BL111" t="s">
        <v>231</v>
      </c>
      <c r="BM111">
        <v>0.82240597940029236</v>
      </c>
      <c r="BN111" t="s">
        <v>67</v>
      </c>
      <c r="BO111" t="s">
        <v>179</v>
      </c>
      <c r="BP111">
        <v>2740.357</v>
      </c>
    </row>
    <row r="112" spans="1:68" ht="16.5" x14ac:dyDescent="0.25">
      <c r="A112" s="112" t="str">
        <f t="shared" si="70"/>
        <v>청라교통</v>
      </c>
      <c r="B112" s="113" t="str">
        <f t="shared" si="35"/>
        <v>조중희</v>
      </c>
      <c r="C112" s="114" t="str">
        <f t="shared" si="71"/>
        <v>F</v>
      </c>
      <c r="D112" s="115">
        <f t="shared" si="72"/>
        <v>0.78125</v>
      </c>
      <c r="E112" s="116">
        <f t="shared" si="73"/>
        <v>8166</v>
      </c>
      <c r="F112" s="117" t="str">
        <f t="shared" si="74"/>
        <v>306</v>
      </c>
      <c r="G112" s="118" t="str">
        <f t="shared" si="75"/>
        <v>70바6085</v>
      </c>
      <c r="H112" s="119">
        <f t="shared" si="76"/>
        <v>1</v>
      </c>
      <c r="I112" s="120">
        <f t="shared" si="77"/>
        <v>3552.9229999999998</v>
      </c>
      <c r="J112" s="121">
        <f t="shared" si="78"/>
        <v>1.4595454449005309E-2</v>
      </c>
      <c r="K112" s="121">
        <f t="shared" si="79"/>
        <v>0.29650958737552791</v>
      </c>
      <c r="L112" s="121">
        <f t="shared" si="80"/>
        <v>0.11427210778280307</v>
      </c>
      <c r="M112" s="122">
        <f t="shared" si="81"/>
        <v>23.585999999999999</v>
      </c>
      <c r="N112" s="123">
        <f t="shared" si="82"/>
        <v>0</v>
      </c>
      <c r="O112" s="123">
        <f t="shared" si="83"/>
        <v>29.722006359270946</v>
      </c>
      <c r="P112" s="223">
        <f t="shared" si="84"/>
        <v>40</v>
      </c>
      <c r="Q112" s="224">
        <f t="shared" si="85"/>
        <v>0</v>
      </c>
      <c r="R112" s="224">
        <f t="shared" si="86"/>
        <v>1056</v>
      </c>
      <c r="T112">
        <v>531</v>
      </c>
      <c r="U112">
        <v>8166</v>
      </c>
      <c r="V112" t="s">
        <v>461</v>
      </c>
      <c r="W112">
        <v>3552.9229999999998</v>
      </c>
      <c r="X112">
        <v>1420.9839999999999</v>
      </c>
      <c r="Y112">
        <v>2.5</v>
      </c>
      <c r="Z112">
        <v>23.585999999999999</v>
      </c>
      <c r="AA112">
        <v>117.34859</v>
      </c>
      <c r="AB112">
        <v>1.7127559999999999</v>
      </c>
      <c r="AC112">
        <v>34.794981999999997</v>
      </c>
      <c r="AD112" s="1">
        <v>406</v>
      </c>
      <c r="AE112">
        <v>0</v>
      </c>
      <c r="AF112">
        <v>1056</v>
      </c>
      <c r="AG112">
        <v>92</v>
      </c>
      <c r="AH112">
        <v>30.276655999999999</v>
      </c>
      <c r="AI112">
        <v>29932.2</v>
      </c>
      <c r="AJ112">
        <v>9363.4</v>
      </c>
      <c r="AK112">
        <v>40</v>
      </c>
      <c r="AL112">
        <v>12629</v>
      </c>
      <c r="AM112" t="s">
        <v>462</v>
      </c>
      <c r="AN112" t="s">
        <v>676</v>
      </c>
      <c r="AO112">
        <v>3552.9229999999998</v>
      </c>
      <c r="AR112" t="s">
        <v>118</v>
      </c>
      <c r="AS112" t="s">
        <v>120</v>
      </c>
      <c r="AT112" t="s">
        <v>226</v>
      </c>
      <c r="AU112" t="s">
        <v>461</v>
      </c>
      <c r="AV112" t="s">
        <v>48</v>
      </c>
      <c r="AW112">
        <v>1</v>
      </c>
      <c r="BB112">
        <v>0.78125</v>
      </c>
      <c r="BC112" t="s">
        <v>70</v>
      </c>
      <c r="BF112" t="s">
        <v>118</v>
      </c>
      <c r="BG112" t="s">
        <v>120</v>
      </c>
      <c r="BH112" t="s">
        <v>461</v>
      </c>
      <c r="BI112">
        <v>8166</v>
      </c>
      <c r="BJ112">
        <v>1</v>
      </c>
      <c r="BK112" t="s">
        <v>226</v>
      </c>
      <c r="BL112" t="s">
        <v>174</v>
      </c>
      <c r="BM112">
        <v>0.78125</v>
      </c>
      <c r="BN112" t="s">
        <v>70</v>
      </c>
      <c r="BO112" t="s">
        <v>188</v>
      </c>
      <c r="BP112">
        <v>3552.9229999999998</v>
      </c>
    </row>
    <row r="113" spans="1:68" ht="16.5" x14ac:dyDescent="0.25">
      <c r="A113" s="129" t="str">
        <f t="shared" si="70"/>
        <v>청라교통</v>
      </c>
      <c r="B113" s="130" t="str">
        <f t="shared" si="35"/>
        <v>주재구</v>
      </c>
      <c r="C113" s="131" t="str">
        <f t="shared" si="71"/>
        <v>D</v>
      </c>
      <c r="D113" s="132">
        <f t="shared" si="72"/>
        <v>0.84750000000000003</v>
      </c>
      <c r="E113" s="133">
        <f t="shared" si="73"/>
        <v>1915</v>
      </c>
      <c r="F113" s="134" t="str">
        <f t="shared" si="74"/>
        <v>112</v>
      </c>
      <c r="G113" s="135" t="str">
        <f t="shared" si="75"/>
        <v>72바1572</v>
      </c>
      <c r="H113" s="136">
        <f t="shared" si="76"/>
        <v>1</v>
      </c>
      <c r="I113" s="137">
        <f t="shared" si="77"/>
        <v>1368.6659999999999</v>
      </c>
      <c r="J113" s="138">
        <f t="shared" si="78"/>
        <v>5.8341149990489623E-2</v>
      </c>
      <c r="K113" s="138">
        <f t="shared" si="79"/>
        <v>0.38038310522343322</v>
      </c>
      <c r="L113" s="138">
        <f t="shared" si="80"/>
        <v>0.26302984073543145</v>
      </c>
      <c r="M113" s="139">
        <f t="shared" si="81"/>
        <v>20.643000000000001</v>
      </c>
      <c r="N113" s="140">
        <f t="shared" si="82"/>
        <v>7.3063844648730961E-2</v>
      </c>
      <c r="O113" s="140">
        <f t="shared" si="83"/>
        <v>98.928445654381719</v>
      </c>
      <c r="P113" s="221">
        <f t="shared" si="84"/>
        <v>15</v>
      </c>
      <c r="Q113" s="222">
        <f t="shared" si="85"/>
        <v>1</v>
      </c>
      <c r="R113" s="222">
        <f t="shared" si="86"/>
        <v>1354</v>
      </c>
      <c r="T113">
        <v>531</v>
      </c>
      <c r="U113">
        <v>1915</v>
      </c>
      <c r="V113" t="s">
        <v>463</v>
      </c>
      <c r="W113">
        <v>1368.6659999999999</v>
      </c>
      <c r="X113">
        <v>807.68499999999995</v>
      </c>
      <c r="Y113">
        <v>1.6950000000000001</v>
      </c>
      <c r="Z113">
        <v>20.643000000000001</v>
      </c>
      <c r="AA113">
        <v>87.430809999999994</v>
      </c>
      <c r="AB113">
        <v>5.1008139999999997</v>
      </c>
      <c r="AC113">
        <v>33.257202999999997</v>
      </c>
      <c r="AD113" s="1">
        <v>360</v>
      </c>
      <c r="AE113">
        <v>1</v>
      </c>
      <c r="AF113">
        <v>1354</v>
      </c>
      <c r="AG113">
        <v>80</v>
      </c>
      <c r="AH113">
        <v>15.654275</v>
      </c>
      <c r="AI113">
        <v>2437</v>
      </c>
      <c r="AJ113">
        <v>0</v>
      </c>
      <c r="AK113">
        <v>15</v>
      </c>
      <c r="AL113">
        <v>15634</v>
      </c>
      <c r="AM113" t="s">
        <v>464</v>
      </c>
      <c r="AN113" t="s">
        <v>677</v>
      </c>
      <c r="AO113">
        <v>1368.6659999999999</v>
      </c>
      <c r="AR113" t="s">
        <v>118</v>
      </c>
      <c r="AS113" t="s">
        <v>119</v>
      </c>
      <c r="AT113" t="s">
        <v>216</v>
      </c>
      <c r="AU113" t="s">
        <v>463</v>
      </c>
      <c r="AV113" t="s">
        <v>48</v>
      </c>
      <c r="AW113">
        <v>1</v>
      </c>
      <c r="BB113">
        <v>0.84750000000000003</v>
      </c>
      <c r="BC113" t="s">
        <v>67</v>
      </c>
      <c r="BF113" t="s">
        <v>118</v>
      </c>
      <c r="BG113" t="s">
        <v>119</v>
      </c>
      <c r="BH113" t="s">
        <v>463</v>
      </c>
      <c r="BI113">
        <v>1915</v>
      </c>
      <c r="BJ113">
        <v>1</v>
      </c>
      <c r="BK113" t="s">
        <v>216</v>
      </c>
      <c r="BL113" t="s">
        <v>174</v>
      </c>
      <c r="BM113">
        <v>0.84750000000000003</v>
      </c>
      <c r="BN113" t="s">
        <v>67</v>
      </c>
      <c r="BO113" t="s">
        <v>179</v>
      </c>
      <c r="BP113">
        <v>1368.6659999999999</v>
      </c>
    </row>
    <row r="114" spans="1:68" ht="16.5" x14ac:dyDescent="0.25">
      <c r="A114" s="112" t="str">
        <f t="shared" si="70"/>
        <v>청라교통</v>
      </c>
      <c r="B114" s="113" t="str">
        <f t="shared" si="35"/>
        <v>진충현</v>
      </c>
      <c r="C114" s="114" t="str">
        <f t="shared" si="71"/>
        <v>C</v>
      </c>
      <c r="D114" s="115">
        <f t="shared" si="72"/>
        <v>0.86195719215014388</v>
      </c>
      <c r="E114" s="116">
        <f t="shared" si="73"/>
        <v>4405</v>
      </c>
      <c r="F114" s="117" t="str">
        <f t="shared" si="74"/>
        <v>306</v>
      </c>
      <c r="G114" s="118" t="str">
        <f t="shared" si="75"/>
        <v>70바5921</v>
      </c>
      <c r="H114" s="119">
        <f t="shared" si="76"/>
        <v>2</v>
      </c>
      <c r="I114" s="120">
        <f t="shared" si="77"/>
        <v>3488.8249999999998</v>
      </c>
      <c r="J114" s="121">
        <f t="shared" si="78"/>
        <v>4.6049297162426957E-2</v>
      </c>
      <c r="K114" s="121">
        <f t="shared" si="79"/>
        <v>0.26927606582171498</v>
      </c>
      <c r="L114" s="121">
        <f t="shared" si="80"/>
        <v>0.12669021805335609</v>
      </c>
      <c r="M114" s="122">
        <f t="shared" si="81"/>
        <v>18.998999999999999</v>
      </c>
      <c r="N114" s="123">
        <f t="shared" si="82"/>
        <v>8.5988835782820863E-2</v>
      </c>
      <c r="O114" s="123">
        <f t="shared" si="83"/>
        <v>7.7676581657148187</v>
      </c>
      <c r="P114" s="223">
        <f t="shared" si="84"/>
        <v>26</v>
      </c>
      <c r="Q114" s="224">
        <f t="shared" si="85"/>
        <v>3</v>
      </c>
      <c r="R114" s="224">
        <f t="shared" si="86"/>
        <v>271</v>
      </c>
      <c r="T114">
        <v>531</v>
      </c>
      <c r="U114">
        <v>4405</v>
      </c>
      <c r="V114" t="s">
        <v>465</v>
      </c>
      <c r="W114">
        <v>3488.8249999999998</v>
      </c>
      <c r="X114">
        <v>1316.7760000000001</v>
      </c>
      <c r="Y114">
        <v>2.65</v>
      </c>
      <c r="Z114">
        <v>18.998999999999999</v>
      </c>
      <c r="AA114">
        <v>117.39803499999999</v>
      </c>
      <c r="AB114">
        <v>5.4060969999999999</v>
      </c>
      <c r="AC114">
        <v>31.612480999999999</v>
      </c>
      <c r="AD114" s="1">
        <v>442</v>
      </c>
      <c r="AE114">
        <v>3</v>
      </c>
      <c r="AF114">
        <v>271</v>
      </c>
      <c r="AG114">
        <v>92</v>
      </c>
      <c r="AH114">
        <v>29.717915999999999</v>
      </c>
      <c r="AI114">
        <v>26563.5</v>
      </c>
      <c r="AJ114">
        <v>15050.8</v>
      </c>
      <c r="AK114">
        <v>26</v>
      </c>
      <c r="AL114">
        <v>31030</v>
      </c>
      <c r="AM114" t="s">
        <v>466</v>
      </c>
      <c r="AN114" t="s">
        <v>678</v>
      </c>
      <c r="AO114">
        <v>3365.8739999999998</v>
      </c>
      <c r="AR114" t="s">
        <v>118</v>
      </c>
      <c r="AS114" t="s">
        <v>120</v>
      </c>
      <c r="AT114" t="s">
        <v>222</v>
      </c>
      <c r="AU114" t="s">
        <v>465</v>
      </c>
      <c r="AV114" t="s">
        <v>48</v>
      </c>
      <c r="AW114">
        <v>2</v>
      </c>
      <c r="BB114">
        <v>0.86195719215014388</v>
      </c>
      <c r="BC114" t="s">
        <v>69</v>
      </c>
      <c r="BF114" t="s">
        <v>118</v>
      </c>
      <c r="BG114" t="s">
        <v>120</v>
      </c>
      <c r="BH114" t="s">
        <v>465</v>
      </c>
      <c r="BI114">
        <v>4405</v>
      </c>
      <c r="BJ114">
        <v>2</v>
      </c>
      <c r="BK114" t="s">
        <v>222</v>
      </c>
      <c r="BL114" t="s">
        <v>254</v>
      </c>
      <c r="BM114">
        <v>0.86195719215014388</v>
      </c>
      <c r="BN114" t="s">
        <v>69</v>
      </c>
      <c r="BO114" t="s">
        <v>177</v>
      </c>
      <c r="BP114">
        <v>3488.8249999999998</v>
      </c>
    </row>
    <row r="115" spans="1:68" ht="16.5" x14ac:dyDescent="0.25">
      <c r="A115" s="129" t="str">
        <f t="shared" si="70"/>
        <v>청라교통</v>
      </c>
      <c r="B115" s="130" t="str">
        <f t="shared" si="35"/>
        <v>최윤호</v>
      </c>
      <c r="C115" s="131" t="str">
        <f t="shared" si="71"/>
        <v>A</v>
      </c>
      <c r="D115" s="132">
        <f t="shared" si="72"/>
        <v>0.95531146825159008</v>
      </c>
      <c r="E115" s="133">
        <f t="shared" si="73"/>
        <v>5331</v>
      </c>
      <c r="F115" s="134" t="str">
        <f t="shared" si="74"/>
        <v>306</v>
      </c>
      <c r="G115" s="135" t="str">
        <f t="shared" si="75"/>
        <v>70바6050</v>
      </c>
      <c r="H115" s="136">
        <f t="shared" si="76"/>
        <v>2</v>
      </c>
      <c r="I115" s="137">
        <f t="shared" si="77"/>
        <v>4105.1679999999997</v>
      </c>
      <c r="J115" s="138">
        <f t="shared" si="78"/>
        <v>2.7116802795718039E-2</v>
      </c>
      <c r="K115" s="138">
        <f t="shared" si="79"/>
        <v>0.21033038550728692</v>
      </c>
      <c r="L115" s="138">
        <f t="shared" si="80"/>
        <v>0.10011770529245088</v>
      </c>
      <c r="M115" s="139">
        <f t="shared" si="81"/>
        <v>17.646999999999998</v>
      </c>
      <c r="N115" s="140">
        <f t="shared" si="82"/>
        <v>0</v>
      </c>
      <c r="O115" s="140">
        <f t="shared" si="83"/>
        <v>11.32718563527729</v>
      </c>
      <c r="P115" s="221">
        <f t="shared" si="84"/>
        <v>2</v>
      </c>
      <c r="Q115" s="222">
        <f t="shared" si="85"/>
        <v>0</v>
      </c>
      <c r="R115" s="222">
        <f t="shared" si="86"/>
        <v>465</v>
      </c>
      <c r="T115">
        <v>531</v>
      </c>
      <c r="U115">
        <v>5331</v>
      </c>
      <c r="V115" t="s">
        <v>467</v>
      </c>
      <c r="W115">
        <v>4105.1679999999997</v>
      </c>
      <c r="X115">
        <v>1395.095</v>
      </c>
      <c r="Y115">
        <v>2.9430000000000001</v>
      </c>
      <c r="Z115">
        <v>17.646999999999998</v>
      </c>
      <c r="AA115">
        <v>128.168576</v>
      </c>
      <c r="AB115">
        <v>3.4755219999999998</v>
      </c>
      <c r="AC115">
        <v>26.957746</v>
      </c>
      <c r="AD115" s="1">
        <v>411</v>
      </c>
      <c r="AE115">
        <v>0</v>
      </c>
      <c r="AF115">
        <v>465</v>
      </c>
      <c r="AG115">
        <v>93</v>
      </c>
      <c r="AH115">
        <v>32.029442000000003</v>
      </c>
      <c r="AI115">
        <v>23940</v>
      </c>
      <c r="AJ115">
        <v>10046.1</v>
      </c>
      <c r="AK115">
        <v>2</v>
      </c>
      <c r="AL115">
        <v>623</v>
      </c>
      <c r="AM115" t="s">
        <v>468</v>
      </c>
      <c r="AN115" t="s">
        <v>679</v>
      </c>
      <c r="AO115">
        <v>3858.7779999999998</v>
      </c>
      <c r="AR115" t="s">
        <v>118</v>
      </c>
      <c r="AS115" t="s">
        <v>120</v>
      </c>
      <c r="AT115" t="s">
        <v>224</v>
      </c>
      <c r="AU115" t="s">
        <v>467</v>
      </c>
      <c r="AV115" t="s">
        <v>48</v>
      </c>
      <c r="AW115">
        <v>2</v>
      </c>
      <c r="BB115">
        <v>0.95531146825159008</v>
      </c>
      <c r="BC115" t="s">
        <v>66</v>
      </c>
      <c r="BF115" t="s">
        <v>118</v>
      </c>
      <c r="BG115" t="s">
        <v>120</v>
      </c>
      <c r="BH115" t="s">
        <v>467</v>
      </c>
      <c r="BI115">
        <v>5331</v>
      </c>
      <c r="BJ115">
        <v>2</v>
      </c>
      <c r="BK115" t="s">
        <v>224</v>
      </c>
      <c r="BL115" t="s">
        <v>253</v>
      </c>
      <c r="BM115">
        <v>0.95531146825159008</v>
      </c>
      <c r="BN115" t="s">
        <v>66</v>
      </c>
      <c r="BO115" t="s">
        <v>178</v>
      </c>
      <c r="BP115">
        <v>4105.1679999999997</v>
      </c>
    </row>
    <row r="116" spans="1:68" ht="16.5" x14ac:dyDescent="0.25">
      <c r="A116" s="112" t="str">
        <f t="shared" si="70"/>
        <v>청라교통</v>
      </c>
      <c r="B116" s="113" t="str">
        <f t="shared" si="35"/>
        <v>최일권</v>
      </c>
      <c r="C116" s="114" t="str">
        <f t="shared" si="71"/>
        <v>D</v>
      </c>
      <c r="D116" s="115">
        <f t="shared" si="72"/>
        <v>0.80185185185185182</v>
      </c>
      <c r="E116" s="116">
        <f t="shared" si="73"/>
        <v>5773</v>
      </c>
      <c r="F116" s="117" t="str">
        <f t="shared" si="74"/>
        <v>307</v>
      </c>
      <c r="G116" s="118" t="str">
        <f t="shared" si="75"/>
        <v>70바5968</v>
      </c>
      <c r="H116" s="119">
        <f t="shared" si="76"/>
        <v>1</v>
      </c>
      <c r="I116" s="120">
        <f t="shared" si="77"/>
        <v>3790.1559999999999</v>
      </c>
      <c r="J116" s="121">
        <f t="shared" si="78"/>
        <v>3.9114884809302752E-2</v>
      </c>
      <c r="K116" s="121">
        <f t="shared" si="79"/>
        <v>0.34950431312624014</v>
      </c>
      <c r="L116" s="121">
        <f t="shared" si="80"/>
        <v>0.18495280933027558</v>
      </c>
      <c r="M116" s="122">
        <f t="shared" si="81"/>
        <v>24.516999999999999</v>
      </c>
      <c r="N116" s="123">
        <f t="shared" si="82"/>
        <v>0.18468896794749345</v>
      </c>
      <c r="O116" s="123">
        <f t="shared" si="83"/>
        <v>56.224598670872652</v>
      </c>
      <c r="P116" s="223">
        <f t="shared" si="84"/>
        <v>37</v>
      </c>
      <c r="Q116" s="224">
        <f t="shared" si="85"/>
        <v>7</v>
      </c>
      <c r="R116" s="224">
        <f t="shared" si="86"/>
        <v>2131</v>
      </c>
      <c r="T116">
        <v>531</v>
      </c>
      <c r="U116">
        <v>5773</v>
      </c>
      <c r="V116" t="s">
        <v>469</v>
      </c>
      <c r="W116">
        <v>3790.1559999999999</v>
      </c>
      <c r="X116">
        <v>1750.306</v>
      </c>
      <c r="Y116">
        <v>2.165</v>
      </c>
      <c r="Z116">
        <v>24.516999999999999</v>
      </c>
      <c r="AA116">
        <v>155.31831500000001</v>
      </c>
      <c r="AB116">
        <v>6.0752579999999998</v>
      </c>
      <c r="AC116">
        <v>54.284421000000002</v>
      </c>
      <c r="AD116" s="1">
        <v>701</v>
      </c>
      <c r="AE116">
        <v>7</v>
      </c>
      <c r="AF116">
        <v>2131</v>
      </c>
      <c r="AG116">
        <v>95</v>
      </c>
      <c r="AH116">
        <v>24.402505000000001</v>
      </c>
      <c r="AI116">
        <v>44753.7</v>
      </c>
      <c r="AJ116">
        <v>15771.3</v>
      </c>
      <c r="AK116">
        <v>37</v>
      </c>
      <c r="AL116">
        <v>36456</v>
      </c>
      <c r="AM116" t="s">
        <v>470</v>
      </c>
      <c r="AN116" t="s">
        <v>680</v>
      </c>
      <c r="AO116">
        <v>3790.1559999999999</v>
      </c>
      <c r="AR116" t="s">
        <v>118</v>
      </c>
      <c r="AS116" t="s">
        <v>121</v>
      </c>
      <c r="AT116" t="s">
        <v>236</v>
      </c>
      <c r="AU116" t="s">
        <v>469</v>
      </c>
      <c r="AV116" t="s">
        <v>48</v>
      </c>
      <c r="AW116">
        <v>1</v>
      </c>
      <c r="BB116">
        <v>0.80185185185185182</v>
      </c>
      <c r="BC116" t="s">
        <v>67</v>
      </c>
      <c r="BF116" t="s">
        <v>118</v>
      </c>
      <c r="BG116" t="s">
        <v>121</v>
      </c>
      <c r="BH116" t="s">
        <v>469</v>
      </c>
      <c r="BI116">
        <v>5773</v>
      </c>
      <c r="BJ116">
        <v>1</v>
      </c>
      <c r="BK116" t="s">
        <v>236</v>
      </c>
      <c r="BL116" t="s">
        <v>174</v>
      </c>
      <c r="BM116">
        <v>0.80185185185185182</v>
      </c>
      <c r="BN116" t="s">
        <v>67</v>
      </c>
      <c r="BO116" t="s">
        <v>179</v>
      </c>
      <c r="BP116">
        <v>3790.1559999999999</v>
      </c>
    </row>
    <row r="117" spans="1:68" ht="16.5" x14ac:dyDescent="0.25">
      <c r="A117" s="129" t="str">
        <f t="shared" si="70"/>
        <v>청라교통</v>
      </c>
      <c r="B117" s="130" t="str">
        <f t="shared" si="35"/>
        <v>최준이</v>
      </c>
      <c r="C117" s="131" t="str">
        <f t="shared" si="71"/>
        <v>C</v>
      </c>
      <c r="D117" s="132">
        <f t="shared" si="72"/>
        <v>0.86142857142857132</v>
      </c>
      <c r="E117" s="133">
        <f t="shared" si="73"/>
        <v>8249</v>
      </c>
      <c r="F117" s="134" t="str">
        <f t="shared" si="74"/>
        <v>112</v>
      </c>
      <c r="G117" s="135" t="str">
        <f t="shared" si="75"/>
        <v>70바6056</v>
      </c>
      <c r="H117" s="136">
        <f t="shared" si="76"/>
        <v>1</v>
      </c>
      <c r="I117" s="137">
        <f t="shared" si="77"/>
        <v>601.70100000000002</v>
      </c>
      <c r="J117" s="138">
        <f t="shared" si="78"/>
        <v>4.2893437469642359E-2</v>
      </c>
      <c r="K117" s="138">
        <f t="shared" si="79"/>
        <v>0.34116612979643834</v>
      </c>
      <c r="L117" s="138">
        <f t="shared" si="80"/>
        <v>0.13295640193385086</v>
      </c>
      <c r="M117" s="139">
        <f t="shared" si="81"/>
        <v>16.035</v>
      </c>
      <c r="N117" s="140">
        <f t="shared" si="82"/>
        <v>0</v>
      </c>
      <c r="O117" s="140">
        <f t="shared" si="83"/>
        <v>49.360064217942131</v>
      </c>
      <c r="P117" s="221">
        <f t="shared" si="84"/>
        <v>1</v>
      </c>
      <c r="Q117" s="222">
        <f t="shared" si="85"/>
        <v>0</v>
      </c>
      <c r="R117" s="222">
        <f t="shared" si="86"/>
        <v>297</v>
      </c>
      <c r="T117">
        <v>531</v>
      </c>
      <c r="U117">
        <v>8249</v>
      </c>
      <c r="V117" t="s">
        <v>681</v>
      </c>
      <c r="W117">
        <v>601.70100000000002</v>
      </c>
      <c r="X117">
        <v>332.66899999999998</v>
      </c>
      <c r="Y117">
        <v>1.8089999999999999</v>
      </c>
      <c r="Z117">
        <v>16.035</v>
      </c>
      <c r="AA117">
        <v>32.353876999999997</v>
      </c>
      <c r="AB117">
        <v>1.387769</v>
      </c>
      <c r="AC117">
        <v>11.038047000000001</v>
      </c>
      <c r="AD117" s="1">
        <v>80</v>
      </c>
      <c r="AE117">
        <v>0</v>
      </c>
      <c r="AF117">
        <v>297</v>
      </c>
      <c r="AG117">
        <v>82</v>
      </c>
      <c r="AH117">
        <v>18.597491999999999</v>
      </c>
      <c r="AI117">
        <v>1156.8</v>
      </c>
      <c r="AJ117">
        <v>0</v>
      </c>
      <c r="AK117">
        <v>1</v>
      </c>
      <c r="AL117">
        <v>158</v>
      </c>
      <c r="AM117" t="s">
        <v>682</v>
      </c>
      <c r="AN117" t="s">
        <v>683</v>
      </c>
      <c r="AO117">
        <v>601.70100000000002</v>
      </c>
      <c r="AR117" t="s">
        <v>118</v>
      </c>
      <c r="AS117" t="s">
        <v>119</v>
      </c>
      <c r="AT117" t="s">
        <v>513</v>
      </c>
      <c r="AU117" t="s">
        <v>681</v>
      </c>
      <c r="AV117" t="s">
        <v>48</v>
      </c>
      <c r="AW117">
        <v>1</v>
      </c>
      <c r="BB117">
        <v>0.86142857142857132</v>
      </c>
      <c r="BC117" t="s">
        <v>69</v>
      </c>
      <c r="BF117" t="s">
        <v>118</v>
      </c>
      <c r="BG117" t="s">
        <v>119</v>
      </c>
      <c r="BH117" t="s">
        <v>681</v>
      </c>
      <c r="BI117">
        <v>8249</v>
      </c>
      <c r="BJ117">
        <v>1</v>
      </c>
      <c r="BK117" t="s">
        <v>513</v>
      </c>
      <c r="BL117" t="s">
        <v>174</v>
      </c>
      <c r="BM117">
        <v>0.86142857142857132</v>
      </c>
      <c r="BN117" t="s">
        <v>69</v>
      </c>
      <c r="BO117" t="s">
        <v>177</v>
      </c>
      <c r="BP117">
        <v>601.70100000000002</v>
      </c>
    </row>
    <row r="118" spans="1:68" ht="16.5" x14ac:dyDescent="0.25">
      <c r="A118" s="112" t="str">
        <f t="shared" si="70"/>
        <v>청라교통</v>
      </c>
      <c r="B118" s="113" t="str">
        <f t="shared" si="35"/>
        <v>추성배</v>
      </c>
      <c r="C118" s="114" t="str">
        <f t="shared" si="71"/>
        <v>D</v>
      </c>
      <c r="D118" s="115">
        <f t="shared" si="72"/>
        <v>0.81571428571428573</v>
      </c>
      <c r="E118" s="116">
        <f t="shared" si="73"/>
        <v>1353</v>
      </c>
      <c r="F118" s="117" t="str">
        <f t="shared" si="74"/>
        <v>112</v>
      </c>
      <c r="G118" s="118" t="str">
        <f t="shared" si="75"/>
        <v>72바1611</v>
      </c>
      <c r="H118" s="119">
        <f t="shared" si="76"/>
        <v>1</v>
      </c>
      <c r="I118" s="120">
        <f t="shared" si="77"/>
        <v>1591.029</v>
      </c>
      <c r="J118" s="121">
        <f t="shared" si="78"/>
        <v>2.1159773095159217E-2</v>
      </c>
      <c r="K118" s="121">
        <f t="shared" si="79"/>
        <v>0.38398267901061911</v>
      </c>
      <c r="L118" s="121">
        <f t="shared" si="80"/>
        <v>0.16970149507017157</v>
      </c>
      <c r="M118" s="122">
        <f t="shared" si="81"/>
        <v>15.481999999999999</v>
      </c>
      <c r="N118" s="123">
        <f t="shared" si="82"/>
        <v>0</v>
      </c>
      <c r="O118" s="123">
        <f t="shared" si="83"/>
        <v>18.778002696521188</v>
      </c>
      <c r="P118" s="223">
        <f t="shared" si="84"/>
        <v>39</v>
      </c>
      <c r="Q118" s="224">
        <f t="shared" si="85"/>
        <v>0</v>
      </c>
      <c r="R118" s="224">
        <f t="shared" si="86"/>
        <v>300</v>
      </c>
      <c r="T118">
        <v>531</v>
      </c>
      <c r="U118">
        <v>1353</v>
      </c>
      <c r="V118" t="s">
        <v>471</v>
      </c>
      <c r="W118">
        <v>1597.614</v>
      </c>
      <c r="X118">
        <v>931.31299999999999</v>
      </c>
      <c r="Y118">
        <v>1.7150000000000001</v>
      </c>
      <c r="Z118">
        <v>15.481999999999999</v>
      </c>
      <c r="AA118">
        <v>106.56943200000001</v>
      </c>
      <c r="AB118">
        <v>2.254985</v>
      </c>
      <c r="AC118">
        <v>40.920816000000002</v>
      </c>
      <c r="AD118" s="1">
        <v>270</v>
      </c>
      <c r="AE118">
        <v>0</v>
      </c>
      <c r="AF118">
        <v>300</v>
      </c>
      <c r="AG118">
        <v>102</v>
      </c>
      <c r="AH118">
        <v>14.991296</v>
      </c>
      <c r="AI118">
        <v>4213.5</v>
      </c>
      <c r="AJ118">
        <v>626.6</v>
      </c>
      <c r="AK118">
        <v>39</v>
      </c>
      <c r="AL118">
        <v>26851</v>
      </c>
      <c r="AM118" t="s">
        <v>472</v>
      </c>
      <c r="AN118" t="s">
        <v>684</v>
      </c>
      <c r="AO118">
        <v>1591.029</v>
      </c>
      <c r="AR118" t="s">
        <v>118</v>
      </c>
      <c r="AS118" t="s">
        <v>119</v>
      </c>
      <c r="AT118" t="s">
        <v>220</v>
      </c>
      <c r="AU118" t="s">
        <v>471</v>
      </c>
      <c r="AV118" t="s">
        <v>48</v>
      </c>
      <c r="AW118">
        <v>1</v>
      </c>
      <c r="BB118">
        <v>0.81571428571428573</v>
      </c>
      <c r="BC118" t="s">
        <v>67</v>
      </c>
      <c r="BF118" t="s">
        <v>118</v>
      </c>
      <c r="BG118" t="s">
        <v>119</v>
      </c>
      <c r="BH118" t="s">
        <v>471</v>
      </c>
      <c r="BI118">
        <v>1353</v>
      </c>
      <c r="BJ118">
        <v>1</v>
      </c>
      <c r="BK118" t="s">
        <v>220</v>
      </c>
      <c r="BL118" t="s">
        <v>174</v>
      </c>
      <c r="BM118">
        <v>0.81571428571428573</v>
      </c>
      <c r="BN118" t="s">
        <v>67</v>
      </c>
      <c r="BO118" t="s">
        <v>179</v>
      </c>
      <c r="BP118">
        <v>1591.029</v>
      </c>
    </row>
    <row r="119" spans="1:68" ht="16.5" x14ac:dyDescent="0.25">
      <c r="A119" s="129" t="str">
        <f t="shared" si="70"/>
        <v>청라교통</v>
      </c>
      <c r="B119" s="130" t="str">
        <f t="shared" si="35"/>
        <v>추지호</v>
      </c>
      <c r="C119" s="131" t="str">
        <f t="shared" si="71"/>
        <v>F</v>
      </c>
      <c r="D119" s="132">
        <f t="shared" si="72"/>
        <v>0.75705626996625319</v>
      </c>
      <c r="E119" s="133">
        <f t="shared" si="73"/>
        <v>4377</v>
      </c>
      <c r="F119" s="134" t="str">
        <f t="shared" si="74"/>
        <v>307</v>
      </c>
      <c r="G119" s="135" t="str">
        <f t="shared" si="75"/>
        <v>70바6052</v>
      </c>
      <c r="H119" s="136">
        <f t="shared" si="76"/>
        <v>2</v>
      </c>
      <c r="I119" s="137">
        <f t="shared" si="77"/>
        <v>3989.1019999999999</v>
      </c>
      <c r="J119" s="138">
        <f t="shared" si="78"/>
        <v>6.5548757206940256E-2</v>
      </c>
      <c r="K119" s="138">
        <f t="shared" si="79"/>
        <v>0.29446457001997317</v>
      </c>
      <c r="L119" s="138">
        <f t="shared" si="80"/>
        <v>0.19001770323245684</v>
      </c>
      <c r="M119" s="139">
        <f t="shared" si="81"/>
        <v>28.238</v>
      </c>
      <c r="N119" s="140">
        <f t="shared" si="82"/>
        <v>0.12534149289739896</v>
      </c>
      <c r="O119" s="140">
        <f t="shared" si="83"/>
        <v>99.796896644909054</v>
      </c>
      <c r="P119" s="221">
        <f t="shared" si="84"/>
        <v>12</v>
      </c>
      <c r="Q119" s="222">
        <f t="shared" si="85"/>
        <v>5</v>
      </c>
      <c r="R119" s="222">
        <f t="shared" si="86"/>
        <v>3981</v>
      </c>
      <c r="T119">
        <v>531</v>
      </c>
      <c r="U119">
        <v>4377</v>
      </c>
      <c r="V119" t="s">
        <v>473</v>
      </c>
      <c r="W119">
        <v>3989.1019999999999</v>
      </c>
      <c r="X119">
        <v>1949.5050000000001</v>
      </c>
      <c r="Y119">
        <v>2.0459999999999998</v>
      </c>
      <c r="Z119">
        <v>28.238</v>
      </c>
      <c r="AA119">
        <v>150.59997200000001</v>
      </c>
      <c r="AB119">
        <v>9.8716410000000003</v>
      </c>
      <c r="AC119">
        <v>44.346356</v>
      </c>
      <c r="AD119" s="1">
        <v>758</v>
      </c>
      <c r="AE119">
        <v>5</v>
      </c>
      <c r="AF119">
        <v>3981</v>
      </c>
      <c r="AG119">
        <v>95</v>
      </c>
      <c r="AH119">
        <v>26.488066</v>
      </c>
      <c r="AI119">
        <v>29903.1</v>
      </c>
      <c r="AJ119">
        <v>11353.9</v>
      </c>
      <c r="AK119">
        <v>12</v>
      </c>
      <c r="AL119">
        <v>4001</v>
      </c>
      <c r="AM119" t="s">
        <v>474</v>
      </c>
      <c r="AN119" t="s">
        <v>685</v>
      </c>
      <c r="AO119">
        <v>3861.875</v>
      </c>
      <c r="AR119" t="s">
        <v>118</v>
      </c>
      <c r="AS119" t="s">
        <v>121</v>
      </c>
      <c r="AT119" t="s">
        <v>238</v>
      </c>
      <c r="AU119" t="s">
        <v>473</v>
      </c>
      <c r="AV119" t="s">
        <v>48</v>
      </c>
      <c r="AW119">
        <v>2</v>
      </c>
      <c r="BB119">
        <v>0.75705626996625319</v>
      </c>
      <c r="BC119" t="s">
        <v>70</v>
      </c>
      <c r="BF119" t="s">
        <v>118</v>
      </c>
      <c r="BG119" t="s">
        <v>121</v>
      </c>
      <c r="BH119" t="s">
        <v>473</v>
      </c>
      <c r="BI119">
        <v>4377</v>
      </c>
      <c r="BJ119">
        <v>2</v>
      </c>
      <c r="BK119" t="s">
        <v>238</v>
      </c>
      <c r="BL119" t="s">
        <v>243</v>
      </c>
      <c r="BM119">
        <v>0.75705626996625319</v>
      </c>
      <c r="BN119" t="s">
        <v>70</v>
      </c>
      <c r="BO119" t="s">
        <v>188</v>
      </c>
      <c r="BP119">
        <v>3989.1019999999999</v>
      </c>
    </row>
    <row r="120" spans="1:68" ht="16.5" x14ac:dyDescent="0.25">
      <c r="A120" s="112" t="str">
        <f t="shared" si="70"/>
        <v>청라교통</v>
      </c>
      <c r="B120" s="113" t="str">
        <f t="shared" si="35"/>
        <v>한덕귀</v>
      </c>
      <c r="C120" s="114" t="str">
        <f t="shared" si="71"/>
        <v>C</v>
      </c>
      <c r="D120" s="115">
        <f t="shared" si="72"/>
        <v>0.88407479283219981</v>
      </c>
      <c r="E120" s="116">
        <f t="shared" si="73"/>
        <v>4506</v>
      </c>
      <c r="F120" s="117" t="str">
        <f t="shared" si="74"/>
        <v>112</v>
      </c>
      <c r="G120" s="118" t="str">
        <f t="shared" si="75"/>
        <v>70바6032</v>
      </c>
      <c r="H120" s="119">
        <f t="shared" si="76"/>
        <v>2</v>
      </c>
      <c r="I120" s="120">
        <f t="shared" si="77"/>
        <v>1841.33</v>
      </c>
      <c r="J120" s="121">
        <f t="shared" si="78"/>
        <v>1.0642268858465281E-2</v>
      </c>
      <c r="K120" s="121">
        <f t="shared" si="79"/>
        <v>0.363226770568229</v>
      </c>
      <c r="L120" s="121">
        <f t="shared" si="80"/>
        <v>0.30521416584751243</v>
      </c>
      <c r="M120" s="122">
        <f t="shared" si="81"/>
        <v>16.044</v>
      </c>
      <c r="N120" s="123">
        <f t="shared" si="82"/>
        <v>0.10861714087100086</v>
      </c>
      <c r="O120" s="123">
        <f t="shared" si="83"/>
        <v>24.330239555104193</v>
      </c>
      <c r="P120" s="223">
        <f t="shared" si="84"/>
        <v>1</v>
      </c>
      <c r="Q120" s="224">
        <f t="shared" si="85"/>
        <v>2</v>
      </c>
      <c r="R120" s="224">
        <f t="shared" si="86"/>
        <v>448</v>
      </c>
      <c r="T120">
        <v>531</v>
      </c>
      <c r="U120">
        <v>4506</v>
      </c>
      <c r="V120" t="s">
        <v>475</v>
      </c>
      <c r="W120">
        <v>1841.33</v>
      </c>
      <c r="X120">
        <v>1039.1659999999999</v>
      </c>
      <c r="Y120">
        <v>1.772</v>
      </c>
      <c r="Z120">
        <v>16.044</v>
      </c>
      <c r="AA120">
        <v>106.203857</v>
      </c>
      <c r="AB120">
        <v>1.13025</v>
      </c>
      <c r="AC120">
        <v>38.576084000000002</v>
      </c>
      <c r="AD120" s="1">
        <v>562</v>
      </c>
      <c r="AE120">
        <v>2</v>
      </c>
      <c r="AF120">
        <v>448</v>
      </c>
      <c r="AG120">
        <v>90</v>
      </c>
      <c r="AH120">
        <v>17.337693999999999</v>
      </c>
      <c r="AI120">
        <v>1183.0999999999999</v>
      </c>
      <c r="AJ120">
        <v>17.2</v>
      </c>
      <c r="AK120">
        <v>1</v>
      </c>
      <c r="AL120">
        <v>18</v>
      </c>
      <c r="AM120" t="s">
        <v>476</v>
      </c>
      <c r="AN120" t="s">
        <v>686</v>
      </c>
      <c r="AO120">
        <v>1751.876</v>
      </c>
      <c r="AR120" t="s">
        <v>118</v>
      </c>
      <c r="AS120" t="s">
        <v>119</v>
      </c>
      <c r="AT120" t="s">
        <v>207</v>
      </c>
      <c r="AU120" t="s">
        <v>475</v>
      </c>
      <c r="AV120" t="s">
        <v>48</v>
      </c>
      <c r="AW120">
        <v>2</v>
      </c>
      <c r="BB120">
        <v>0.88407479283219981</v>
      </c>
      <c r="BC120" t="s">
        <v>69</v>
      </c>
      <c r="BF120" t="s">
        <v>118</v>
      </c>
      <c r="BG120" t="s">
        <v>119</v>
      </c>
      <c r="BH120" t="s">
        <v>475</v>
      </c>
      <c r="BI120">
        <v>4506</v>
      </c>
      <c r="BJ120">
        <v>2</v>
      </c>
      <c r="BK120" t="s">
        <v>207</v>
      </c>
      <c r="BL120" t="s">
        <v>252</v>
      </c>
      <c r="BM120">
        <v>0.88407479283219981</v>
      </c>
      <c r="BN120" t="s">
        <v>69</v>
      </c>
      <c r="BO120" t="s">
        <v>177</v>
      </c>
      <c r="BP120">
        <v>1841.33</v>
      </c>
    </row>
    <row r="121" spans="1:68" ht="16.5" x14ac:dyDescent="0.25">
      <c r="A121" s="129" t="str">
        <f t="shared" si="70"/>
        <v>청라교통</v>
      </c>
      <c r="B121" s="130" t="str">
        <f t="shared" si="35"/>
        <v>한동균</v>
      </c>
      <c r="C121" s="131" t="str">
        <f t="shared" si="71"/>
        <v>F</v>
      </c>
      <c r="D121" s="132">
        <f t="shared" si="72"/>
        <v>0.7686189674916728</v>
      </c>
      <c r="E121" s="133">
        <f t="shared" si="73"/>
        <v>5875</v>
      </c>
      <c r="F121" s="134" t="str">
        <f t="shared" si="74"/>
        <v>306</v>
      </c>
      <c r="G121" s="135" t="str">
        <f t="shared" si="75"/>
        <v>70바6087</v>
      </c>
      <c r="H121" s="136">
        <f t="shared" si="76"/>
        <v>11</v>
      </c>
      <c r="I121" s="137">
        <f t="shared" si="77"/>
        <v>4650.6840000000011</v>
      </c>
      <c r="J121" s="138">
        <f t="shared" si="78"/>
        <v>3.3369087560954037E-3</v>
      </c>
      <c r="K121" s="138">
        <f t="shared" si="79"/>
        <v>0.29630277268398797</v>
      </c>
      <c r="L121" s="138">
        <f t="shared" si="80"/>
        <v>0.18986454465622687</v>
      </c>
      <c r="M121" s="139">
        <f t="shared" si="81"/>
        <v>22.788</v>
      </c>
      <c r="N121" s="140">
        <f t="shared" si="82"/>
        <v>0</v>
      </c>
      <c r="O121" s="140">
        <f t="shared" si="83"/>
        <v>7.2892503554315882</v>
      </c>
      <c r="P121" s="221">
        <f t="shared" si="84"/>
        <v>49</v>
      </c>
      <c r="Q121" s="222">
        <f t="shared" si="85"/>
        <v>0</v>
      </c>
      <c r="R121" s="222">
        <f t="shared" si="86"/>
        <v>339</v>
      </c>
      <c r="T121">
        <v>531</v>
      </c>
      <c r="U121">
        <v>5875</v>
      </c>
      <c r="V121" t="s">
        <v>477</v>
      </c>
      <c r="W121">
        <v>4650.6840000000002</v>
      </c>
      <c r="X121">
        <v>1910.606</v>
      </c>
      <c r="Y121">
        <v>2.4340000000000002</v>
      </c>
      <c r="Z121">
        <v>22.788</v>
      </c>
      <c r="AA121">
        <v>156.66026199999999</v>
      </c>
      <c r="AB121">
        <v>0.52276100000000003</v>
      </c>
      <c r="AC121">
        <v>46.418869999999998</v>
      </c>
      <c r="AD121" s="1">
        <v>883</v>
      </c>
      <c r="AE121">
        <v>0</v>
      </c>
      <c r="AF121">
        <v>339</v>
      </c>
      <c r="AG121">
        <v>94</v>
      </c>
      <c r="AH121">
        <v>29.686430000000001</v>
      </c>
      <c r="AI121">
        <v>44371.5</v>
      </c>
      <c r="AJ121">
        <v>23777.200000000001</v>
      </c>
      <c r="AK121">
        <v>49</v>
      </c>
      <c r="AL121">
        <v>22616</v>
      </c>
      <c r="AM121" t="s">
        <v>478</v>
      </c>
      <c r="AN121" t="s">
        <v>687</v>
      </c>
      <c r="AO121">
        <v>978.24599999999998</v>
      </c>
      <c r="AR121" t="s">
        <v>118</v>
      </c>
      <c r="AS121" t="s">
        <v>120</v>
      </c>
      <c r="AT121" t="s">
        <v>227</v>
      </c>
      <c r="AU121" t="s">
        <v>477</v>
      </c>
      <c r="AV121" t="s">
        <v>48</v>
      </c>
      <c r="AW121">
        <v>11</v>
      </c>
      <c r="BB121">
        <v>0.7686189674916728</v>
      </c>
      <c r="BC121" t="s">
        <v>70</v>
      </c>
      <c r="BF121" t="s">
        <v>118</v>
      </c>
      <c r="BG121" t="s">
        <v>120</v>
      </c>
      <c r="BH121" t="s">
        <v>477</v>
      </c>
      <c r="BI121">
        <v>5875</v>
      </c>
      <c r="BJ121">
        <v>11</v>
      </c>
      <c r="BK121" t="s">
        <v>227</v>
      </c>
      <c r="BL121" t="s">
        <v>222</v>
      </c>
      <c r="BM121">
        <v>0.7686189674916728</v>
      </c>
      <c r="BN121" t="s">
        <v>70</v>
      </c>
      <c r="BO121" t="s">
        <v>188</v>
      </c>
      <c r="BP121">
        <v>4650.6840000000011</v>
      </c>
    </row>
    <row r="122" spans="1:68" ht="16.5" x14ac:dyDescent="0.25">
      <c r="A122" s="112" t="str">
        <f t="shared" si="70"/>
        <v>청라교통</v>
      </c>
      <c r="B122" s="113" t="str">
        <f t="shared" si="35"/>
        <v>한상오</v>
      </c>
      <c r="C122" s="114" t="str">
        <f t="shared" si="71"/>
        <v>F</v>
      </c>
      <c r="D122" s="115">
        <f t="shared" si="72"/>
        <v>0.74343442177258345</v>
      </c>
      <c r="E122" s="116">
        <f t="shared" si="73"/>
        <v>3588</v>
      </c>
      <c r="F122" s="117" t="str">
        <f t="shared" si="74"/>
        <v>306</v>
      </c>
      <c r="G122" s="118" t="str">
        <f t="shared" si="75"/>
        <v>72바1305</v>
      </c>
      <c r="H122" s="119">
        <f t="shared" si="76"/>
        <v>2</v>
      </c>
      <c r="I122" s="120">
        <f t="shared" si="77"/>
        <v>4167.04</v>
      </c>
      <c r="J122" s="121">
        <f t="shared" si="78"/>
        <v>1.9428771252884735E-2</v>
      </c>
      <c r="K122" s="121">
        <f t="shared" si="79"/>
        <v>0.31743381256563219</v>
      </c>
      <c r="L122" s="121">
        <f t="shared" si="80"/>
        <v>0.19294271233297497</v>
      </c>
      <c r="M122" s="122">
        <f t="shared" si="81"/>
        <v>25.594000000000001</v>
      </c>
      <c r="N122" s="123">
        <f t="shared" si="82"/>
        <v>0</v>
      </c>
      <c r="O122" s="123">
        <f t="shared" si="83"/>
        <v>9.7671248656120415</v>
      </c>
      <c r="P122" s="223">
        <f t="shared" si="84"/>
        <v>62</v>
      </c>
      <c r="Q122" s="224">
        <f t="shared" si="85"/>
        <v>0</v>
      </c>
      <c r="R122" s="224">
        <f t="shared" si="86"/>
        <v>407</v>
      </c>
      <c r="T122">
        <v>531</v>
      </c>
      <c r="U122">
        <v>3588</v>
      </c>
      <c r="V122" t="s">
        <v>479</v>
      </c>
      <c r="W122">
        <v>4167.04</v>
      </c>
      <c r="X122">
        <v>1808.087</v>
      </c>
      <c r="Y122">
        <v>2.3050000000000002</v>
      </c>
      <c r="Z122">
        <v>25.594000000000001</v>
      </c>
      <c r="AA122">
        <v>145.57359099999999</v>
      </c>
      <c r="AB122">
        <v>2.8283160000000001</v>
      </c>
      <c r="AC122">
        <v>46.209980000000002</v>
      </c>
      <c r="AD122" s="1">
        <v>804</v>
      </c>
      <c r="AE122">
        <v>0</v>
      </c>
      <c r="AF122">
        <v>407</v>
      </c>
      <c r="AG122">
        <v>91</v>
      </c>
      <c r="AH122">
        <v>28.624972</v>
      </c>
      <c r="AI122">
        <v>47578.9</v>
      </c>
      <c r="AJ122">
        <v>23442.5</v>
      </c>
      <c r="AK122">
        <v>62</v>
      </c>
      <c r="AL122">
        <v>41099</v>
      </c>
      <c r="AM122" t="s">
        <v>480</v>
      </c>
      <c r="AN122" t="s">
        <v>688</v>
      </c>
      <c r="AO122">
        <v>3921.6759999999999</v>
      </c>
      <c r="AR122" t="s">
        <v>118</v>
      </c>
      <c r="AS122" t="s">
        <v>120</v>
      </c>
      <c r="AT122" t="s">
        <v>231</v>
      </c>
      <c r="AU122" t="s">
        <v>479</v>
      </c>
      <c r="AV122" t="s">
        <v>48</v>
      </c>
      <c r="AW122">
        <v>2</v>
      </c>
      <c r="BB122">
        <v>0.74343442177258345</v>
      </c>
      <c r="BC122" t="s">
        <v>70</v>
      </c>
      <c r="BF122" t="s">
        <v>118</v>
      </c>
      <c r="BG122" t="s">
        <v>120</v>
      </c>
      <c r="BH122" t="s">
        <v>479</v>
      </c>
      <c r="BI122">
        <v>3588</v>
      </c>
      <c r="BJ122">
        <v>2</v>
      </c>
      <c r="BK122" t="s">
        <v>231</v>
      </c>
      <c r="BL122" t="s">
        <v>224</v>
      </c>
      <c r="BM122">
        <v>0.74343442177258345</v>
      </c>
      <c r="BN122" t="s">
        <v>70</v>
      </c>
      <c r="BO122" t="s">
        <v>188</v>
      </c>
      <c r="BP122">
        <v>4167.04</v>
      </c>
    </row>
    <row r="123" spans="1:68" ht="16.5" x14ac:dyDescent="0.25">
      <c r="A123" s="129" t="str">
        <f t="shared" si="70"/>
        <v>청라교통</v>
      </c>
      <c r="B123" s="130" t="str">
        <f t="shared" si="35"/>
        <v>한종열</v>
      </c>
      <c r="C123" s="131" t="str">
        <f t="shared" si="71"/>
        <v>F</v>
      </c>
      <c r="D123" s="132">
        <f t="shared" si="72"/>
        <v>0.78676452291270871</v>
      </c>
      <c r="E123" s="133">
        <f t="shared" si="73"/>
        <v>5575</v>
      </c>
      <c r="F123" s="134" t="str">
        <f t="shared" si="74"/>
        <v>308</v>
      </c>
      <c r="G123" s="135" t="str">
        <f t="shared" si="75"/>
        <v>70바5088</v>
      </c>
      <c r="H123" s="136">
        <f t="shared" si="76"/>
        <v>2</v>
      </c>
      <c r="I123" s="137">
        <f t="shared" si="77"/>
        <v>5148.9989999999998</v>
      </c>
      <c r="J123" s="138">
        <f t="shared" si="78"/>
        <v>2.0375269968760965E-2</v>
      </c>
      <c r="K123" s="138">
        <f t="shared" si="79"/>
        <v>0.28340375062134976</v>
      </c>
      <c r="L123" s="138">
        <f t="shared" si="80"/>
        <v>0.2029520689361175</v>
      </c>
      <c r="M123" s="139">
        <f t="shared" si="81"/>
        <v>21.742999999999999</v>
      </c>
      <c r="N123" s="140">
        <f t="shared" si="82"/>
        <v>1.9421250615896411E-2</v>
      </c>
      <c r="O123" s="140">
        <f t="shared" si="83"/>
        <v>9.7106253079482059</v>
      </c>
      <c r="P123" s="221">
        <f t="shared" si="84"/>
        <v>18</v>
      </c>
      <c r="Q123" s="222">
        <f t="shared" si="85"/>
        <v>1</v>
      </c>
      <c r="R123" s="222">
        <f t="shared" si="86"/>
        <v>500</v>
      </c>
      <c r="T123">
        <v>531</v>
      </c>
      <c r="U123">
        <v>5575</v>
      </c>
      <c r="V123" t="s">
        <v>481</v>
      </c>
      <c r="W123">
        <v>5148.9989999999998</v>
      </c>
      <c r="X123">
        <v>2119.7130000000002</v>
      </c>
      <c r="Y123">
        <v>2.4289999999999998</v>
      </c>
      <c r="Z123">
        <v>21.742999999999999</v>
      </c>
      <c r="AA123">
        <v>155.701348</v>
      </c>
      <c r="AB123">
        <v>3.1724570000000001</v>
      </c>
      <c r="AC123">
        <v>44.126345999999998</v>
      </c>
      <c r="AD123" s="1">
        <v>1045</v>
      </c>
      <c r="AE123">
        <v>1</v>
      </c>
      <c r="AF123">
        <v>500</v>
      </c>
      <c r="AG123">
        <v>94</v>
      </c>
      <c r="AH123">
        <v>33.069713</v>
      </c>
      <c r="AI123">
        <v>38781.699999999997</v>
      </c>
      <c r="AJ123">
        <v>19330.5</v>
      </c>
      <c r="AK123">
        <v>18</v>
      </c>
      <c r="AL123">
        <v>7170</v>
      </c>
      <c r="AM123" t="s">
        <v>482</v>
      </c>
      <c r="AN123" t="s">
        <v>689</v>
      </c>
      <c r="AO123">
        <v>4870.3059999999996</v>
      </c>
      <c r="AR123" t="s">
        <v>118</v>
      </c>
      <c r="AS123" t="s">
        <v>122</v>
      </c>
      <c r="AT123" t="s">
        <v>247</v>
      </c>
      <c r="AU123" t="s">
        <v>481</v>
      </c>
      <c r="AV123" t="s">
        <v>48</v>
      </c>
      <c r="AW123">
        <v>2</v>
      </c>
      <c r="BB123">
        <v>0.78676452291270871</v>
      </c>
      <c r="BC123" t="s">
        <v>70</v>
      </c>
      <c r="BF123" t="s">
        <v>118</v>
      </c>
      <c r="BG123" t="s">
        <v>122</v>
      </c>
      <c r="BH123" t="s">
        <v>481</v>
      </c>
      <c r="BI123">
        <v>5575</v>
      </c>
      <c r="BJ123">
        <v>2</v>
      </c>
      <c r="BK123" t="s">
        <v>247</v>
      </c>
      <c r="BL123" t="s">
        <v>249</v>
      </c>
      <c r="BM123">
        <v>0.78676452291270871</v>
      </c>
      <c r="BN123" t="s">
        <v>70</v>
      </c>
      <c r="BO123" t="s">
        <v>188</v>
      </c>
      <c r="BP123">
        <v>5148.9989999999998</v>
      </c>
    </row>
    <row r="124" spans="1:68" ht="16.5" x14ac:dyDescent="0.25">
      <c r="A124" s="112" t="str">
        <f t="shared" si="70"/>
        <v>청라교통</v>
      </c>
      <c r="B124" s="113" t="str">
        <f t="shared" si="35"/>
        <v>허오만</v>
      </c>
      <c r="C124" s="114" t="str">
        <f t="shared" si="71"/>
        <v>F</v>
      </c>
      <c r="D124" s="115">
        <f t="shared" si="72"/>
        <v>0.73187499999999994</v>
      </c>
      <c r="E124" s="116">
        <f t="shared" si="73"/>
        <v>6306</v>
      </c>
      <c r="F124" s="117" t="str">
        <f t="shared" si="74"/>
        <v>306</v>
      </c>
      <c r="G124" s="118" t="str">
        <f t="shared" si="75"/>
        <v>72바1381</v>
      </c>
      <c r="H124" s="119">
        <f t="shared" si="76"/>
        <v>1</v>
      </c>
      <c r="I124" s="120">
        <f t="shared" si="77"/>
        <v>4245.7749999999996</v>
      </c>
      <c r="J124" s="121">
        <f t="shared" si="78"/>
        <v>5.8425529941095462E-2</v>
      </c>
      <c r="K124" s="121">
        <f t="shared" si="79"/>
        <v>0.32736188663527055</v>
      </c>
      <c r="L124" s="121">
        <f t="shared" si="80"/>
        <v>0.15238678450930632</v>
      </c>
      <c r="M124" s="122">
        <f t="shared" si="81"/>
        <v>24.863</v>
      </c>
      <c r="N124" s="123">
        <f t="shared" si="82"/>
        <v>0</v>
      </c>
      <c r="O124" s="123">
        <f t="shared" si="83"/>
        <v>8.7145456365445657</v>
      </c>
      <c r="P124" s="223">
        <f t="shared" si="84"/>
        <v>56</v>
      </c>
      <c r="Q124" s="224">
        <f t="shared" si="85"/>
        <v>0</v>
      </c>
      <c r="R124" s="224">
        <f t="shared" si="86"/>
        <v>370</v>
      </c>
      <c r="T124">
        <v>531</v>
      </c>
      <c r="U124">
        <v>6306</v>
      </c>
      <c r="V124" t="s">
        <v>483</v>
      </c>
      <c r="W124">
        <v>4245.7749999999996</v>
      </c>
      <c r="X124">
        <v>1813.019</v>
      </c>
      <c r="Y124">
        <v>2.3420000000000001</v>
      </c>
      <c r="Z124">
        <v>24.863</v>
      </c>
      <c r="AA124">
        <v>155.634703</v>
      </c>
      <c r="AB124">
        <v>9.0930400000000002</v>
      </c>
      <c r="AC124">
        <v>50.948869999999999</v>
      </c>
      <c r="AD124" s="1">
        <v>647</v>
      </c>
      <c r="AE124">
        <v>0</v>
      </c>
      <c r="AF124">
        <v>370</v>
      </c>
      <c r="AG124">
        <v>94</v>
      </c>
      <c r="AH124">
        <v>27.280387000000001</v>
      </c>
      <c r="AI124">
        <v>52972.3</v>
      </c>
      <c r="AJ124">
        <v>30923.9</v>
      </c>
      <c r="AK124">
        <v>56</v>
      </c>
      <c r="AL124">
        <v>49965</v>
      </c>
      <c r="AM124" t="s">
        <v>484</v>
      </c>
      <c r="AN124" t="s">
        <v>690</v>
      </c>
      <c r="AO124">
        <v>4245.7749999999996</v>
      </c>
      <c r="AR124" t="s">
        <v>118</v>
      </c>
      <c r="AS124" t="s">
        <v>120</v>
      </c>
      <c r="AT124" t="s">
        <v>234</v>
      </c>
      <c r="AU124" t="s">
        <v>483</v>
      </c>
      <c r="AV124" t="s">
        <v>48</v>
      </c>
      <c r="AW124">
        <v>1</v>
      </c>
      <c r="BB124">
        <v>0.73187499999999994</v>
      </c>
      <c r="BC124" t="s">
        <v>70</v>
      </c>
      <c r="BF124" t="s">
        <v>118</v>
      </c>
      <c r="BG124" t="s">
        <v>120</v>
      </c>
      <c r="BH124" t="s">
        <v>483</v>
      </c>
      <c r="BI124">
        <v>6306</v>
      </c>
      <c r="BJ124">
        <v>1</v>
      </c>
      <c r="BK124" t="s">
        <v>234</v>
      </c>
      <c r="BL124" t="s">
        <v>174</v>
      </c>
      <c r="BM124">
        <v>0.73187499999999994</v>
      </c>
      <c r="BN124" t="s">
        <v>70</v>
      </c>
      <c r="BO124" t="s">
        <v>188</v>
      </c>
      <c r="BP124">
        <v>4245.7749999999996</v>
      </c>
    </row>
    <row r="125" spans="1:68" ht="16.5" x14ac:dyDescent="0.25">
      <c r="A125" s="129" t="str">
        <f t="shared" si="70"/>
        <v>청라교통</v>
      </c>
      <c r="B125" s="130" t="str">
        <f t="shared" si="35"/>
        <v>홍대경</v>
      </c>
      <c r="C125" s="131" t="str">
        <f t="shared" si="71"/>
        <v>D</v>
      </c>
      <c r="D125" s="132">
        <f t="shared" si="72"/>
        <v>0.82626723582997341</v>
      </c>
      <c r="E125" s="133">
        <f t="shared" si="73"/>
        <v>4695</v>
      </c>
      <c r="F125" s="134" t="str">
        <f t="shared" si="74"/>
        <v>307</v>
      </c>
      <c r="G125" s="135" t="str">
        <f t="shared" si="75"/>
        <v>72바1700</v>
      </c>
      <c r="H125" s="136">
        <f t="shared" si="76"/>
        <v>3</v>
      </c>
      <c r="I125" s="137">
        <f t="shared" si="77"/>
        <v>4495.7219999999998</v>
      </c>
      <c r="J125" s="138">
        <f t="shared" si="78"/>
        <v>4.4044217359274322E-2</v>
      </c>
      <c r="K125" s="138">
        <f t="shared" si="79"/>
        <v>0.33101391449624901</v>
      </c>
      <c r="L125" s="138">
        <f t="shared" si="80"/>
        <v>0.18395265543554518</v>
      </c>
      <c r="M125" s="139">
        <f t="shared" si="81"/>
        <v>23.206</v>
      </c>
      <c r="N125" s="140">
        <f t="shared" si="82"/>
        <v>2.2243368250972815E-2</v>
      </c>
      <c r="O125" s="140">
        <f t="shared" si="83"/>
        <v>54.407278741879509</v>
      </c>
      <c r="P125" s="221">
        <f t="shared" si="84"/>
        <v>41</v>
      </c>
      <c r="Q125" s="222">
        <f t="shared" si="85"/>
        <v>1</v>
      </c>
      <c r="R125" s="222">
        <f t="shared" si="86"/>
        <v>2446</v>
      </c>
      <c r="T125">
        <v>531</v>
      </c>
      <c r="U125">
        <v>4695</v>
      </c>
      <c r="V125" t="s">
        <v>485</v>
      </c>
      <c r="W125">
        <v>4495.7219999999998</v>
      </c>
      <c r="X125">
        <v>2016.5139999999999</v>
      </c>
      <c r="Y125">
        <v>2.2290000000000001</v>
      </c>
      <c r="Z125">
        <v>23.206</v>
      </c>
      <c r="AA125">
        <v>182.96551700000001</v>
      </c>
      <c r="AB125">
        <v>8.0585730000000009</v>
      </c>
      <c r="AC125">
        <v>60.564132000000001</v>
      </c>
      <c r="AD125" s="1">
        <v>827</v>
      </c>
      <c r="AE125">
        <v>1</v>
      </c>
      <c r="AF125">
        <v>2446</v>
      </c>
      <c r="AG125">
        <v>93</v>
      </c>
      <c r="AH125">
        <v>24.571415999999999</v>
      </c>
      <c r="AI125">
        <v>31635</v>
      </c>
      <c r="AJ125">
        <v>12114.6</v>
      </c>
      <c r="AK125">
        <v>41</v>
      </c>
      <c r="AL125">
        <v>21461</v>
      </c>
      <c r="AM125" t="s">
        <v>486</v>
      </c>
      <c r="AN125" t="s">
        <v>691</v>
      </c>
      <c r="AO125">
        <v>3866.2890000000002</v>
      </c>
      <c r="AR125" t="s">
        <v>118</v>
      </c>
      <c r="AS125" t="s">
        <v>121</v>
      </c>
      <c r="AT125" t="s">
        <v>240</v>
      </c>
      <c r="AU125" t="s">
        <v>485</v>
      </c>
      <c r="AV125" t="s">
        <v>48</v>
      </c>
      <c r="AW125">
        <v>3</v>
      </c>
      <c r="BB125">
        <v>0.82626723582997341</v>
      </c>
      <c r="BC125" t="s">
        <v>67</v>
      </c>
      <c r="BF125" t="s">
        <v>118</v>
      </c>
      <c r="BG125" t="s">
        <v>121</v>
      </c>
      <c r="BH125" t="s">
        <v>485</v>
      </c>
      <c r="BI125">
        <v>4695</v>
      </c>
      <c r="BJ125">
        <v>3</v>
      </c>
      <c r="BK125" t="s">
        <v>240</v>
      </c>
      <c r="BL125" t="s">
        <v>238</v>
      </c>
      <c r="BM125">
        <v>0.82626723582997341</v>
      </c>
      <c r="BN125" t="s">
        <v>67</v>
      </c>
      <c r="BO125" t="s">
        <v>179</v>
      </c>
      <c r="BP125">
        <v>4495.7219999999998</v>
      </c>
    </row>
    <row r="126" spans="1:68" ht="16.5" x14ac:dyDescent="0.25">
      <c r="A126" s="112" t="str">
        <f t="shared" si="70"/>
        <v>청라교통</v>
      </c>
      <c r="B126" s="113" t="str">
        <f t="shared" si="35"/>
        <v>황현익</v>
      </c>
      <c r="C126" s="114" t="str">
        <f t="shared" si="71"/>
        <v>D</v>
      </c>
      <c r="D126" s="115">
        <f t="shared" si="72"/>
        <v>0.82922515942709918</v>
      </c>
      <c r="E126" s="116">
        <f t="shared" si="73"/>
        <v>788</v>
      </c>
      <c r="F126" s="117" t="str">
        <f t="shared" si="74"/>
        <v>112</v>
      </c>
      <c r="G126" s="118" t="str">
        <f t="shared" si="75"/>
        <v>70바6066</v>
      </c>
      <c r="H126" s="119">
        <f t="shared" si="76"/>
        <v>3</v>
      </c>
      <c r="I126" s="120">
        <f t="shared" si="77"/>
        <v>1668.6310000000001</v>
      </c>
      <c r="J126" s="121">
        <f t="shared" si="78"/>
        <v>1.621651747213719E-2</v>
      </c>
      <c r="K126" s="121">
        <f t="shared" si="79"/>
        <v>0.34258735255440387</v>
      </c>
      <c r="L126" s="121">
        <f t="shared" si="80"/>
        <v>0.21334854740203196</v>
      </c>
      <c r="M126" s="122">
        <f t="shared" si="81"/>
        <v>14.404999999999999</v>
      </c>
      <c r="N126" s="123">
        <f t="shared" si="82"/>
        <v>0</v>
      </c>
      <c r="O126" s="123">
        <f t="shared" si="83"/>
        <v>10.907144839092645</v>
      </c>
      <c r="P126" s="223">
        <f t="shared" si="84"/>
        <v>1</v>
      </c>
      <c r="Q126" s="224">
        <f t="shared" si="85"/>
        <v>0</v>
      </c>
      <c r="R126" s="224">
        <f t="shared" si="86"/>
        <v>182</v>
      </c>
      <c r="T126">
        <v>531</v>
      </c>
      <c r="U126">
        <v>788</v>
      </c>
      <c r="V126" t="s">
        <v>487</v>
      </c>
      <c r="W126">
        <v>1668.6310000000001</v>
      </c>
      <c r="X126">
        <v>964.43799999999999</v>
      </c>
      <c r="Y126">
        <v>1.73</v>
      </c>
      <c r="Z126">
        <v>14.404999999999999</v>
      </c>
      <c r="AA126">
        <v>95.922753</v>
      </c>
      <c r="AB126">
        <v>1.5555330000000001</v>
      </c>
      <c r="AC126">
        <v>32.861922</v>
      </c>
      <c r="AD126" s="1">
        <v>356</v>
      </c>
      <c r="AE126">
        <v>0</v>
      </c>
      <c r="AF126">
        <v>182</v>
      </c>
      <c r="AG126">
        <v>85</v>
      </c>
      <c r="AH126">
        <v>17.395569999999999</v>
      </c>
      <c r="AI126">
        <v>1866.1</v>
      </c>
      <c r="AJ126">
        <v>23.1</v>
      </c>
      <c r="AK126">
        <v>1</v>
      </c>
      <c r="AL126">
        <v>1188</v>
      </c>
      <c r="AM126" t="s">
        <v>488</v>
      </c>
      <c r="AN126" t="s">
        <v>692</v>
      </c>
      <c r="AO126">
        <v>1468.7080000000001</v>
      </c>
      <c r="AR126" t="s">
        <v>118</v>
      </c>
      <c r="AS126" t="s">
        <v>119</v>
      </c>
      <c r="AT126" t="s">
        <v>213</v>
      </c>
      <c r="AU126" t="s">
        <v>487</v>
      </c>
      <c r="AV126" t="s">
        <v>48</v>
      </c>
      <c r="AW126">
        <v>3</v>
      </c>
      <c r="BB126">
        <v>0.82922515942709918</v>
      </c>
      <c r="BC126" t="s">
        <v>67</v>
      </c>
      <c r="BF126" t="s">
        <v>118</v>
      </c>
      <c r="BG126" t="s">
        <v>119</v>
      </c>
      <c r="BH126" t="s">
        <v>487</v>
      </c>
      <c r="BI126">
        <v>788</v>
      </c>
      <c r="BJ126">
        <v>3</v>
      </c>
      <c r="BK126" t="s">
        <v>213</v>
      </c>
      <c r="BL126" t="s">
        <v>212</v>
      </c>
      <c r="BM126">
        <v>0.82922515942709918</v>
      </c>
      <c r="BN126" t="s">
        <v>67</v>
      </c>
      <c r="BO126" t="s">
        <v>179</v>
      </c>
      <c r="BP126">
        <v>1668.6310000000001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6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0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63" t="s">
        <v>695</v>
      </c>
      <c r="B2" s="264"/>
      <c r="C2" s="265"/>
      <c r="D2" s="266"/>
      <c r="E2" s="263"/>
      <c r="F2" s="267"/>
      <c r="G2" s="263"/>
      <c r="H2" s="263"/>
      <c r="I2" s="263"/>
      <c r="J2" s="263"/>
      <c r="K2" s="250"/>
      <c r="L2" s="250"/>
      <c r="M2" s="250"/>
      <c r="N2" s="250"/>
      <c r="O2" s="250"/>
      <c r="P2" s="250"/>
      <c r="Q2" s="250"/>
      <c r="R2" s="250"/>
    </row>
    <row r="3" spans="1:18" x14ac:dyDescent="0.25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 x14ac:dyDescent="0.25">
      <c r="A4" s="268" t="s">
        <v>696</v>
      </c>
      <c r="B4" s="269"/>
      <c r="C4" s="270"/>
      <c r="D4" s="271"/>
      <c r="E4" s="272"/>
      <c r="F4" s="273"/>
      <c r="G4" s="250"/>
      <c r="H4" s="272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 x14ac:dyDescent="0.25">
      <c r="A5" s="253" t="s">
        <v>697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</row>
    <row r="6" spans="1:18" ht="17.25" x14ac:dyDescent="0.25">
      <c r="A6" s="254" t="s">
        <v>698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 x14ac:dyDescent="0.25">
      <c r="A7" s="254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 x14ac:dyDescent="0.25">
      <c r="A8" s="251" t="s">
        <v>192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</row>
    <row r="9" spans="1:18" x14ac:dyDescent="0.25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</row>
    <row r="10" spans="1:18" x14ac:dyDescent="0.25">
      <c r="A10" s="252" t="s">
        <v>699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</row>
    <row r="11" spans="1:18" x14ac:dyDescent="0.25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</row>
    <row r="12" spans="1:18" x14ac:dyDescent="0.25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 x14ac:dyDescent="0.25">
      <c r="A13" s="274" t="s">
        <v>0</v>
      </c>
      <c r="B13" s="275" t="s">
        <v>74</v>
      </c>
      <c r="C13" s="276" t="s">
        <v>65</v>
      </c>
      <c r="D13" s="276" t="s">
        <v>158</v>
      </c>
      <c r="E13" s="277" t="s">
        <v>144</v>
      </c>
      <c r="F13" s="275" t="s">
        <v>149</v>
      </c>
      <c r="G13" s="277" t="s">
        <v>147</v>
      </c>
      <c r="H13" s="277" t="s">
        <v>151</v>
      </c>
      <c r="I13" s="230" t="s">
        <v>153</v>
      </c>
      <c r="J13" s="277" t="s">
        <v>11</v>
      </c>
      <c r="K13" s="277" t="s">
        <v>12</v>
      </c>
      <c r="L13" s="277" t="s">
        <v>13</v>
      </c>
      <c r="M13" s="277" t="s">
        <v>106</v>
      </c>
      <c r="N13" s="277" t="s">
        <v>6</v>
      </c>
      <c r="O13" s="277" t="s">
        <v>7</v>
      </c>
      <c r="P13" s="277" t="s">
        <v>180</v>
      </c>
      <c r="Q13" s="278" t="s">
        <v>182</v>
      </c>
      <c r="R13" s="278" t="s">
        <v>183</v>
      </c>
    </row>
    <row r="14" spans="1:18" ht="16.5" x14ac:dyDescent="0.25">
      <c r="A14" s="279" t="s">
        <v>118</v>
      </c>
      <c r="B14" s="280" t="s">
        <v>255</v>
      </c>
      <c r="C14" s="281" t="s">
        <v>70</v>
      </c>
      <c r="D14" s="282">
        <v>0.76869593904306222</v>
      </c>
      <c r="E14" s="283">
        <v>3423</v>
      </c>
      <c r="F14" s="233" t="s">
        <v>122</v>
      </c>
      <c r="G14" s="284" t="s">
        <v>248</v>
      </c>
      <c r="H14" s="285">
        <v>2</v>
      </c>
      <c r="I14" s="234">
        <v>5040.3789999999999</v>
      </c>
      <c r="J14" s="286">
        <v>1.3166158375938299E-2</v>
      </c>
      <c r="K14" s="286">
        <v>0.33703121383445506</v>
      </c>
      <c r="L14" s="286">
        <v>0.1355056832035845</v>
      </c>
      <c r="M14" s="287">
        <v>25.832999999999998</v>
      </c>
      <c r="N14" s="288">
        <v>0</v>
      </c>
      <c r="O14" s="288">
        <v>18.133557020216138</v>
      </c>
      <c r="P14" s="289">
        <v>47</v>
      </c>
      <c r="Q14" s="290">
        <v>0</v>
      </c>
      <c r="R14" s="290">
        <v>914</v>
      </c>
    </row>
    <row r="15" spans="1:18" ht="16.5" x14ac:dyDescent="0.25">
      <c r="A15" s="279" t="s">
        <v>118</v>
      </c>
      <c r="B15" s="280" t="s">
        <v>261</v>
      </c>
      <c r="C15" s="281" t="s">
        <v>70</v>
      </c>
      <c r="D15" s="282">
        <v>0.75461750837836694</v>
      </c>
      <c r="E15" s="283">
        <v>9832</v>
      </c>
      <c r="F15" s="233" t="s">
        <v>121</v>
      </c>
      <c r="G15" s="284" t="s">
        <v>245</v>
      </c>
      <c r="H15" s="285">
        <v>9</v>
      </c>
      <c r="I15" s="234">
        <v>2724.42</v>
      </c>
      <c r="J15" s="286">
        <v>3.599265890803241E-2</v>
      </c>
      <c r="K15" s="286">
        <v>0.32060149159961931</v>
      </c>
      <c r="L15" s="286">
        <v>0.19820732486180545</v>
      </c>
      <c r="M15" s="287">
        <v>25.85</v>
      </c>
      <c r="N15" s="288">
        <v>7.34101203191872E-2</v>
      </c>
      <c r="O15" s="288" t="s">
        <v>700</v>
      </c>
      <c r="P15" s="289">
        <v>11</v>
      </c>
      <c r="Q15" s="290">
        <v>2</v>
      </c>
      <c r="R15" s="290">
        <v>2811</v>
      </c>
    </row>
    <row r="16" spans="1:18" ht="16.5" x14ac:dyDescent="0.25">
      <c r="A16" s="279" t="s">
        <v>118</v>
      </c>
      <c r="B16" s="280" t="s">
        <v>263</v>
      </c>
      <c r="C16" s="281" t="s">
        <v>67</v>
      </c>
      <c r="D16" s="282">
        <v>0.80800000000000005</v>
      </c>
      <c r="E16" s="283">
        <v>5077</v>
      </c>
      <c r="F16" s="233" t="s">
        <v>119</v>
      </c>
      <c r="G16" s="284" t="s">
        <v>221</v>
      </c>
      <c r="H16" s="285">
        <v>1</v>
      </c>
      <c r="I16" s="234">
        <v>1484.741</v>
      </c>
      <c r="J16" s="286">
        <v>5.9663253625312782E-3</v>
      </c>
      <c r="K16" s="286">
        <v>0.48514317187343375</v>
      </c>
      <c r="L16" s="286">
        <v>0.17228261051728358</v>
      </c>
      <c r="M16" s="287">
        <v>24.126000000000001</v>
      </c>
      <c r="N16" s="288">
        <v>0.40411088533286277</v>
      </c>
      <c r="O16" s="288" t="s">
        <v>700</v>
      </c>
      <c r="P16" s="289">
        <v>40</v>
      </c>
      <c r="Q16" s="290">
        <v>6</v>
      </c>
      <c r="R16" s="290">
        <v>1319</v>
      </c>
    </row>
    <row r="17" spans="1:18" ht="16.5" x14ac:dyDescent="0.25">
      <c r="A17" s="279" t="s">
        <v>118</v>
      </c>
      <c r="B17" s="280" t="s">
        <v>265</v>
      </c>
      <c r="C17" s="281" t="s">
        <v>67</v>
      </c>
      <c r="D17" s="282">
        <v>0.80761904761904757</v>
      </c>
      <c r="E17" s="283">
        <v>2165</v>
      </c>
      <c r="F17" s="233" t="s">
        <v>119</v>
      </c>
      <c r="G17" s="284" t="s">
        <v>206</v>
      </c>
      <c r="H17" s="285">
        <v>1</v>
      </c>
      <c r="I17" s="234">
        <v>1511.72</v>
      </c>
      <c r="J17" s="286">
        <v>6.5747315229523387E-2</v>
      </c>
      <c r="K17" s="286">
        <v>0.3547872674411543</v>
      </c>
      <c r="L17" s="286">
        <v>0.2315243563622893</v>
      </c>
      <c r="M17" s="287">
        <v>17.228999999999999</v>
      </c>
      <c r="N17" s="288">
        <v>6.6149816103511228E-2</v>
      </c>
      <c r="O17" s="288">
        <v>48.752414468287775</v>
      </c>
      <c r="P17" s="289">
        <v>6</v>
      </c>
      <c r="Q17" s="290">
        <v>1</v>
      </c>
      <c r="R17" s="290">
        <v>737</v>
      </c>
    </row>
    <row r="18" spans="1:18" ht="16.5" x14ac:dyDescent="0.25">
      <c r="A18" s="279" t="s">
        <v>118</v>
      </c>
      <c r="B18" s="280" t="s">
        <v>267</v>
      </c>
      <c r="C18" s="281" t="s">
        <v>67</v>
      </c>
      <c r="D18" s="282">
        <v>0.83695148923643448</v>
      </c>
      <c r="E18" s="283">
        <v>4887</v>
      </c>
      <c r="F18" s="233" t="s">
        <v>119</v>
      </c>
      <c r="G18" s="284" t="s">
        <v>206</v>
      </c>
      <c r="H18" s="285">
        <v>2</v>
      </c>
      <c r="I18" s="234">
        <v>1620.845</v>
      </c>
      <c r="J18" s="286">
        <v>2.4659175527616529E-2</v>
      </c>
      <c r="K18" s="286">
        <v>0.34232436094356467</v>
      </c>
      <c r="L18" s="286">
        <v>0.20483143051926619</v>
      </c>
      <c r="M18" s="287">
        <v>15.977</v>
      </c>
      <c r="N18" s="288">
        <v>0</v>
      </c>
      <c r="O18" s="288">
        <v>6.7865835413009883</v>
      </c>
      <c r="P18" s="289">
        <v>6</v>
      </c>
      <c r="Q18" s="290">
        <v>0</v>
      </c>
      <c r="R18" s="290">
        <v>110</v>
      </c>
    </row>
    <row r="19" spans="1:18" ht="16.5" x14ac:dyDescent="0.25">
      <c r="A19" s="279" t="s">
        <v>118</v>
      </c>
      <c r="B19" s="280" t="s">
        <v>271</v>
      </c>
      <c r="C19" s="281" t="s">
        <v>67</v>
      </c>
      <c r="D19" s="282">
        <v>0.82576165346167452</v>
      </c>
      <c r="E19" s="283">
        <v>2591</v>
      </c>
      <c r="F19" s="233" t="s">
        <v>119</v>
      </c>
      <c r="G19" s="284" t="s">
        <v>219</v>
      </c>
      <c r="H19" s="285">
        <v>2</v>
      </c>
      <c r="I19" s="234">
        <v>1816.6469999999999</v>
      </c>
      <c r="J19" s="286">
        <v>3.3107556689921852E-2</v>
      </c>
      <c r="K19" s="286">
        <v>0.36313889483851786</v>
      </c>
      <c r="L19" s="286">
        <v>0.24715863896508239</v>
      </c>
      <c r="M19" s="287">
        <v>16.600999999999999</v>
      </c>
      <c r="N19" s="288">
        <v>0</v>
      </c>
      <c r="O19" s="288">
        <v>6.0000649548316209</v>
      </c>
      <c r="P19" s="289">
        <v>5</v>
      </c>
      <c r="Q19" s="290">
        <v>0</v>
      </c>
      <c r="R19" s="290">
        <v>109</v>
      </c>
    </row>
    <row r="20" spans="1:18" ht="16.5" x14ac:dyDescent="0.25">
      <c r="A20" s="279" t="s">
        <v>118</v>
      </c>
      <c r="B20" s="280" t="s">
        <v>273</v>
      </c>
      <c r="C20" s="281" t="s">
        <v>70</v>
      </c>
      <c r="D20" s="282">
        <v>0.73407407407407399</v>
      </c>
      <c r="E20" s="283">
        <v>5231</v>
      </c>
      <c r="F20" s="233" t="s">
        <v>121</v>
      </c>
      <c r="G20" s="284" t="s">
        <v>237</v>
      </c>
      <c r="H20" s="285">
        <v>1</v>
      </c>
      <c r="I20" s="234">
        <v>8755.3510000000006</v>
      </c>
      <c r="J20" s="286">
        <v>2.1775281087008009E-2</v>
      </c>
      <c r="K20" s="286">
        <v>0.36109810302154649</v>
      </c>
      <c r="L20" s="286">
        <v>0.21438318121112448</v>
      </c>
      <c r="M20" s="287">
        <v>23.818999999999999</v>
      </c>
      <c r="N20" s="288">
        <v>0.37691235908189175</v>
      </c>
      <c r="O20" s="288">
        <v>35.178486847643228</v>
      </c>
      <c r="P20" s="289">
        <v>127</v>
      </c>
      <c r="Q20" s="290">
        <v>33</v>
      </c>
      <c r="R20" s="290">
        <v>3080</v>
      </c>
    </row>
    <row r="21" spans="1:18" ht="16.5" x14ac:dyDescent="0.25">
      <c r="A21" s="279" t="s">
        <v>118</v>
      </c>
      <c r="B21" s="280" t="s">
        <v>275</v>
      </c>
      <c r="C21" s="281" t="s">
        <v>70</v>
      </c>
      <c r="D21" s="282">
        <v>0.74318154622672605</v>
      </c>
      <c r="E21" s="283">
        <v>9455</v>
      </c>
      <c r="F21" s="233" t="s">
        <v>120</v>
      </c>
      <c r="G21" s="284" t="s">
        <v>229</v>
      </c>
      <c r="H21" s="285">
        <v>9</v>
      </c>
      <c r="I21" s="234">
        <v>2342.9989999999998</v>
      </c>
      <c r="J21" s="286">
        <v>4.9089994988002678E-2</v>
      </c>
      <c r="K21" s="286">
        <v>0.34973033307141926</v>
      </c>
      <c r="L21" s="286">
        <v>0.13054618611811769</v>
      </c>
      <c r="M21" s="287">
        <v>24.997</v>
      </c>
      <c r="N21" s="288">
        <v>0</v>
      </c>
      <c r="O21" s="288">
        <v>18.352547312226768</v>
      </c>
      <c r="P21" s="289">
        <v>34</v>
      </c>
      <c r="Q21" s="290">
        <v>2</v>
      </c>
      <c r="R21" s="290">
        <v>458</v>
      </c>
    </row>
    <row r="22" spans="1:18" ht="16.5" x14ac:dyDescent="0.25">
      <c r="A22" s="279" t="s">
        <v>118</v>
      </c>
      <c r="B22" s="280" t="s">
        <v>507</v>
      </c>
      <c r="C22" s="281" t="s">
        <v>67</v>
      </c>
      <c r="D22" s="282">
        <v>0.80506654229909258</v>
      </c>
      <c r="E22" s="283">
        <v>7322</v>
      </c>
      <c r="F22" s="233" t="s">
        <v>122</v>
      </c>
      <c r="G22" s="284" t="s">
        <v>248</v>
      </c>
      <c r="H22" s="285">
        <v>18</v>
      </c>
      <c r="I22" s="234">
        <v>3172.7260000000006</v>
      </c>
      <c r="J22" s="286">
        <v>5.2890423301080784E-2</v>
      </c>
      <c r="K22" s="286">
        <v>0.32856908548070707</v>
      </c>
      <c r="L22" s="286">
        <v>0.19380785450377616</v>
      </c>
      <c r="M22" s="287">
        <v>19.190000000000001</v>
      </c>
      <c r="N22" s="288">
        <v>3.151863728541323E-2</v>
      </c>
      <c r="O22" s="288">
        <v>26.002875760465916</v>
      </c>
      <c r="P22" s="289">
        <v>40</v>
      </c>
      <c r="Q22" s="290">
        <v>1</v>
      </c>
      <c r="R22" s="290">
        <v>842</v>
      </c>
    </row>
    <row r="23" spans="1:18" ht="16.5" x14ac:dyDescent="0.25">
      <c r="A23" s="279" t="s">
        <v>118</v>
      </c>
      <c r="B23" s="280" t="s">
        <v>287</v>
      </c>
      <c r="C23" s="281" t="s">
        <v>67</v>
      </c>
      <c r="D23" s="282">
        <v>0.80199926925705967</v>
      </c>
      <c r="E23" s="283">
        <v>4250</v>
      </c>
      <c r="F23" s="233" t="s">
        <v>120</v>
      </c>
      <c r="G23" s="284" t="s">
        <v>223</v>
      </c>
      <c r="H23" s="285">
        <v>13</v>
      </c>
      <c r="I23" s="234">
        <v>4033.4389999999999</v>
      </c>
      <c r="J23" s="286">
        <v>2.5914546704755414E-2</v>
      </c>
      <c r="K23" s="286">
        <v>0.22547528349057494</v>
      </c>
      <c r="L23" s="286">
        <v>0.36618875356736524</v>
      </c>
      <c r="M23" s="287">
        <v>21.184999999999999</v>
      </c>
      <c r="N23" s="288">
        <v>0</v>
      </c>
      <c r="O23" s="288">
        <v>15.222741685197173</v>
      </c>
      <c r="P23" s="289">
        <v>5</v>
      </c>
      <c r="Q23" s="290">
        <v>0</v>
      </c>
      <c r="R23" s="290">
        <v>614</v>
      </c>
    </row>
    <row r="24" spans="1:18" ht="16.5" x14ac:dyDescent="0.25">
      <c r="A24" s="279" t="s">
        <v>118</v>
      </c>
      <c r="B24" s="280" t="s">
        <v>289</v>
      </c>
      <c r="C24" s="281" t="s">
        <v>70</v>
      </c>
      <c r="D24" s="282">
        <v>0.71374999999999988</v>
      </c>
      <c r="E24" s="283">
        <v>2532</v>
      </c>
      <c r="F24" s="233" t="s">
        <v>120</v>
      </c>
      <c r="G24" s="284" t="s">
        <v>234</v>
      </c>
      <c r="H24" s="285">
        <v>1</v>
      </c>
      <c r="I24" s="234">
        <v>3997.0509999999999</v>
      </c>
      <c r="J24" s="286">
        <v>3.5249203772453212E-2</v>
      </c>
      <c r="K24" s="286">
        <v>0.26395487507930049</v>
      </c>
      <c r="L24" s="286">
        <v>0.17262726945440526</v>
      </c>
      <c r="M24" s="287">
        <v>25.492999999999999</v>
      </c>
      <c r="N24" s="288">
        <v>0.12509222424232266</v>
      </c>
      <c r="O24" s="288">
        <v>16.211952261805017</v>
      </c>
      <c r="P24" s="289">
        <v>22</v>
      </c>
      <c r="Q24" s="290">
        <v>5</v>
      </c>
      <c r="R24" s="290">
        <v>648</v>
      </c>
    </row>
    <row r="25" spans="1:18" ht="16.5" x14ac:dyDescent="0.25">
      <c r="A25" s="279" t="s">
        <v>118</v>
      </c>
      <c r="B25" s="280" t="s">
        <v>291</v>
      </c>
      <c r="C25" s="281" t="s">
        <v>70</v>
      </c>
      <c r="D25" s="282">
        <v>0.72607705768779962</v>
      </c>
      <c r="E25" s="283">
        <v>7476</v>
      </c>
      <c r="F25" s="233" t="s">
        <v>121</v>
      </c>
      <c r="G25" s="284" t="s">
        <v>240</v>
      </c>
      <c r="H25" s="285">
        <v>2</v>
      </c>
      <c r="I25" s="234">
        <v>2857.683</v>
      </c>
      <c r="J25" s="286">
        <v>2.7525719198762059E-2</v>
      </c>
      <c r="K25" s="286">
        <v>0.34561144188627474</v>
      </c>
      <c r="L25" s="286">
        <v>0.14732214874777924</v>
      </c>
      <c r="M25" s="287">
        <v>28.151</v>
      </c>
      <c r="N25" s="288">
        <v>0.45491399850858194</v>
      </c>
      <c r="O25" s="288">
        <v>50.600433987954574</v>
      </c>
      <c r="P25" s="289">
        <v>22</v>
      </c>
      <c r="Q25" s="290">
        <v>13</v>
      </c>
      <c r="R25" s="290">
        <v>1446</v>
      </c>
    </row>
    <row r="26" spans="1:18" ht="16.5" x14ac:dyDescent="0.25">
      <c r="A26" s="279" t="s">
        <v>118</v>
      </c>
      <c r="B26" s="280" t="s">
        <v>293</v>
      </c>
      <c r="C26" s="281" t="s">
        <v>67</v>
      </c>
      <c r="D26" s="282">
        <v>0.84761991500294265</v>
      </c>
      <c r="E26" s="283">
        <v>3861</v>
      </c>
      <c r="F26" s="233" t="s">
        <v>119</v>
      </c>
      <c r="G26" s="284" t="s">
        <v>198</v>
      </c>
      <c r="H26" s="285">
        <v>2</v>
      </c>
      <c r="I26" s="234">
        <v>1595.932</v>
      </c>
      <c r="J26" s="286">
        <v>1.5632441402243989E-2</v>
      </c>
      <c r="K26" s="286">
        <v>0.33611390314552803</v>
      </c>
      <c r="L26" s="286">
        <v>0.20740232039961601</v>
      </c>
      <c r="M26" s="287">
        <v>17.2</v>
      </c>
      <c r="N26" s="288">
        <v>0</v>
      </c>
      <c r="O26" s="288">
        <v>23.497241737116617</v>
      </c>
      <c r="P26" s="289">
        <v>2</v>
      </c>
      <c r="Q26" s="290">
        <v>0</v>
      </c>
      <c r="R26" s="290">
        <v>375</v>
      </c>
    </row>
    <row r="27" spans="1:18" ht="16.5" x14ac:dyDescent="0.25">
      <c r="A27" s="279" t="s">
        <v>118</v>
      </c>
      <c r="B27" s="280" t="s">
        <v>297</v>
      </c>
      <c r="C27" s="281" t="s">
        <v>67</v>
      </c>
      <c r="D27" s="282">
        <v>0.81851851851851842</v>
      </c>
      <c r="E27" s="283">
        <v>1115</v>
      </c>
      <c r="F27" s="233" t="s">
        <v>121</v>
      </c>
      <c r="G27" s="284" t="s">
        <v>241</v>
      </c>
      <c r="H27" s="285">
        <v>1</v>
      </c>
      <c r="I27" s="234">
        <v>3693.201</v>
      </c>
      <c r="J27" s="286">
        <v>6.0716489786671228E-3</v>
      </c>
      <c r="K27" s="286">
        <v>0.30762074410757817</v>
      </c>
      <c r="L27" s="286">
        <v>0.21038659959206119</v>
      </c>
      <c r="M27" s="287">
        <v>24.459</v>
      </c>
      <c r="N27" s="288">
        <v>0.21661425955424576</v>
      </c>
      <c r="O27" s="288">
        <v>45.813915895722978</v>
      </c>
      <c r="P27" s="289">
        <v>15</v>
      </c>
      <c r="Q27" s="290">
        <v>8</v>
      </c>
      <c r="R27" s="290">
        <v>1692</v>
      </c>
    </row>
    <row r="28" spans="1:18" ht="16.5" x14ac:dyDescent="0.25">
      <c r="A28" s="279" t="s">
        <v>118</v>
      </c>
      <c r="B28" s="280" t="s">
        <v>299</v>
      </c>
      <c r="C28" s="281" t="s">
        <v>70</v>
      </c>
      <c r="D28" s="282">
        <v>0.79607142857142865</v>
      </c>
      <c r="E28" s="283">
        <v>2392</v>
      </c>
      <c r="F28" s="233" t="s">
        <v>121</v>
      </c>
      <c r="G28" s="284" t="s">
        <v>245</v>
      </c>
      <c r="H28" s="285">
        <v>1</v>
      </c>
      <c r="I28" s="234">
        <v>3882.268</v>
      </c>
      <c r="J28" s="286">
        <v>4.9030576727430355E-3</v>
      </c>
      <c r="K28" s="286">
        <v>0.27672000060219182</v>
      </c>
      <c r="L28" s="286">
        <v>0.16356418464670652</v>
      </c>
      <c r="M28" s="287">
        <v>19.193000000000001</v>
      </c>
      <c r="N28" s="288">
        <v>0</v>
      </c>
      <c r="O28" s="288">
        <v>5.331934838089488</v>
      </c>
      <c r="P28" s="289">
        <v>4</v>
      </c>
      <c r="Q28" s="290">
        <v>0</v>
      </c>
      <c r="R28" s="290">
        <v>207</v>
      </c>
    </row>
    <row r="29" spans="1:18" ht="16.5" x14ac:dyDescent="0.25">
      <c r="A29" s="279" t="s">
        <v>118</v>
      </c>
      <c r="B29" s="280" t="s">
        <v>305</v>
      </c>
      <c r="C29" s="281" t="s">
        <v>67</v>
      </c>
      <c r="D29" s="282">
        <v>0.81488860508077876</v>
      </c>
      <c r="E29" s="283">
        <v>7230</v>
      </c>
      <c r="F29" s="233" t="s">
        <v>122</v>
      </c>
      <c r="G29" s="284" t="s">
        <v>246</v>
      </c>
      <c r="H29" s="285">
        <v>6</v>
      </c>
      <c r="I29" s="234">
        <v>4858.8380000000006</v>
      </c>
      <c r="J29" s="286">
        <v>2.6563758887464404E-2</v>
      </c>
      <c r="K29" s="286">
        <v>0.30074476651989479</v>
      </c>
      <c r="L29" s="286">
        <v>0.19284446198864832</v>
      </c>
      <c r="M29" s="287">
        <v>22.692</v>
      </c>
      <c r="N29" s="288">
        <v>0</v>
      </c>
      <c r="O29" s="288">
        <v>14.900682014917969</v>
      </c>
      <c r="P29" s="289">
        <v>25</v>
      </c>
      <c r="Q29" s="290">
        <v>0</v>
      </c>
      <c r="R29" s="290">
        <v>724</v>
      </c>
    </row>
    <row r="30" spans="1:18" ht="16.5" x14ac:dyDescent="0.25">
      <c r="A30" s="279" t="s">
        <v>118</v>
      </c>
      <c r="B30" s="280" t="s">
        <v>309</v>
      </c>
      <c r="C30" s="281" t="s">
        <v>70</v>
      </c>
      <c r="D30" s="282">
        <v>0.76310344827586207</v>
      </c>
      <c r="E30" s="283">
        <v>3028</v>
      </c>
      <c r="F30" s="233" t="s">
        <v>122</v>
      </c>
      <c r="G30" s="284" t="s">
        <v>250</v>
      </c>
      <c r="H30" s="285">
        <v>1</v>
      </c>
      <c r="I30" s="234">
        <v>5220.5150000000003</v>
      </c>
      <c r="J30" s="286">
        <v>2.7471523746485399E-2</v>
      </c>
      <c r="K30" s="286">
        <v>0.27358772762999595</v>
      </c>
      <c r="L30" s="286">
        <v>0.16243608149770664</v>
      </c>
      <c r="M30" s="287">
        <v>25.84</v>
      </c>
      <c r="N30" s="288">
        <v>0.21070718118806284</v>
      </c>
      <c r="O30" s="288">
        <v>24.231325836627228</v>
      </c>
      <c r="P30" s="289">
        <v>22</v>
      </c>
      <c r="Q30" s="290">
        <v>11</v>
      </c>
      <c r="R30" s="290">
        <v>1265</v>
      </c>
    </row>
    <row r="31" spans="1:18" ht="16.5" x14ac:dyDescent="0.25">
      <c r="A31" s="279" t="s">
        <v>118</v>
      </c>
      <c r="B31" s="280" t="s">
        <v>313</v>
      </c>
      <c r="C31" s="281" t="s">
        <v>70</v>
      </c>
      <c r="D31" s="282">
        <v>0.78234528697394501</v>
      </c>
      <c r="E31" s="283">
        <v>2210</v>
      </c>
      <c r="F31" s="233" t="s">
        <v>120</v>
      </c>
      <c r="G31" s="284" t="s">
        <v>233</v>
      </c>
      <c r="H31" s="285">
        <v>2</v>
      </c>
      <c r="I31" s="234">
        <v>3907.8409999999999</v>
      </c>
      <c r="J31" s="286">
        <v>1.138886938039361E-2</v>
      </c>
      <c r="K31" s="286">
        <v>0.33019514373684178</v>
      </c>
      <c r="L31" s="286">
        <v>0.19422489297798964</v>
      </c>
      <c r="M31" s="287">
        <v>25.635999999999999</v>
      </c>
      <c r="N31" s="288">
        <v>0.3070749296094698</v>
      </c>
      <c r="O31" s="288">
        <v>41.685421694485527</v>
      </c>
      <c r="P31" s="289">
        <v>41</v>
      </c>
      <c r="Q31" s="290">
        <v>12</v>
      </c>
      <c r="R31" s="290">
        <v>1629</v>
      </c>
    </row>
    <row r="32" spans="1:18" ht="16.5" x14ac:dyDescent="0.25">
      <c r="A32" s="279" t="s">
        <v>118</v>
      </c>
      <c r="B32" s="280" t="s">
        <v>315</v>
      </c>
      <c r="C32" s="281" t="s">
        <v>70</v>
      </c>
      <c r="D32" s="282">
        <v>0.68774193548387097</v>
      </c>
      <c r="E32" s="283">
        <v>9499</v>
      </c>
      <c r="F32" s="233" t="s">
        <v>120</v>
      </c>
      <c r="G32" s="284" t="s">
        <v>229</v>
      </c>
      <c r="H32" s="285">
        <v>1</v>
      </c>
      <c r="I32" s="234">
        <v>4277.88</v>
      </c>
      <c r="J32" s="286">
        <v>6.6330706108228721E-2</v>
      </c>
      <c r="K32" s="286">
        <v>0.34599797280819555</v>
      </c>
      <c r="L32" s="286">
        <v>0.21669612050828915</v>
      </c>
      <c r="M32" s="287">
        <v>30.036000000000001</v>
      </c>
      <c r="N32" s="288">
        <v>2.3376064779750717E-2</v>
      </c>
      <c r="O32" s="288">
        <v>58.299905560698285</v>
      </c>
      <c r="P32" s="289">
        <v>76</v>
      </c>
      <c r="Q32" s="290">
        <v>1</v>
      </c>
      <c r="R32" s="290">
        <v>2494</v>
      </c>
    </row>
    <row r="33" spans="1:18" ht="16.5" x14ac:dyDescent="0.25">
      <c r="A33" s="279" t="s">
        <v>118</v>
      </c>
      <c r="B33" s="280" t="s">
        <v>319</v>
      </c>
      <c r="C33" s="281" t="s">
        <v>70</v>
      </c>
      <c r="D33" s="282">
        <v>0.71270999403618973</v>
      </c>
      <c r="E33" s="283">
        <v>4177</v>
      </c>
      <c r="F33" s="233" t="s">
        <v>120</v>
      </c>
      <c r="G33" s="284" t="s">
        <v>230</v>
      </c>
      <c r="H33" s="285">
        <v>2</v>
      </c>
      <c r="I33" s="234">
        <v>4254.4110000000001</v>
      </c>
      <c r="J33" s="286">
        <v>1.1709971280368152E-2</v>
      </c>
      <c r="K33" s="286">
        <v>0.39161857403413419</v>
      </c>
      <c r="L33" s="286">
        <v>0.15019705430434435</v>
      </c>
      <c r="M33" s="287">
        <v>24.73</v>
      </c>
      <c r="N33" s="288">
        <v>2.3505016323058587E-2</v>
      </c>
      <c r="O33" s="288">
        <v>17.746287323909232</v>
      </c>
      <c r="P33" s="289">
        <v>69</v>
      </c>
      <c r="Q33" s="290">
        <v>1</v>
      </c>
      <c r="R33" s="290">
        <v>755</v>
      </c>
    </row>
    <row r="34" spans="1:18" ht="16.5" x14ac:dyDescent="0.25">
      <c r="A34" s="279" t="s">
        <v>118</v>
      </c>
      <c r="B34" s="280" t="s">
        <v>329</v>
      </c>
      <c r="C34" s="281" t="s">
        <v>67</v>
      </c>
      <c r="D34" s="282">
        <v>0.81310344827586212</v>
      </c>
      <c r="E34" s="283">
        <v>6711</v>
      </c>
      <c r="F34" s="233" t="s">
        <v>122</v>
      </c>
      <c r="G34" s="284" t="s">
        <v>250</v>
      </c>
      <c r="H34" s="285">
        <v>1</v>
      </c>
      <c r="I34" s="234">
        <v>5445.8339999999998</v>
      </c>
      <c r="J34" s="286">
        <v>2.0064508190928209E-2</v>
      </c>
      <c r="K34" s="286">
        <v>0.36424661145254839</v>
      </c>
      <c r="L34" s="286">
        <v>0.10962508221881166</v>
      </c>
      <c r="M34" s="287">
        <v>21.021000000000001</v>
      </c>
      <c r="N34" s="288">
        <v>0</v>
      </c>
      <c r="O34" s="288">
        <v>21.502675255984666</v>
      </c>
      <c r="P34" s="289">
        <v>112</v>
      </c>
      <c r="Q34" s="290">
        <v>0</v>
      </c>
      <c r="R34" s="290">
        <v>1171</v>
      </c>
    </row>
    <row r="35" spans="1:18" ht="16.5" x14ac:dyDescent="0.25">
      <c r="A35" s="279" t="s">
        <v>118</v>
      </c>
      <c r="B35" s="280" t="s">
        <v>333</v>
      </c>
      <c r="C35" s="281" t="s">
        <v>67</v>
      </c>
      <c r="D35" s="282">
        <v>0.84776475295435672</v>
      </c>
      <c r="E35" s="283">
        <v>9673</v>
      </c>
      <c r="F35" s="233" t="s">
        <v>120</v>
      </c>
      <c r="G35" s="284" t="s">
        <v>222</v>
      </c>
      <c r="H35" s="285">
        <v>4</v>
      </c>
      <c r="I35" s="234">
        <v>3334.1710000000003</v>
      </c>
      <c r="J35" s="286">
        <v>1.4539216077046273E-2</v>
      </c>
      <c r="K35" s="286">
        <v>0.32272769476611124</v>
      </c>
      <c r="L35" s="286">
        <v>9.0998760626715927E-2</v>
      </c>
      <c r="M35" s="287">
        <v>19.532</v>
      </c>
      <c r="N35" s="288">
        <v>0</v>
      </c>
      <c r="O35" s="288">
        <v>17.665560644610007</v>
      </c>
      <c r="P35" s="289">
        <v>51</v>
      </c>
      <c r="Q35" s="290">
        <v>0</v>
      </c>
      <c r="R35" s="290">
        <v>594</v>
      </c>
    </row>
    <row r="36" spans="1:18" ht="16.5" x14ac:dyDescent="0.25">
      <c r="A36" s="279" t="s">
        <v>118</v>
      </c>
      <c r="B36" s="280" t="s">
        <v>335</v>
      </c>
      <c r="C36" s="281" t="s">
        <v>67</v>
      </c>
      <c r="D36" s="282">
        <v>0.83795155042766112</v>
      </c>
      <c r="E36" s="283">
        <v>8570</v>
      </c>
      <c r="F36" s="233" t="s">
        <v>122</v>
      </c>
      <c r="G36" s="284" t="s">
        <v>251</v>
      </c>
      <c r="H36" s="285">
        <v>6</v>
      </c>
      <c r="I36" s="234">
        <v>4310.5439999999999</v>
      </c>
      <c r="J36" s="286">
        <v>2.3528303293429274E-2</v>
      </c>
      <c r="K36" s="286">
        <v>0.31771650645170024</v>
      </c>
      <c r="L36" s="286">
        <v>6.5420977027493513E-2</v>
      </c>
      <c r="M36" s="287">
        <v>22.818000000000001</v>
      </c>
      <c r="N36" s="288">
        <v>0</v>
      </c>
      <c r="O36" s="288">
        <v>20.577449157229342</v>
      </c>
      <c r="P36" s="289">
        <v>31</v>
      </c>
      <c r="Q36" s="290">
        <v>0</v>
      </c>
      <c r="R36" s="290">
        <v>887</v>
      </c>
    </row>
    <row r="37" spans="1:18" ht="16.5" x14ac:dyDescent="0.25">
      <c r="A37" s="279" t="s">
        <v>118</v>
      </c>
      <c r="B37" s="280" t="s">
        <v>341</v>
      </c>
      <c r="C37" s="281" t="s">
        <v>70</v>
      </c>
      <c r="D37" s="282">
        <v>0.79703703703703699</v>
      </c>
      <c r="E37" s="283">
        <v>7326</v>
      </c>
      <c r="F37" s="233" t="s">
        <v>121</v>
      </c>
      <c r="G37" s="284" t="s">
        <v>241</v>
      </c>
      <c r="H37" s="285">
        <v>1</v>
      </c>
      <c r="I37" s="234">
        <v>4041.44</v>
      </c>
      <c r="J37" s="286">
        <v>3.5023644700521793E-2</v>
      </c>
      <c r="K37" s="286">
        <v>0.33104087309272318</v>
      </c>
      <c r="L37" s="286">
        <v>0.17617482877390236</v>
      </c>
      <c r="M37" s="287">
        <v>25.387</v>
      </c>
      <c r="N37" s="288">
        <v>0.14846193436003008</v>
      </c>
      <c r="O37" s="288">
        <v>50.625519616770262</v>
      </c>
      <c r="P37" s="289">
        <v>39</v>
      </c>
      <c r="Q37" s="290">
        <v>6</v>
      </c>
      <c r="R37" s="290">
        <v>2046</v>
      </c>
    </row>
    <row r="38" spans="1:18" ht="16.5" x14ac:dyDescent="0.25">
      <c r="A38" s="279" t="s">
        <v>118</v>
      </c>
      <c r="B38" s="280" t="s">
        <v>343</v>
      </c>
      <c r="C38" s="281" t="s">
        <v>70</v>
      </c>
      <c r="D38" s="282">
        <v>0.77380626445445977</v>
      </c>
      <c r="E38" s="283">
        <v>3458</v>
      </c>
      <c r="F38" s="233" t="s">
        <v>121</v>
      </c>
      <c r="G38" s="284" t="s">
        <v>242</v>
      </c>
      <c r="H38" s="285">
        <v>2</v>
      </c>
      <c r="I38" s="234">
        <v>3914.2640000000001</v>
      </c>
      <c r="J38" s="286">
        <v>1.2333997556919054E-2</v>
      </c>
      <c r="K38" s="286">
        <v>0.27857645143368892</v>
      </c>
      <c r="L38" s="286">
        <v>0.15481837709464666</v>
      </c>
      <c r="M38" s="287">
        <v>23.648</v>
      </c>
      <c r="N38" s="288">
        <v>0</v>
      </c>
      <c r="O38" s="288">
        <v>7.1788719411874107</v>
      </c>
      <c r="P38" s="289">
        <v>8</v>
      </c>
      <c r="Q38" s="290">
        <v>0</v>
      </c>
      <c r="R38" s="290">
        <v>281</v>
      </c>
    </row>
    <row r="39" spans="1:18" ht="16.5" x14ac:dyDescent="0.25">
      <c r="A39" s="279" t="s">
        <v>118</v>
      </c>
      <c r="B39" s="280" t="s">
        <v>351</v>
      </c>
      <c r="C39" s="281" t="s">
        <v>70</v>
      </c>
      <c r="D39" s="282">
        <v>0.71689655172413802</v>
      </c>
      <c r="E39" s="283">
        <v>5278</v>
      </c>
      <c r="F39" s="233" t="s">
        <v>122</v>
      </c>
      <c r="G39" s="284" t="s">
        <v>246</v>
      </c>
      <c r="H39" s="285">
        <v>1</v>
      </c>
      <c r="I39" s="234">
        <v>4080.6410000000001</v>
      </c>
      <c r="J39" s="286">
        <v>8.9107993034878256E-3</v>
      </c>
      <c r="K39" s="286">
        <v>0.41499742395715811</v>
      </c>
      <c r="L39" s="286">
        <v>0.14384994906437493</v>
      </c>
      <c r="M39" s="287">
        <v>26.945</v>
      </c>
      <c r="N39" s="288">
        <v>2.4505953844016173E-2</v>
      </c>
      <c r="O39" s="288">
        <v>18.452983244544178</v>
      </c>
      <c r="P39" s="289">
        <v>75</v>
      </c>
      <c r="Q39" s="290">
        <v>1</v>
      </c>
      <c r="R39" s="290">
        <v>753</v>
      </c>
    </row>
    <row r="40" spans="1:18" ht="16.5" x14ac:dyDescent="0.25">
      <c r="A40" s="279" t="s">
        <v>118</v>
      </c>
      <c r="B40" s="280" t="s">
        <v>353</v>
      </c>
      <c r="C40" s="281" t="s">
        <v>67</v>
      </c>
      <c r="D40" s="282">
        <v>0.84785714285714298</v>
      </c>
      <c r="E40" s="283">
        <v>913</v>
      </c>
      <c r="F40" s="233" t="s">
        <v>121</v>
      </c>
      <c r="G40" s="284" t="s">
        <v>242</v>
      </c>
      <c r="H40" s="285">
        <v>1</v>
      </c>
      <c r="I40" s="234">
        <v>4344.5</v>
      </c>
      <c r="J40" s="286">
        <v>9.6961262851801861E-3</v>
      </c>
      <c r="K40" s="286">
        <v>0.26419099911047694</v>
      </c>
      <c r="L40" s="286">
        <v>0.20117389803199448</v>
      </c>
      <c r="M40" s="287">
        <v>18.940000000000001</v>
      </c>
      <c r="N40" s="288">
        <v>0</v>
      </c>
      <c r="O40" s="288">
        <v>5.5012084244446999</v>
      </c>
      <c r="P40" s="289">
        <v>10</v>
      </c>
      <c r="Q40" s="290">
        <v>0</v>
      </c>
      <c r="R40" s="290">
        <v>239</v>
      </c>
    </row>
    <row r="41" spans="1:18" ht="16.5" x14ac:dyDescent="0.25">
      <c r="A41" s="279" t="s">
        <v>118</v>
      </c>
      <c r="B41" s="280" t="s">
        <v>357</v>
      </c>
      <c r="C41" s="281" t="s">
        <v>70</v>
      </c>
      <c r="D41" s="282">
        <v>0.71281049270662145</v>
      </c>
      <c r="E41" s="283">
        <v>4717</v>
      </c>
      <c r="F41" s="233" t="s">
        <v>122</v>
      </c>
      <c r="G41" s="284" t="s">
        <v>246</v>
      </c>
      <c r="H41" s="285">
        <v>7</v>
      </c>
      <c r="I41" s="234">
        <v>4596.3160000000007</v>
      </c>
      <c r="J41" s="286">
        <v>8.98016934968149E-3</v>
      </c>
      <c r="K41" s="286">
        <v>0.24236522229108717</v>
      </c>
      <c r="L41" s="286">
        <v>0.15447153764014485</v>
      </c>
      <c r="M41" s="287">
        <v>28.702999999999999</v>
      </c>
      <c r="N41" s="288">
        <v>0.15229588218042447</v>
      </c>
      <c r="O41" s="288">
        <v>39.009502392785869</v>
      </c>
      <c r="P41" s="289">
        <v>1</v>
      </c>
      <c r="Q41" s="290">
        <v>7</v>
      </c>
      <c r="R41" s="290">
        <v>1793</v>
      </c>
    </row>
    <row r="42" spans="1:18" ht="16.5" x14ac:dyDescent="0.25">
      <c r="A42" s="279" t="s">
        <v>118</v>
      </c>
      <c r="B42" s="280" t="s">
        <v>359</v>
      </c>
      <c r="C42" s="281" t="s">
        <v>67</v>
      </c>
      <c r="D42" s="282">
        <v>0.80186627464856386</v>
      </c>
      <c r="E42" s="283">
        <v>7799</v>
      </c>
      <c r="F42" s="233" t="s">
        <v>121</v>
      </c>
      <c r="G42" s="284" t="s">
        <v>243</v>
      </c>
      <c r="H42" s="285">
        <v>2</v>
      </c>
      <c r="I42" s="234">
        <v>4323.2089999999998</v>
      </c>
      <c r="J42" s="286">
        <v>1.6369348435182729E-2</v>
      </c>
      <c r="K42" s="286">
        <v>0.37824202504798826</v>
      </c>
      <c r="L42" s="286">
        <v>0.17093783807352364</v>
      </c>
      <c r="M42" s="287">
        <v>24.047000000000001</v>
      </c>
      <c r="N42" s="288">
        <v>4.6261931819627504E-2</v>
      </c>
      <c r="O42" s="288">
        <v>58.706391479107303</v>
      </c>
      <c r="P42" s="289">
        <v>75</v>
      </c>
      <c r="Q42" s="290">
        <v>2</v>
      </c>
      <c r="R42" s="290">
        <v>2538</v>
      </c>
    </row>
    <row r="43" spans="1:18" ht="16.5" x14ac:dyDescent="0.25">
      <c r="A43" s="279" t="s">
        <v>118</v>
      </c>
      <c r="B43" s="280" t="s">
        <v>361</v>
      </c>
      <c r="C43" s="281" t="s">
        <v>67</v>
      </c>
      <c r="D43" s="282">
        <v>0.82684640240633134</v>
      </c>
      <c r="E43" s="283">
        <v>6951</v>
      </c>
      <c r="F43" s="233" t="s">
        <v>120</v>
      </c>
      <c r="G43" s="284" t="s">
        <v>227</v>
      </c>
      <c r="H43" s="285">
        <v>2</v>
      </c>
      <c r="I43" s="234">
        <v>4352.6310000000003</v>
      </c>
      <c r="J43" s="286">
        <v>4.1585299570463342E-2</v>
      </c>
      <c r="K43" s="286">
        <v>0.33175792632141521</v>
      </c>
      <c r="L43" s="286">
        <v>0.15255141085931703</v>
      </c>
      <c r="M43" s="287">
        <v>19.98</v>
      </c>
      <c r="N43" s="288">
        <v>2.2974610069174253E-2</v>
      </c>
      <c r="O43" s="288">
        <v>4.8016935044574183</v>
      </c>
      <c r="P43" s="289">
        <v>82</v>
      </c>
      <c r="Q43" s="290">
        <v>1</v>
      </c>
      <c r="R43" s="290">
        <v>209</v>
      </c>
    </row>
    <row r="44" spans="1:18" ht="16.5" x14ac:dyDescent="0.25">
      <c r="A44" s="279" t="s">
        <v>118</v>
      </c>
      <c r="B44" s="280" t="s">
        <v>363</v>
      </c>
      <c r="C44" s="281" t="s">
        <v>67</v>
      </c>
      <c r="D44" s="282">
        <v>0.81484848484848493</v>
      </c>
      <c r="E44" s="283">
        <v>615</v>
      </c>
      <c r="F44" s="233" t="s">
        <v>120</v>
      </c>
      <c r="G44" s="284" t="s">
        <v>227</v>
      </c>
      <c r="H44" s="285">
        <v>1</v>
      </c>
      <c r="I44" s="234">
        <v>4080.386</v>
      </c>
      <c r="J44" s="286">
        <v>2.1761487381800511E-3</v>
      </c>
      <c r="K44" s="286">
        <v>0.33069678110958972</v>
      </c>
      <c r="L44" s="286">
        <v>9.9745465257453592E-2</v>
      </c>
      <c r="M44" s="287">
        <v>22.338000000000001</v>
      </c>
      <c r="N44" s="288">
        <v>4.9014970642483335E-2</v>
      </c>
      <c r="O44" s="288">
        <v>25.953426955194924</v>
      </c>
      <c r="P44" s="289">
        <v>53</v>
      </c>
      <c r="Q44" s="290">
        <v>2</v>
      </c>
      <c r="R44" s="290">
        <v>1059</v>
      </c>
    </row>
    <row r="45" spans="1:18" ht="16.5" x14ac:dyDescent="0.25">
      <c r="A45" s="279" t="s">
        <v>118</v>
      </c>
      <c r="B45" s="280" t="s">
        <v>365</v>
      </c>
      <c r="C45" s="281" t="s">
        <v>70</v>
      </c>
      <c r="D45" s="282">
        <v>0.70148968762461084</v>
      </c>
      <c r="E45" s="283">
        <v>3003</v>
      </c>
      <c r="F45" s="233" t="s">
        <v>121</v>
      </c>
      <c r="G45" s="284" t="s">
        <v>239</v>
      </c>
      <c r="H45" s="285">
        <v>2</v>
      </c>
      <c r="I45" s="234">
        <v>3988.34</v>
      </c>
      <c r="J45" s="286">
        <v>3.0171998847678516E-2</v>
      </c>
      <c r="K45" s="286">
        <v>0.31945110562148338</v>
      </c>
      <c r="L45" s="286">
        <v>0.14742975774382325</v>
      </c>
      <c r="M45" s="287">
        <v>25.173999999999999</v>
      </c>
      <c r="N45" s="288">
        <v>0.2758039685683768</v>
      </c>
      <c r="O45" s="288">
        <v>18.428719717977906</v>
      </c>
      <c r="P45" s="289">
        <v>33</v>
      </c>
      <c r="Q45" s="290">
        <v>11</v>
      </c>
      <c r="R45" s="290">
        <v>735</v>
      </c>
    </row>
    <row r="46" spans="1:18" ht="16.5" x14ac:dyDescent="0.25">
      <c r="A46" s="279" t="s">
        <v>118</v>
      </c>
      <c r="B46" s="280" t="s">
        <v>367</v>
      </c>
      <c r="C46" s="281" t="s">
        <v>67</v>
      </c>
      <c r="D46" s="282">
        <v>0.83464997987450884</v>
      </c>
      <c r="E46" s="283">
        <v>9997</v>
      </c>
      <c r="F46" s="233" t="s">
        <v>120</v>
      </c>
      <c r="G46" s="284" t="s">
        <v>235</v>
      </c>
      <c r="H46" s="285">
        <v>2</v>
      </c>
      <c r="I46" s="234">
        <v>4407.9669999999996</v>
      </c>
      <c r="J46" s="286">
        <v>5.3762484724351856E-2</v>
      </c>
      <c r="K46" s="286">
        <v>0.28523515316792569</v>
      </c>
      <c r="L46" s="286">
        <v>0.13271424218919969</v>
      </c>
      <c r="M46" s="287">
        <v>18.231000000000002</v>
      </c>
      <c r="N46" s="288">
        <v>0</v>
      </c>
      <c r="O46" s="288">
        <v>7.0100343310192663</v>
      </c>
      <c r="P46" s="289">
        <v>51</v>
      </c>
      <c r="Q46" s="290">
        <v>0</v>
      </c>
      <c r="R46" s="290">
        <v>309</v>
      </c>
    </row>
    <row r="47" spans="1:18" ht="16.5" x14ac:dyDescent="0.25">
      <c r="A47" s="279" t="s">
        <v>118</v>
      </c>
      <c r="B47" s="280" t="s">
        <v>369</v>
      </c>
      <c r="C47" s="281" t="s">
        <v>67</v>
      </c>
      <c r="D47" s="282">
        <v>0.83062499999999995</v>
      </c>
      <c r="E47" s="283">
        <v>3369</v>
      </c>
      <c r="F47" s="233" t="s">
        <v>120</v>
      </c>
      <c r="G47" s="284" t="s">
        <v>226</v>
      </c>
      <c r="H47" s="285">
        <v>1</v>
      </c>
      <c r="I47" s="234">
        <v>3997.511</v>
      </c>
      <c r="J47" s="286">
        <v>3.8003550957242324E-2</v>
      </c>
      <c r="K47" s="286">
        <v>0.25258755435377883</v>
      </c>
      <c r="L47" s="286">
        <v>0.13458374473516146</v>
      </c>
      <c r="M47" s="287">
        <v>21.856000000000002</v>
      </c>
      <c r="N47" s="288">
        <v>0</v>
      </c>
      <c r="O47" s="288">
        <v>15.509650880260242</v>
      </c>
      <c r="P47" s="289">
        <v>21</v>
      </c>
      <c r="Q47" s="290">
        <v>0</v>
      </c>
      <c r="R47" s="290">
        <v>620</v>
      </c>
    </row>
    <row r="48" spans="1:18" ht="16.5" x14ac:dyDescent="0.25">
      <c r="A48" s="279" t="s">
        <v>118</v>
      </c>
      <c r="B48" s="280" t="s">
        <v>371</v>
      </c>
      <c r="C48" s="281" t="s">
        <v>67</v>
      </c>
      <c r="D48" s="282">
        <v>0.84771473703050848</v>
      </c>
      <c r="E48" s="283">
        <v>3041</v>
      </c>
      <c r="F48" s="233" t="s">
        <v>121</v>
      </c>
      <c r="G48" s="284" t="s">
        <v>236</v>
      </c>
      <c r="H48" s="285">
        <v>8</v>
      </c>
      <c r="I48" s="234">
        <v>3705.2060000000001</v>
      </c>
      <c r="J48" s="286">
        <v>2.1341335460207011E-2</v>
      </c>
      <c r="K48" s="286">
        <v>0.29945944261192464</v>
      </c>
      <c r="L48" s="286">
        <v>0.18244599625499905</v>
      </c>
      <c r="M48" s="287">
        <v>20.41</v>
      </c>
      <c r="N48" s="288">
        <v>0</v>
      </c>
      <c r="O48" s="288">
        <v>18.51449015250434</v>
      </c>
      <c r="P48" s="289">
        <v>13</v>
      </c>
      <c r="Q48" s="290">
        <v>0</v>
      </c>
      <c r="R48" s="290">
        <v>686</v>
      </c>
    </row>
    <row r="49" spans="1:18" ht="16.5" x14ac:dyDescent="0.25">
      <c r="A49" s="279" t="s">
        <v>118</v>
      </c>
      <c r="B49" s="280" t="s">
        <v>373</v>
      </c>
      <c r="C49" s="281" t="s">
        <v>67</v>
      </c>
      <c r="D49" s="282">
        <v>0.82892878156727523</v>
      </c>
      <c r="E49" s="283">
        <v>8468</v>
      </c>
      <c r="F49" s="233" t="s">
        <v>122</v>
      </c>
      <c r="G49" s="284" t="s">
        <v>251</v>
      </c>
      <c r="H49" s="285">
        <v>13</v>
      </c>
      <c r="I49" s="234">
        <v>2489.7290000000003</v>
      </c>
      <c r="J49" s="286">
        <v>3.6773493145082381E-2</v>
      </c>
      <c r="K49" s="286">
        <v>0.32515375806453284</v>
      </c>
      <c r="L49" s="286">
        <v>0.11691336292549084</v>
      </c>
      <c r="M49" s="287">
        <v>19.791</v>
      </c>
      <c r="N49" s="288">
        <v>0</v>
      </c>
      <c r="O49" s="288">
        <v>14.258579949866029</v>
      </c>
      <c r="P49" s="289">
        <v>8</v>
      </c>
      <c r="Q49" s="290">
        <v>0</v>
      </c>
      <c r="R49" s="290">
        <v>376</v>
      </c>
    </row>
    <row r="50" spans="1:18" ht="16.5" x14ac:dyDescent="0.25">
      <c r="A50" s="279" t="s">
        <v>118</v>
      </c>
      <c r="B50" s="280" t="s">
        <v>377</v>
      </c>
      <c r="C50" s="281" t="s">
        <v>70</v>
      </c>
      <c r="D50" s="282">
        <v>0.75909090909090915</v>
      </c>
      <c r="E50" s="283">
        <v>4076</v>
      </c>
      <c r="F50" s="233" t="s">
        <v>120</v>
      </c>
      <c r="G50" s="284" t="s">
        <v>223</v>
      </c>
      <c r="H50" s="285">
        <v>1</v>
      </c>
      <c r="I50" s="234">
        <v>4633.5349999999999</v>
      </c>
      <c r="J50" s="286">
        <v>2.5674426285696071E-2</v>
      </c>
      <c r="K50" s="286">
        <v>0.2703711855648433</v>
      </c>
      <c r="L50" s="286">
        <v>0.16445327379635635</v>
      </c>
      <c r="M50" s="287">
        <v>21.945</v>
      </c>
      <c r="N50" s="288">
        <v>4.3163588922928174E-2</v>
      </c>
      <c r="O50" s="288">
        <v>6.2587203938245857</v>
      </c>
      <c r="P50" s="289">
        <v>22</v>
      </c>
      <c r="Q50" s="290">
        <v>2</v>
      </c>
      <c r="R50" s="290">
        <v>290</v>
      </c>
    </row>
    <row r="51" spans="1:18" ht="16.5" x14ac:dyDescent="0.25">
      <c r="A51" s="279" t="s">
        <v>118</v>
      </c>
      <c r="B51" s="280" t="s">
        <v>629</v>
      </c>
      <c r="C51" s="281" t="s">
        <v>67</v>
      </c>
      <c r="D51" s="282">
        <v>0.82407466812060415</v>
      </c>
      <c r="E51" s="283">
        <v>8989</v>
      </c>
      <c r="F51" s="233" t="s">
        <v>120</v>
      </c>
      <c r="G51" s="284" t="s">
        <v>234</v>
      </c>
      <c r="H51" s="285">
        <v>14</v>
      </c>
      <c r="I51" s="234">
        <v>2775.1819999999993</v>
      </c>
      <c r="J51" s="286">
        <v>4.884319619938219E-2</v>
      </c>
      <c r="K51" s="286">
        <v>0.32508670489473379</v>
      </c>
      <c r="L51" s="286">
        <v>0.14380091186695879</v>
      </c>
      <c r="M51" s="287">
        <v>19.609000000000002</v>
      </c>
      <c r="N51" s="288">
        <v>0</v>
      </c>
      <c r="O51" s="288">
        <v>8.6480814591619595</v>
      </c>
      <c r="P51" s="289">
        <v>37</v>
      </c>
      <c r="Q51" s="290">
        <v>0</v>
      </c>
      <c r="R51" s="290">
        <v>252</v>
      </c>
    </row>
    <row r="52" spans="1:18" ht="16.5" x14ac:dyDescent="0.25">
      <c r="A52" s="279" t="s">
        <v>118</v>
      </c>
      <c r="B52" s="280" t="s">
        <v>379</v>
      </c>
      <c r="C52" s="281" t="s">
        <v>67</v>
      </c>
      <c r="D52" s="282">
        <v>0.80857692383053159</v>
      </c>
      <c r="E52" s="283">
        <v>4886</v>
      </c>
      <c r="F52" s="233" t="s">
        <v>122</v>
      </c>
      <c r="G52" s="284" t="s">
        <v>248</v>
      </c>
      <c r="H52" s="285">
        <v>2</v>
      </c>
      <c r="I52" s="234">
        <v>5206.0749999999998</v>
      </c>
      <c r="J52" s="286">
        <v>2.6911327981872672E-2</v>
      </c>
      <c r="K52" s="286">
        <v>0.344844632626231</v>
      </c>
      <c r="L52" s="286">
        <v>0.10449330829847822</v>
      </c>
      <c r="M52" s="287">
        <v>24.001999999999999</v>
      </c>
      <c r="N52" s="288">
        <v>1.9208328731337907E-2</v>
      </c>
      <c r="O52" s="288">
        <v>8.1251230533559351</v>
      </c>
      <c r="P52" s="289">
        <v>70</v>
      </c>
      <c r="Q52" s="290">
        <v>1</v>
      </c>
      <c r="R52" s="290">
        <v>423</v>
      </c>
    </row>
    <row r="53" spans="1:18" ht="16.5" x14ac:dyDescent="0.25">
      <c r="A53" s="279" t="s">
        <v>118</v>
      </c>
      <c r="B53" s="280" t="s">
        <v>385</v>
      </c>
      <c r="C53" s="281" t="s">
        <v>70</v>
      </c>
      <c r="D53" s="282">
        <v>0.79794273737889065</v>
      </c>
      <c r="E53" s="283">
        <v>4291</v>
      </c>
      <c r="F53" s="233" t="s">
        <v>121</v>
      </c>
      <c r="G53" s="284" t="s">
        <v>240</v>
      </c>
      <c r="H53" s="285">
        <v>8</v>
      </c>
      <c r="I53" s="234">
        <v>4074.9420000000005</v>
      </c>
      <c r="J53" s="286">
        <v>3.6273696315626526E-2</v>
      </c>
      <c r="K53" s="286">
        <v>0.32549494327098916</v>
      </c>
      <c r="L53" s="286">
        <v>0.24392985225311181</v>
      </c>
      <c r="M53" s="287">
        <v>23.532</v>
      </c>
      <c r="N53" s="288">
        <v>9.8160906339280402E-2</v>
      </c>
      <c r="O53" s="288">
        <v>37.841029393792596</v>
      </c>
      <c r="P53" s="289">
        <v>25</v>
      </c>
      <c r="Q53" s="290">
        <v>4</v>
      </c>
      <c r="R53" s="290">
        <v>1542</v>
      </c>
    </row>
    <row r="54" spans="1:18" ht="16.5" x14ac:dyDescent="0.25">
      <c r="A54" s="279" t="s">
        <v>118</v>
      </c>
      <c r="B54" s="280" t="s">
        <v>389</v>
      </c>
      <c r="C54" s="281" t="s">
        <v>67</v>
      </c>
      <c r="D54" s="282">
        <v>0.81312499999999988</v>
      </c>
      <c r="E54" s="283">
        <v>9102</v>
      </c>
      <c r="F54" s="233" t="s">
        <v>120</v>
      </c>
      <c r="G54" s="284" t="s">
        <v>228</v>
      </c>
      <c r="H54" s="285">
        <v>1</v>
      </c>
      <c r="I54" s="234">
        <v>4166.42</v>
      </c>
      <c r="J54" s="286">
        <v>1.2772418305146849E-3</v>
      </c>
      <c r="K54" s="286">
        <v>0.23688798825575019</v>
      </c>
      <c r="L54" s="286">
        <v>0.15096893736109177</v>
      </c>
      <c r="M54" s="287">
        <v>21.132000000000001</v>
      </c>
      <c r="N54" s="288">
        <v>0.19201136707293071</v>
      </c>
      <c r="O54" s="288">
        <v>14.664868160195084</v>
      </c>
      <c r="P54" s="289">
        <v>0</v>
      </c>
      <c r="Q54" s="290">
        <v>8</v>
      </c>
      <c r="R54" s="290">
        <v>611</v>
      </c>
    </row>
    <row r="55" spans="1:18" ht="16.5" x14ac:dyDescent="0.25">
      <c r="A55" s="279" t="s">
        <v>118</v>
      </c>
      <c r="B55" s="280" t="s">
        <v>399</v>
      </c>
      <c r="C55" s="281" t="s">
        <v>70</v>
      </c>
      <c r="D55" s="282">
        <v>0.72468017204949953</v>
      </c>
      <c r="E55" s="283">
        <v>824</v>
      </c>
      <c r="F55" s="233" t="s">
        <v>120</v>
      </c>
      <c r="G55" s="284" t="s">
        <v>235</v>
      </c>
      <c r="H55" s="285">
        <v>11</v>
      </c>
      <c r="I55" s="234">
        <v>4526.8609999999999</v>
      </c>
      <c r="J55" s="286">
        <v>5.1055943276056753E-2</v>
      </c>
      <c r="K55" s="286">
        <v>0.30888987472844115</v>
      </c>
      <c r="L55" s="286">
        <v>0.12989133088027222</v>
      </c>
      <c r="M55" s="287">
        <v>23.065000000000001</v>
      </c>
      <c r="N55" s="288">
        <v>2.2090362394604119E-2</v>
      </c>
      <c r="O55" s="288">
        <v>46.964110450928359</v>
      </c>
      <c r="P55" s="289">
        <v>68</v>
      </c>
      <c r="Q55" s="290">
        <v>1</v>
      </c>
      <c r="R55" s="290">
        <v>2126</v>
      </c>
    </row>
    <row r="56" spans="1:18" ht="16.5" x14ac:dyDescent="0.25">
      <c r="A56" s="279" t="s">
        <v>118</v>
      </c>
      <c r="B56" s="280" t="s">
        <v>401</v>
      </c>
      <c r="C56" s="281" t="s">
        <v>70</v>
      </c>
      <c r="D56" s="282">
        <v>0.77413793103448281</v>
      </c>
      <c r="E56" s="283">
        <v>5685</v>
      </c>
      <c r="F56" s="233" t="s">
        <v>122</v>
      </c>
      <c r="G56" s="284" t="s">
        <v>246</v>
      </c>
      <c r="H56" s="285">
        <v>1</v>
      </c>
      <c r="I56" s="234">
        <v>4491.0609999999997</v>
      </c>
      <c r="J56" s="286">
        <v>3.4251075769177628E-3</v>
      </c>
      <c r="K56" s="286">
        <v>0.33385506538747478</v>
      </c>
      <c r="L56" s="286">
        <v>0.14985323067310821</v>
      </c>
      <c r="M56" s="287">
        <v>24.527999999999999</v>
      </c>
      <c r="N56" s="288">
        <v>0</v>
      </c>
      <c r="O56" s="288">
        <v>13.204006803737469</v>
      </c>
      <c r="P56" s="289">
        <v>38</v>
      </c>
      <c r="Q56" s="290">
        <v>0</v>
      </c>
      <c r="R56" s="290">
        <v>593</v>
      </c>
    </row>
    <row r="57" spans="1:18" ht="16.5" x14ac:dyDescent="0.25">
      <c r="A57" s="279" t="s">
        <v>118</v>
      </c>
      <c r="B57" s="280" t="s">
        <v>411</v>
      </c>
      <c r="C57" s="281" t="s">
        <v>70</v>
      </c>
      <c r="D57" s="282">
        <v>0.76542569860407084</v>
      </c>
      <c r="E57" s="283">
        <v>1442</v>
      </c>
      <c r="F57" s="233" t="s">
        <v>120</v>
      </c>
      <c r="G57" s="284" t="s">
        <v>225</v>
      </c>
      <c r="H57" s="285">
        <v>11</v>
      </c>
      <c r="I57" s="234">
        <v>3682.6279999999997</v>
      </c>
      <c r="J57" s="286">
        <v>1.294873857117178E-2</v>
      </c>
      <c r="K57" s="286">
        <v>0.31161155217387232</v>
      </c>
      <c r="L57" s="286">
        <v>0.12029452879845588</v>
      </c>
      <c r="M57" s="287">
        <v>22.945</v>
      </c>
      <c r="N57" s="288">
        <v>8.1463563520399032E-2</v>
      </c>
      <c r="O57" s="288">
        <v>19.00816482142644</v>
      </c>
      <c r="P57" s="289">
        <v>47</v>
      </c>
      <c r="Q57" s="290">
        <v>3</v>
      </c>
      <c r="R57" s="290">
        <v>700</v>
      </c>
    </row>
    <row r="58" spans="1:18" ht="16.5" x14ac:dyDescent="0.25">
      <c r="A58" s="279" t="s">
        <v>118</v>
      </c>
      <c r="B58" s="280" t="s">
        <v>415</v>
      </c>
      <c r="C58" s="281" t="s">
        <v>67</v>
      </c>
      <c r="D58" s="282">
        <v>0.82050000000000001</v>
      </c>
      <c r="E58" s="283">
        <v>7895</v>
      </c>
      <c r="F58" s="233" t="s">
        <v>119</v>
      </c>
      <c r="G58" s="284" t="s">
        <v>212</v>
      </c>
      <c r="H58" s="285">
        <v>1</v>
      </c>
      <c r="I58" s="234">
        <v>1078.8109999999999</v>
      </c>
      <c r="J58" s="286">
        <v>2.6879040973169371E-2</v>
      </c>
      <c r="K58" s="286">
        <v>0.44383919363959951</v>
      </c>
      <c r="L58" s="286">
        <v>0.17704676722799453</v>
      </c>
      <c r="M58" s="287">
        <v>19.882999999999999</v>
      </c>
      <c r="N58" s="288">
        <v>0.27808392758323747</v>
      </c>
      <c r="O58" s="288">
        <v>35.687437373182142</v>
      </c>
      <c r="P58" s="289">
        <v>27</v>
      </c>
      <c r="Q58" s="290">
        <v>3</v>
      </c>
      <c r="R58" s="290">
        <v>385</v>
      </c>
    </row>
    <row r="59" spans="1:18" ht="16.5" x14ac:dyDescent="0.25">
      <c r="A59" s="279" t="s">
        <v>118</v>
      </c>
      <c r="B59" s="280" t="s">
        <v>421</v>
      </c>
      <c r="C59" s="281" t="s">
        <v>67</v>
      </c>
      <c r="D59" s="282">
        <v>0.83062499999999995</v>
      </c>
      <c r="E59" s="283">
        <v>7158</v>
      </c>
      <c r="F59" s="233" t="s">
        <v>120</v>
      </c>
      <c r="G59" s="284" t="s">
        <v>228</v>
      </c>
      <c r="H59" s="285">
        <v>1</v>
      </c>
      <c r="I59" s="234">
        <v>3837.62</v>
      </c>
      <c r="J59" s="286">
        <v>2.2983970356047849E-3</v>
      </c>
      <c r="K59" s="286">
        <v>0.2199694020808802</v>
      </c>
      <c r="L59" s="286">
        <v>0.10553415919241614</v>
      </c>
      <c r="M59" s="287">
        <v>19.321999999999999</v>
      </c>
      <c r="N59" s="288">
        <v>0.13028908542273598</v>
      </c>
      <c r="O59" s="288">
        <v>4.3777132702039285</v>
      </c>
      <c r="P59" s="289">
        <v>0</v>
      </c>
      <c r="Q59" s="290">
        <v>5</v>
      </c>
      <c r="R59" s="290">
        <v>168</v>
      </c>
    </row>
    <row r="60" spans="1:18" ht="16.5" x14ac:dyDescent="0.25">
      <c r="A60" s="279" t="s">
        <v>118</v>
      </c>
      <c r="B60" s="280" t="s">
        <v>423</v>
      </c>
      <c r="C60" s="281" t="s">
        <v>67</v>
      </c>
      <c r="D60" s="282">
        <v>0.83947410641596187</v>
      </c>
      <c r="E60" s="283">
        <v>577</v>
      </c>
      <c r="F60" s="233" t="s">
        <v>122</v>
      </c>
      <c r="G60" s="284" t="s">
        <v>251</v>
      </c>
      <c r="H60" s="285">
        <v>4</v>
      </c>
      <c r="I60" s="234">
        <v>3852.8980000000001</v>
      </c>
      <c r="J60" s="286">
        <v>8.3513084686062215E-3</v>
      </c>
      <c r="K60" s="286">
        <v>0.26239255607909617</v>
      </c>
      <c r="L60" s="286">
        <v>0.12120746513403677</v>
      </c>
      <c r="M60" s="287">
        <v>21.346</v>
      </c>
      <c r="N60" s="288">
        <v>0</v>
      </c>
      <c r="O60" s="288">
        <v>2.8290393361049264</v>
      </c>
      <c r="P60" s="289">
        <v>0</v>
      </c>
      <c r="Q60" s="290">
        <v>0</v>
      </c>
      <c r="R60" s="290">
        <v>109</v>
      </c>
    </row>
    <row r="61" spans="1:18" ht="16.5" x14ac:dyDescent="0.25">
      <c r="A61" s="279" t="s">
        <v>118</v>
      </c>
      <c r="B61" s="280" t="s">
        <v>425</v>
      </c>
      <c r="C61" s="281" t="s">
        <v>70</v>
      </c>
      <c r="D61" s="282">
        <v>0.7895970481597514</v>
      </c>
      <c r="E61" s="283">
        <v>8057</v>
      </c>
      <c r="F61" s="233" t="s">
        <v>120</v>
      </c>
      <c r="G61" s="284" t="s">
        <v>234</v>
      </c>
      <c r="H61" s="285">
        <v>7</v>
      </c>
      <c r="I61" s="234">
        <v>2080.5039999999999</v>
      </c>
      <c r="J61" s="286">
        <v>1.6094428721078854E-2</v>
      </c>
      <c r="K61" s="286">
        <v>0.29449152011947727</v>
      </c>
      <c r="L61" s="286">
        <v>0.14131191288264766</v>
      </c>
      <c r="M61" s="287">
        <v>21.814</v>
      </c>
      <c r="N61" s="288">
        <v>9.6130552981392975E-2</v>
      </c>
      <c r="O61" s="288">
        <v>20.764199443980882</v>
      </c>
      <c r="P61" s="289">
        <v>26</v>
      </c>
      <c r="Q61" s="290">
        <v>2</v>
      </c>
      <c r="R61" s="290">
        <v>432</v>
      </c>
    </row>
    <row r="62" spans="1:18" ht="16.5" x14ac:dyDescent="0.25">
      <c r="A62" s="279" t="s">
        <v>118</v>
      </c>
      <c r="B62" s="280" t="s">
        <v>427</v>
      </c>
      <c r="C62" s="281" t="s">
        <v>67</v>
      </c>
      <c r="D62" s="282">
        <v>0.82642857142857151</v>
      </c>
      <c r="E62" s="283">
        <v>4659</v>
      </c>
      <c r="F62" s="233" t="s">
        <v>121</v>
      </c>
      <c r="G62" s="284" t="s">
        <v>244</v>
      </c>
      <c r="H62" s="285">
        <v>1</v>
      </c>
      <c r="I62" s="234">
        <v>3501.8330000000001</v>
      </c>
      <c r="J62" s="286">
        <v>3.5553268654702708E-2</v>
      </c>
      <c r="K62" s="286">
        <v>0.30649873875400357</v>
      </c>
      <c r="L62" s="286">
        <v>0.18504594593745619</v>
      </c>
      <c r="M62" s="287">
        <v>21.204000000000001</v>
      </c>
      <c r="N62" s="288">
        <v>0.1142258925539853</v>
      </c>
      <c r="O62" s="288">
        <v>15.106374290264556</v>
      </c>
      <c r="P62" s="289">
        <v>25</v>
      </c>
      <c r="Q62" s="290">
        <v>4</v>
      </c>
      <c r="R62" s="290">
        <v>529</v>
      </c>
    </row>
    <row r="63" spans="1:18" ht="16.5" x14ac:dyDescent="0.25">
      <c r="A63" s="279" t="s">
        <v>118</v>
      </c>
      <c r="B63" s="280" t="s">
        <v>429</v>
      </c>
      <c r="C63" s="281" t="s">
        <v>70</v>
      </c>
      <c r="D63" s="282">
        <v>0.74765677632861038</v>
      </c>
      <c r="E63" s="283">
        <v>7030</v>
      </c>
      <c r="F63" s="233" t="s">
        <v>121</v>
      </c>
      <c r="G63" s="284" t="s">
        <v>244</v>
      </c>
      <c r="H63" s="285">
        <v>2</v>
      </c>
      <c r="I63" s="234">
        <v>3726.1569999999997</v>
      </c>
      <c r="J63" s="286">
        <v>3.5623399982049872E-2</v>
      </c>
      <c r="K63" s="286">
        <v>0.30280034486077217</v>
      </c>
      <c r="L63" s="286">
        <v>0.24690317665090333</v>
      </c>
      <c r="M63" s="287">
        <v>24.457999999999998</v>
      </c>
      <c r="N63" s="288">
        <v>0.13418650904940399</v>
      </c>
      <c r="O63" s="288">
        <v>21.952912880482494</v>
      </c>
      <c r="P63" s="289">
        <v>19</v>
      </c>
      <c r="Q63" s="290">
        <v>5</v>
      </c>
      <c r="R63" s="290">
        <v>818</v>
      </c>
    </row>
    <row r="64" spans="1:18" ht="16.5" x14ac:dyDescent="0.25">
      <c r="A64" s="279" t="s">
        <v>118</v>
      </c>
      <c r="B64" s="280" t="s">
        <v>433</v>
      </c>
      <c r="C64" s="281" t="s">
        <v>67</v>
      </c>
      <c r="D64" s="282">
        <v>0.82666666666666666</v>
      </c>
      <c r="E64" s="283">
        <v>5242</v>
      </c>
      <c r="F64" s="233" t="s">
        <v>121</v>
      </c>
      <c r="G64" s="284" t="s">
        <v>236</v>
      </c>
      <c r="H64" s="285">
        <v>1</v>
      </c>
      <c r="I64" s="234">
        <v>3893.9459999999999</v>
      </c>
      <c r="J64" s="286">
        <v>1.6534117093593311E-2</v>
      </c>
      <c r="K64" s="286">
        <v>0.36154482179707614</v>
      </c>
      <c r="L64" s="286">
        <v>0.25398400491429518</v>
      </c>
      <c r="M64" s="287">
        <v>23.797999999999998</v>
      </c>
      <c r="N64" s="288">
        <v>0.43657513483751442</v>
      </c>
      <c r="O64" s="288">
        <v>73.241899091564193</v>
      </c>
      <c r="P64" s="289">
        <v>61</v>
      </c>
      <c r="Q64" s="290">
        <v>17</v>
      </c>
      <c r="R64" s="290">
        <v>2852</v>
      </c>
    </row>
    <row r="65" spans="1:18" ht="16.5" x14ac:dyDescent="0.25">
      <c r="A65" s="279" t="s">
        <v>118</v>
      </c>
      <c r="B65" s="280" t="s">
        <v>435</v>
      </c>
      <c r="C65" s="281" t="s">
        <v>67</v>
      </c>
      <c r="D65" s="282">
        <v>0.83946268727080109</v>
      </c>
      <c r="E65" s="283">
        <v>5771</v>
      </c>
      <c r="F65" s="233" t="s">
        <v>119</v>
      </c>
      <c r="G65" s="284" t="s">
        <v>220</v>
      </c>
      <c r="H65" s="285">
        <v>2</v>
      </c>
      <c r="I65" s="234">
        <v>688.87699999999995</v>
      </c>
      <c r="J65" s="286">
        <v>3.9969916904106687E-2</v>
      </c>
      <c r="K65" s="286">
        <v>0.31015457982440581</v>
      </c>
      <c r="L65" s="286">
        <v>0.26113921984658073</v>
      </c>
      <c r="M65" s="287">
        <v>17.922999999999998</v>
      </c>
      <c r="N65" s="288">
        <v>0.14516379556872999</v>
      </c>
      <c r="O65" s="288">
        <v>10.30662948537983</v>
      </c>
      <c r="P65" s="289">
        <v>1</v>
      </c>
      <c r="Q65" s="290">
        <v>1</v>
      </c>
      <c r="R65" s="290">
        <v>73</v>
      </c>
    </row>
    <row r="66" spans="1:18" ht="16.5" x14ac:dyDescent="0.25">
      <c r="A66" s="279" t="s">
        <v>118</v>
      </c>
      <c r="B66" s="280" t="s">
        <v>453</v>
      </c>
      <c r="C66" s="281" t="s">
        <v>70</v>
      </c>
      <c r="D66" s="282">
        <v>0.73953377522796893</v>
      </c>
      <c r="E66" s="283">
        <v>1286</v>
      </c>
      <c r="F66" s="233" t="s">
        <v>122</v>
      </c>
      <c r="G66" s="284" t="s">
        <v>247</v>
      </c>
      <c r="H66" s="285">
        <v>2</v>
      </c>
      <c r="I66" s="234">
        <v>5368.0509999999995</v>
      </c>
      <c r="J66" s="286">
        <v>3.6145590785690955E-2</v>
      </c>
      <c r="K66" s="286">
        <v>0.30281153072423611</v>
      </c>
      <c r="L66" s="286">
        <v>0.12872455943507241</v>
      </c>
      <c r="M66" s="287">
        <v>24.466000000000001</v>
      </c>
      <c r="N66" s="288">
        <v>0</v>
      </c>
      <c r="O66" s="288">
        <v>3.1668849643939674</v>
      </c>
      <c r="P66" s="289">
        <v>47</v>
      </c>
      <c r="Q66" s="290">
        <v>0</v>
      </c>
      <c r="R66" s="290">
        <v>170</v>
      </c>
    </row>
    <row r="67" spans="1:18" ht="16.5" x14ac:dyDescent="0.25">
      <c r="A67" s="279" t="s">
        <v>118</v>
      </c>
      <c r="B67" s="280" t="s">
        <v>455</v>
      </c>
      <c r="C67" s="281" t="s">
        <v>70</v>
      </c>
      <c r="D67" s="282">
        <v>0.74813000682696906</v>
      </c>
      <c r="E67" s="283">
        <v>7745</v>
      </c>
      <c r="F67" s="233" t="s">
        <v>120</v>
      </c>
      <c r="G67" s="284" t="s">
        <v>232</v>
      </c>
      <c r="H67" s="285">
        <v>2</v>
      </c>
      <c r="I67" s="234">
        <v>4243.3540000000003</v>
      </c>
      <c r="J67" s="286">
        <v>8.651769765932929E-2</v>
      </c>
      <c r="K67" s="286">
        <v>0.29632902716286652</v>
      </c>
      <c r="L67" s="286">
        <v>0.17768962947705988</v>
      </c>
      <c r="M67" s="287">
        <v>24.407</v>
      </c>
      <c r="N67" s="288">
        <v>0</v>
      </c>
      <c r="O67" s="288">
        <v>11.523903025766881</v>
      </c>
      <c r="P67" s="289">
        <v>76</v>
      </c>
      <c r="Q67" s="290">
        <v>0</v>
      </c>
      <c r="R67" s="290">
        <v>489</v>
      </c>
    </row>
    <row r="68" spans="1:18" ht="16.5" x14ac:dyDescent="0.25">
      <c r="A68" s="279" t="s">
        <v>118</v>
      </c>
      <c r="B68" s="280" t="s">
        <v>457</v>
      </c>
      <c r="C68" s="281" t="s">
        <v>70</v>
      </c>
      <c r="D68" s="282">
        <v>0.75294563634441714</v>
      </c>
      <c r="E68" s="283">
        <v>3878</v>
      </c>
      <c r="F68" s="233" t="s">
        <v>120</v>
      </c>
      <c r="G68" s="284" t="s">
        <v>235</v>
      </c>
      <c r="H68" s="285">
        <v>2</v>
      </c>
      <c r="I68" s="234">
        <v>3955.9230000000002</v>
      </c>
      <c r="J68" s="286">
        <v>3.3108806385676245E-2</v>
      </c>
      <c r="K68" s="286">
        <v>0.29888028657005883</v>
      </c>
      <c r="L68" s="286">
        <v>0.18377506336700691</v>
      </c>
      <c r="M68" s="287">
        <v>20.763999999999999</v>
      </c>
      <c r="N68" s="288">
        <v>0</v>
      </c>
      <c r="O68" s="288">
        <v>8.7463785316347149</v>
      </c>
      <c r="P68" s="289">
        <v>51</v>
      </c>
      <c r="Q68" s="290">
        <v>0</v>
      </c>
      <c r="R68" s="290">
        <v>346</v>
      </c>
    </row>
    <row r="69" spans="1:18" ht="16.5" x14ac:dyDescent="0.25">
      <c r="A69" s="279" t="s">
        <v>118</v>
      </c>
      <c r="B69" s="280" t="s">
        <v>459</v>
      </c>
      <c r="C69" s="281" t="s">
        <v>67</v>
      </c>
      <c r="D69" s="282">
        <v>0.82240597940029236</v>
      </c>
      <c r="E69" s="283">
        <v>6395</v>
      </c>
      <c r="F69" s="233" t="s">
        <v>120</v>
      </c>
      <c r="G69" s="284" t="s">
        <v>228</v>
      </c>
      <c r="H69" s="285">
        <v>9</v>
      </c>
      <c r="I69" s="234">
        <v>2740.357</v>
      </c>
      <c r="J69" s="286">
        <v>3.4353023131555818E-2</v>
      </c>
      <c r="K69" s="286">
        <v>0.30979265171518772</v>
      </c>
      <c r="L69" s="286">
        <v>0.1419523076737812</v>
      </c>
      <c r="M69" s="287">
        <v>21.187000000000001</v>
      </c>
      <c r="N69" s="288">
        <v>3.6491595803028583E-2</v>
      </c>
      <c r="O69" s="288">
        <v>10.655545974484346</v>
      </c>
      <c r="P69" s="289">
        <v>41</v>
      </c>
      <c r="Q69" s="290">
        <v>1</v>
      </c>
      <c r="R69" s="290">
        <v>292</v>
      </c>
    </row>
    <row r="70" spans="1:18" ht="16.5" x14ac:dyDescent="0.25">
      <c r="A70" s="279" t="s">
        <v>118</v>
      </c>
      <c r="B70" s="280" t="s">
        <v>461</v>
      </c>
      <c r="C70" s="281" t="s">
        <v>70</v>
      </c>
      <c r="D70" s="282">
        <v>0.78125</v>
      </c>
      <c r="E70" s="283">
        <v>8166</v>
      </c>
      <c r="F70" s="233" t="s">
        <v>120</v>
      </c>
      <c r="G70" s="284" t="s">
        <v>226</v>
      </c>
      <c r="H70" s="285">
        <v>1</v>
      </c>
      <c r="I70" s="234">
        <v>3552.9229999999998</v>
      </c>
      <c r="J70" s="286">
        <v>1.4595454449005309E-2</v>
      </c>
      <c r="K70" s="286">
        <v>0.29650958737552791</v>
      </c>
      <c r="L70" s="286">
        <v>0.11427210778280307</v>
      </c>
      <c r="M70" s="287">
        <v>23.585999999999999</v>
      </c>
      <c r="N70" s="288">
        <v>0</v>
      </c>
      <c r="O70" s="288">
        <v>29.722006359270946</v>
      </c>
      <c r="P70" s="289">
        <v>40</v>
      </c>
      <c r="Q70" s="290">
        <v>0</v>
      </c>
      <c r="R70" s="290">
        <v>1056</v>
      </c>
    </row>
    <row r="71" spans="1:18" ht="16.5" x14ac:dyDescent="0.25">
      <c r="A71" s="279" t="s">
        <v>118</v>
      </c>
      <c r="B71" s="280" t="s">
        <v>463</v>
      </c>
      <c r="C71" s="281" t="s">
        <v>67</v>
      </c>
      <c r="D71" s="282">
        <v>0.84750000000000003</v>
      </c>
      <c r="E71" s="283">
        <v>1915</v>
      </c>
      <c r="F71" s="233" t="s">
        <v>119</v>
      </c>
      <c r="G71" s="284" t="s">
        <v>216</v>
      </c>
      <c r="H71" s="285">
        <v>1</v>
      </c>
      <c r="I71" s="234">
        <v>1368.6659999999999</v>
      </c>
      <c r="J71" s="286">
        <v>5.8341149990489623E-2</v>
      </c>
      <c r="K71" s="286">
        <v>0.38038310522343322</v>
      </c>
      <c r="L71" s="286">
        <v>0.26302984073543145</v>
      </c>
      <c r="M71" s="287">
        <v>20.643000000000001</v>
      </c>
      <c r="N71" s="288">
        <v>7.3063844648730961E-2</v>
      </c>
      <c r="O71" s="288" t="s">
        <v>700</v>
      </c>
      <c r="P71" s="289">
        <v>15</v>
      </c>
      <c r="Q71" s="290">
        <v>1</v>
      </c>
      <c r="R71" s="290">
        <v>1354</v>
      </c>
    </row>
    <row r="72" spans="1:18" ht="16.5" x14ac:dyDescent="0.25">
      <c r="A72" s="279" t="s">
        <v>118</v>
      </c>
      <c r="B72" s="280" t="s">
        <v>469</v>
      </c>
      <c r="C72" s="281" t="s">
        <v>67</v>
      </c>
      <c r="D72" s="282">
        <v>0.80185185185185182</v>
      </c>
      <c r="E72" s="283">
        <v>5773</v>
      </c>
      <c r="F72" s="233" t="s">
        <v>121</v>
      </c>
      <c r="G72" s="284" t="s">
        <v>236</v>
      </c>
      <c r="H72" s="285">
        <v>1</v>
      </c>
      <c r="I72" s="234">
        <v>3790.1559999999999</v>
      </c>
      <c r="J72" s="286">
        <v>3.9114884809302752E-2</v>
      </c>
      <c r="K72" s="286">
        <v>0.34950431312624014</v>
      </c>
      <c r="L72" s="286">
        <v>0.18495280933027558</v>
      </c>
      <c r="M72" s="287">
        <v>24.516999999999999</v>
      </c>
      <c r="N72" s="288">
        <v>0.18468896794749345</v>
      </c>
      <c r="O72" s="288">
        <v>56.224598670872652</v>
      </c>
      <c r="P72" s="289">
        <v>37</v>
      </c>
      <c r="Q72" s="290">
        <v>7</v>
      </c>
      <c r="R72" s="290">
        <v>2131</v>
      </c>
    </row>
    <row r="73" spans="1:18" ht="16.5" x14ac:dyDescent="0.25">
      <c r="A73" s="279" t="s">
        <v>118</v>
      </c>
      <c r="B73" s="280" t="s">
        <v>471</v>
      </c>
      <c r="C73" s="281" t="s">
        <v>67</v>
      </c>
      <c r="D73" s="282">
        <v>0.81571428571428573</v>
      </c>
      <c r="E73" s="283">
        <v>1353</v>
      </c>
      <c r="F73" s="233" t="s">
        <v>119</v>
      </c>
      <c r="G73" s="284" t="s">
        <v>220</v>
      </c>
      <c r="H73" s="285">
        <v>1</v>
      </c>
      <c r="I73" s="234">
        <v>1591.029</v>
      </c>
      <c r="J73" s="286">
        <v>2.1159773095159217E-2</v>
      </c>
      <c r="K73" s="286">
        <v>0.38398267901061911</v>
      </c>
      <c r="L73" s="286">
        <v>0.16900202426869068</v>
      </c>
      <c r="M73" s="287">
        <v>15.481999999999999</v>
      </c>
      <c r="N73" s="288">
        <v>0</v>
      </c>
      <c r="O73" s="288">
        <v>18.792869268881962</v>
      </c>
      <c r="P73" s="289">
        <v>39</v>
      </c>
      <c r="Q73" s="290">
        <v>0</v>
      </c>
      <c r="R73" s="290">
        <v>300</v>
      </c>
    </row>
    <row r="74" spans="1:18" ht="16.5" x14ac:dyDescent="0.25">
      <c r="A74" s="279" t="s">
        <v>118</v>
      </c>
      <c r="B74" s="280" t="s">
        <v>473</v>
      </c>
      <c r="C74" s="281" t="s">
        <v>70</v>
      </c>
      <c r="D74" s="282">
        <v>0.75705626996625319</v>
      </c>
      <c r="E74" s="283">
        <v>4377</v>
      </c>
      <c r="F74" s="233" t="s">
        <v>121</v>
      </c>
      <c r="G74" s="284" t="s">
        <v>238</v>
      </c>
      <c r="H74" s="285">
        <v>2</v>
      </c>
      <c r="I74" s="234">
        <v>3989.1019999999999</v>
      </c>
      <c r="J74" s="286">
        <v>6.5548757206940256E-2</v>
      </c>
      <c r="K74" s="286">
        <v>0.29446457001997317</v>
      </c>
      <c r="L74" s="286">
        <v>0.19001770323245684</v>
      </c>
      <c r="M74" s="287">
        <v>28.238</v>
      </c>
      <c r="N74" s="288">
        <v>0.12534149289739896</v>
      </c>
      <c r="O74" s="288" t="s">
        <v>700</v>
      </c>
      <c r="P74" s="289">
        <v>12</v>
      </c>
      <c r="Q74" s="290">
        <v>5</v>
      </c>
      <c r="R74" s="290">
        <v>3981</v>
      </c>
    </row>
    <row r="75" spans="1:18" ht="16.5" x14ac:dyDescent="0.25">
      <c r="A75" s="279" t="s">
        <v>118</v>
      </c>
      <c r="B75" s="280" t="s">
        <v>477</v>
      </c>
      <c r="C75" s="281" t="s">
        <v>70</v>
      </c>
      <c r="D75" s="282">
        <v>0.7686189674916728</v>
      </c>
      <c r="E75" s="283">
        <v>5875</v>
      </c>
      <c r="F75" s="233" t="s">
        <v>120</v>
      </c>
      <c r="G75" s="284" t="s">
        <v>227</v>
      </c>
      <c r="H75" s="285">
        <v>11</v>
      </c>
      <c r="I75" s="234">
        <v>4650.6840000000011</v>
      </c>
      <c r="J75" s="286">
        <v>3.3369087560954037E-3</v>
      </c>
      <c r="K75" s="286">
        <v>0.29630277268398797</v>
      </c>
      <c r="L75" s="286">
        <v>0.1898645446562269</v>
      </c>
      <c r="M75" s="287">
        <v>22.788</v>
      </c>
      <c r="N75" s="288">
        <v>0</v>
      </c>
      <c r="O75" s="288">
        <v>7.2892503554315864</v>
      </c>
      <c r="P75" s="289">
        <v>49</v>
      </c>
      <c r="Q75" s="290">
        <v>0</v>
      </c>
      <c r="R75" s="290">
        <v>339</v>
      </c>
    </row>
    <row r="76" spans="1:18" ht="16.5" x14ac:dyDescent="0.25">
      <c r="A76" s="279" t="s">
        <v>118</v>
      </c>
      <c r="B76" s="280" t="s">
        <v>479</v>
      </c>
      <c r="C76" s="281" t="s">
        <v>70</v>
      </c>
      <c r="D76" s="282">
        <v>0.74343442177258345</v>
      </c>
      <c r="E76" s="283">
        <v>3588</v>
      </c>
      <c r="F76" s="233" t="s">
        <v>120</v>
      </c>
      <c r="G76" s="284" t="s">
        <v>231</v>
      </c>
      <c r="H76" s="285">
        <v>2</v>
      </c>
      <c r="I76" s="234">
        <v>4167.04</v>
      </c>
      <c r="J76" s="286">
        <v>1.9428771252884735E-2</v>
      </c>
      <c r="K76" s="286">
        <v>0.31743381256563219</v>
      </c>
      <c r="L76" s="286">
        <v>0.19294271233297497</v>
      </c>
      <c r="M76" s="287">
        <v>25.594000000000001</v>
      </c>
      <c r="N76" s="288">
        <v>0</v>
      </c>
      <c r="O76" s="288">
        <v>9.7671248656120415</v>
      </c>
      <c r="P76" s="289">
        <v>62</v>
      </c>
      <c r="Q76" s="290">
        <v>0</v>
      </c>
      <c r="R76" s="290">
        <v>407</v>
      </c>
    </row>
    <row r="77" spans="1:18" ht="16.5" x14ac:dyDescent="0.25">
      <c r="A77" s="279" t="s">
        <v>118</v>
      </c>
      <c r="B77" s="280" t="s">
        <v>481</v>
      </c>
      <c r="C77" s="281" t="s">
        <v>70</v>
      </c>
      <c r="D77" s="282">
        <v>0.78676452291270871</v>
      </c>
      <c r="E77" s="283">
        <v>5575</v>
      </c>
      <c r="F77" s="233" t="s">
        <v>122</v>
      </c>
      <c r="G77" s="284" t="s">
        <v>247</v>
      </c>
      <c r="H77" s="285">
        <v>2</v>
      </c>
      <c r="I77" s="234">
        <v>5148.9989999999998</v>
      </c>
      <c r="J77" s="286">
        <v>2.0375269968760965E-2</v>
      </c>
      <c r="K77" s="286">
        <v>0.28340375062134976</v>
      </c>
      <c r="L77" s="286">
        <v>0.2029520689361175</v>
      </c>
      <c r="M77" s="287">
        <v>21.742999999999999</v>
      </c>
      <c r="N77" s="288">
        <v>1.9421250615896411E-2</v>
      </c>
      <c r="O77" s="288">
        <v>9.7106253079482059</v>
      </c>
      <c r="P77" s="289">
        <v>18</v>
      </c>
      <c r="Q77" s="290">
        <v>1</v>
      </c>
      <c r="R77" s="290">
        <v>500</v>
      </c>
    </row>
    <row r="78" spans="1:18" ht="16.5" x14ac:dyDescent="0.25">
      <c r="A78" s="279" t="s">
        <v>118</v>
      </c>
      <c r="B78" s="280" t="s">
        <v>483</v>
      </c>
      <c r="C78" s="281" t="s">
        <v>70</v>
      </c>
      <c r="D78" s="282">
        <v>0.73187499999999994</v>
      </c>
      <c r="E78" s="283">
        <v>6306</v>
      </c>
      <c r="F78" s="233" t="s">
        <v>120</v>
      </c>
      <c r="G78" s="284" t="s">
        <v>234</v>
      </c>
      <c r="H78" s="285">
        <v>1</v>
      </c>
      <c r="I78" s="234">
        <v>4245.7749999999996</v>
      </c>
      <c r="J78" s="286">
        <v>5.8425529941095462E-2</v>
      </c>
      <c r="K78" s="286">
        <v>0.32736188663527055</v>
      </c>
      <c r="L78" s="286">
        <v>0.15238678450930632</v>
      </c>
      <c r="M78" s="287">
        <v>24.863</v>
      </c>
      <c r="N78" s="288">
        <v>0</v>
      </c>
      <c r="O78" s="288">
        <v>8.7145456365445657</v>
      </c>
      <c r="P78" s="289">
        <v>56</v>
      </c>
      <c r="Q78" s="290">
        <v>0</v>
      </c>
      <c r="R78" s="290">
        <v>370</v>
      </c>
    </row>
    <row r="79" spans="1:18" ht="16.5" x14ac:dyDescent="0.25">
      <c r="A79" s="279" t="s">
        <v>118</v>
      </c>
      <c r="B79" s="280" t="s">
        <v>485</v>
      </c>
      <c r="C79" s="281" t="s">
        <v>67</v>
      </c>
      <c r="D79" s="282">
        <v>0.82626723582997341</v>
      </c>
      <c r="E79" s="283">
        <v>4695</v>
      </c>
      <c r="F79" s="233" t="s">
        <v>121</v>
      </c>
      <c r="G79" s="284" t="s">
        <v>240</v>
      </c>
      <c r="H79" s="285">
        <v>3</v>
      </c>
      <c r="I79" s="234">
        <v>4495.7219999999998</v>
      </c>
      <c r="J79" s="286">
        <v>4.4044217359274322E-2</v>
      </c>
      <c r="K79" s="286">
        <v>0.33101391449624901</v>
      </c>
      <c r="L79" s="286">
        <v>0.18395265543554518</v>
      </c>
      <c r="M79" s="287">
        <v>23.206</v>
      </c>
      <c r="N79" s="288">
        <v>2.2243368250972815E-2</v>
      </c>
      <c r="O79" s="288">
        <v>54.407278741879509</v>
      </c>
      <c r="P79" s="289">
        <v>41</v>
      </c>
      <c r="Q79" s="290">
        <v>1</v>
      </c>
      <c r="R79" s="290">
        <v>2446</v>
      </c>
    </row>
    <row r="80" spans="1:18" ht="16.5" x14ac:dyDescent="0.25">
      <c r="A80" s="279" t="s">
        <v>118</v>
      </c>
      <c r="B80" s="280" t="s">
        <v>487</v>
      </c>
      <c r="C80" s="281" t="s">
        <v>67</v>
      </c>
      <c r="D80" s="282">
        <v>0.82922515942709918</v>
      </c>
      <c r="E80" s="283">
        <v>788</v>
      </c>
      <c r="F80" s="233" t="s">
        <v>119</v>
      </c>
      <c r="G80" s="284" t="s">
        <v>213</v>
      </c>
      <c r="H80" s="285">
        <v>3</v>
      </c>
      <c r="I80" s="234">
        <v>1668.6310000000001</v>
      </c>
      <c r="J80" s="286">
        <v>1.621651747213719E-2</v>
      </c>
      <c r="K80" s="286">
        <v>0.34258735255440387</v>
      </c>
      <c r="L80" s="286">
        <v>0.21334854740203196</v>
      </c>
      <c r="M80" s="287">
        <v>14.404999999999999</v>
      </c>
      <c r="N80" s="288">
        <v>0</v>
      </c>
      <c r="O80" s="288">
        <v>10.907144839092645</v>
      </c>
      <c r="P80" s="289">
        <v>1</v>
      </c>
      <c r="Q80" s="290">
        <v>0</v>
      </c>
      <c r="R80" s="290">
        <v>182</v>
      </c>
    </row>
  </sheetData>
  <phoneticPr fontId="2" type="noConversion"/>
  <conditionalFormatting sqref="C14:D80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5"/>
  <sheetViews>
    <sheetView showGridLines="0" zoomScaleNormal="100" zoomScaleSheetLayoutView="85" workbookViewId="0"/>
  </sheetViews>
  <sheetFormatPr defaultRowHeight="13.5" x14ac:dyDescent="0.25"/>
  <cols>
    <col min="1" max="2" width="9.140625" style="250"/>
    <col min="3" max="3" width="9.85546875" style="250" customWidth="1"/>
    <col min="4" max="16384" width="9.140625" style="250"/>
  </cols>
  <sheetData>
    <row r="1" spans="1:11" ht="3.75" customHeight="1" x14ac:dyDescent="0.25">
      <c r="A1" s="245"/>
      <c r="B1" s="246"/>
      <c r="C1" s="247"/>
      <c r="D1" s="248"/>
      <c r="E1" s="248"/>
      <c r="F1" s="249"/>
      <c r="G1" s="248"/>
      <c r="H1" s="248"/>
      <c r="I1" s="248"/>
      <c r="J1" s="248"/>
      <c r="K1" s="248"/>
    </row>
    <row r="2" spans="1:11" ht="41.25" x14ac:dyDescent="0.25">
      <c r="A2" s="320" t="s">
        <v>693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 x14ac:dyDescent="0.25">
      <c r="A4" s="251" t="s">
        <v>194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</row>
    <row r="6" spans="1:11" ht="26.25" x14ac:dyDescent="0.25">
      <c r="A6" s="253"/>
    </row>
    <row r="7" spans="1:11" ht="130.5" customHeight="1" x14ac:dyDescent="0.25">
      <c r="A7" s="253"/>
    </row>
    <row r="8" spans="1:11" ht="26.25" x14ac:dyDescent="0.25">
      <c r="A8" s="253"/>
    </row>
    <row r="9" spans="1:11" ht="26.25" x14ac:dyDescent="0.25">
      <c r="A9" s="253"/>
    </row>
    <row r="10" spans="1:11" ht="40.5" customHeight="1" x14ac:dyDescent="0.25">
      <c r="A10" s="253" t="s">
        <v>195</v>
      </c>
    </row>
    <row r="11" spans="1:11" ht="19.5" customHeight="1" x14ac:dyDescent="0.25">
      <c r="A11" s="253"/>
    </row>
    <row r="12" spans="1:11" ht="17.25" x14ac:dyDescent="0.25">
      <c r="A12" s="254" t="s">
        <v>196</v>
      </c>
    </row>
    <row r="13" spans="1:11" ht="40.5" x14ac:dyDescent="0.25">
      <c r="A13" s="236" t="s">
        <v>0</v>
      </c>
      <c r="B13" s="237" t="s">
        <v>74</v>
      </c>
      <c r="C13" s="229" t="s">
        <v>65</v>
      </c>
      <c r="D13" s="229" t="s">
        <v>158</v>
      </c>
      <c r="E13" s="238" t="s">
        <v>144</v>
      </c>
      <c r="F13" s="237" t="s">
        <v>149</v>
      </c>
      <c r="G13" s="238" t="s">
        <v>147</v>
      </c>
      <c r="H13" s="238" t="s">
        <v>151</v>
      </c>
      <c r="I13" s="230" t="s">
        <v>153</v>
      </c>
      <c r="J13" s="238" t="s">
        <v>6</v>
      </c>
      <c r="K13" s="255" t="s">
        <v>7</v>
      </c>
    </row>
    <row r="14" spans="1:11" ht="16.5" x14ac:dyDescent="0.25">
      <c r="A14" s="239" t="s">
        <v>118</v>
      </c>
      <c r="B14" s="240">
        <v>2727</v>
      </c>
      <c r="C14" s="231" t="s">
        <v>69</v>
      </c>
      <c r="D14" s="232">
        <v>0.87594934328262775</v>
      </c>
      <c r="E14" s="241">
        <v>2727</v>
      </c>
      <c r="F14" s="233" t="s">
        <v>119</v>
      </c>
      <c r="G14" s="242" t="s">
        <v>215</v>
      </c>
      <c r="H14" s="243">
        <v>8</v>
      </c>
      <c r="I14" s="234">
        <v>1245.8530000000001</v>
      </c>
      <c r="J14" s="244">
        <v>8.0266291448509566E-2</v>
      </c>
      <c r="K14" s="256">
        <v>23.277224520067776</v>
      </c>
    </row>
    <row r="15" spans="1:11" ht="16.5" x14ac:dyDescent="0.25">
      <c r="A15" s="239" t="s">
        <v>118</v>
      </c>
      <c r="B15" s="240" t="s">
        <v>259</v>
      </c>
      <c r="C15" s="231" t="s">
        <v>68</v>
      </c>
      <c r="D15" s="232">
        <v>0.90086343669677615</v>
      </c>
      <c r="E15" s="241">
        <v>7804</v>
      </c>
      <c r="F15" s="233" t="s">
        <v>119</v>
      </c>
      <c r="G15" s="242" t="s">
        <v>217</v>
      </c>
      <c r="H15" s="243">
        <v>8</v>
      </c>
      <c r="I15" s="234">
        <v>1372.3520000000001</v>
      </c>
      <c r="J15" s="244">
        <v>0.21860280744298838</v>
      </c>
      <c r="K15" s="256">
        <v>30.021452222170403</v>
      </c>
    </row>
    <row r="16" spans="1:11" ht="16.5" x14ac:dyDescent="0.25">
      <c r="A16" s="239" t="s">
        <v>118</v>
      </c>
      <c r="B16" s="240" t="s">
        <v>265</v>
      </c>
      <c r="C16" s="231" t="s">
        <v>67</v>
      </c>
      <c r="D16" s="232">
        <v>0.80761904761904757</v>
      </c>
      <c r="E16" s="241">
        <v>2165</v>
      </c>
      <c r="F16" s="233" t="s">
        <v>119</v>
      </c>
      <c r="G16" s="242" t="s">
        <v>206</v>
      </c>
      <c r="H16" s="243">
        <v>1</v>
      </c>
      <c r="I16" s="234">
        <v>1511.72</v>
      </c>
      <c r="J16" s="244">
        <v>6.6149816103511228E-2</v>
      </c>
      <c r="K16" s="256">
        <v>48.752414468287775</v>
      </c>
    </row>
    <row r="17" spans="1:11" ht="16.5" x14ac:dyDescent="0.25">
      <c r="A17" s="239" t="s">
        <v>118</v>
      </c>
      <c r="B17" s="240" t="s">
        <v>273</v>
      </c>
      <c r="C17" s="231" t="s">
        <v>70</v>
      </c>
      <c r="D17" s="232">
        <v>0.73407407407407399</v>
      </c>
      <c r="E17" s="241">
        <v>5231</v>
      </c>
      <c r="F17" s="233" t="s">
        <v>121</v>
      </c>
      <c r="G17" s="242" t="s">
        <v>237</v>
      </c>
      <c r="H17" s="243">
        <v>1</v>
      </c>
      <c r="I17" s="234">
        <v>8755.3510000000006</v>
      </c>
      <c r="J17" s="244">
        <v>0.37691235908189175</v>
      </c>
      <c r="K17" s="256">
        <v>35.178486847643228</v>
      </c>
    </row>
    <row r="18" spans="1:11" ht="16.5" x14ac:dyDescent="0.25">
      <c r="A18" s="239" t="s">
        <v>118</v>
      </c>
      <c r="B18" s="240" t="s">
        <v>277</v>
      </c>
      <c r="C18" s="231" t="s">
        <v>69</v>
      </c>
      <c r="D18" s="232">
        <v>0.85954396685220846</v>
      </c>
      <c r="E18" s="241">
        <v>4666</v>
      </c>
      <c r="F18" s="233" t="s">
        <v>121</v>
      </c>
      <c r="G18" s="242" t="s">
        <v>243</v>
      </c>
      <c r="H18" s="243">
        <v>2</v>
      </c>
      <c r="I18" s="234">
        <v>3114.2260000000001</v>
      </c>
      <c r="J18" s="244">
        <v>6.4221414887679948E-2</v>
      </c>
      <c r="K18" s="256">
        <v>45.854090229803489</v>
      </c>
    </row>
    <row r="19" spans="1:11" ht="16.5" x14ac:dyDescent="0.25">
      <c r="A19" s="239" t="s">
        <v>118</v>
      </c>
      <c r="B19" s="240" t="s">
        <v>507</v>
      </c>
      <c r="C19" s="231" t="s">
        <v>67</v>
      </c>
      <c r="D19" s="232">
        <v>0.80506654229909258</v>
      </c>
      <c r="E19" s="241">
        <v>7322</v>
      </c>
      <c r="F19" s="233" t="s">
        <v>122</v>
      </c>
      <c r="G19" s="242" t="s">
        <v>248</v>
      </c>
      <c r="H19" s="243">
        <v>18</v>
      </c>
      <c r="I19" s="234">
        <v>3172.7260000000006</v>
      </c>
      <c r="J19" s="244">
        <v>3.151863728541323E-2</v>
      </c>
      <c r="K19" s="256">
        <v>26.002875760465916</v>
      </c>
    </row>
    <row r="20" spans="1:11" ht="16.5" x14ac:dyDescent="0.25">
      <c r="A20" s="239" t="s">
        <v>118</v>
      </c>
      <c r="B20" s="240" t="s">
        <v>291</v>
      </c>
      <c r="C20" s="231" t="s">
        <v>70</v>
      </c>
      <c r="D20" s="232">
        <v>0.72607705768779962</v>
      </c>
      <c r="E20" s="241">
        <v>7476</v>
      </c>
      <c r="F20" s="233" t="s">
        <v>121</v>
      </c>
      <c r="G20" s="242" t="s">
        <v>240</v>
      </c>
      <c r="H20" s="243">
        <v>2</v>
      </c>
      <c r="I20" s="234">
        <v>2857.683</v>
      </c>
      <c r="J20" s="244">
        <v>0.45491399850858194</v>
      </c>
      <c r="K20" s="256">
        <v>50.600433987954574</v>
      </c>
    </row>
    <row r="21" spans="1:11" ht="16.5" x14ac:dyDescent="0.25">
      <c r="A21" s="239" t="s">
        <v>118</v>
      </c>
      <c r="B21" s="240" t="s">
        <v>293</v>
      </c>
      <c r="C21" s="231" t="s">
        <v>67</v>
      </c>
      <c r="D21" s="232">
        <v>0.84761991500294265</v>
      </c>
      <c r="E21" s="241">
        <v>3861</v>
      </c>
      <c r="F21" s="233" t="s">
        <v>119</v>
      </c>
      <c r="G21" s="242" t="s">
        <v>198</v>
      </c>
      <c r="H21" s="243">
        <v>2</v>
      </c>
      <c r="I21" s="234">
        <v>1595.932</v>
      </c>
      <c r="J21" s="244">
        <v>0</v>
      </c>
      <c r="K21" s="256">
        <v>23.497241737116617</v>
      </c>
    </row>
    <row r="22" spans="1:11" ht="16.5" x14ac:dyDescent="0.25">
      <c r="A22" s="239" t="s">
        <v>118</v>
      </c>
      <c r="B22" s="240" t="s">
        <v>297</v>
      </c>
      <c r="C22" s="231" t="s">
        <v>67</v>
      </c>
      <c r="D22" s="232">
        <v>0.81851851851851842</v>
      </c>
      <c r="E22" s="241">
        <v>1115</v>
      </c>
      <c r="F22" s="233" t="s">
        <v>121</v>
      </c>
      <c r="G22" s="242" t="s">
        <v>241</v>
      </c>
      <c r="H22" s="243">
        <v>1</v>
      </c>
      <c r="I22" s="234">
        <v>3693.201</v>
      </c>
      <c r="J22" s="244">
        <v>0.21661425955424576</v>
      </c>
      <c r="K22" s="256">
        <v>45.813915895722978</v>
      </c>
    </row>
    <row r="23" spans="1:11" ht="16.5" x14ac:dyDescent="0.25">
      <c r="A23" s="239" t="s">
        <v>118</v>
      </c>
      <c r="B23" s="240" t="s">
        <v>309</v>
      </c>
      <c r="C23" s="231" t="s">
        <v>70</v>
      </c>
      <c r="D23" s="232">
        <v>0.76310344827586207</v>
      </c>
      <c r="E23" s="241">
        <v>3028</v>
      </c>
      <c r="F23" s="233" t="s">
        <v>122</v>
      </c>
      <c r="G23" s="242" t="s">
        <v>250</v>
      </c>
      <c r="H23" s="243">
        <v>1</v>
      </c>
      <c r="I23" s="234">
        <v>5220.5150000000003</v>
      </c>
      <c r="J23" s="244">
        <v>0.21070718118806284</v>
      </c>
      <c r="K23" s="256">
        <v>24.231325836627228</v>
      </c>
    </row>
    <row r="24" spans="1:11" ht="16.5" x14ac:dyDescent="0.25">
      <c r="A24" s="239" t="s">
        <v>118</v>
      </c>
      <c r="B24" s="240" t="s">
        <v>311</v>
      </c>
      <c r="C24" s="231" t="s">
        <v>68</v>
      </c>
      <c r="D24" s="232">
        <v>0.93148707035133904</v>
      </c>
      <c r="E24" s="241">
        <v>5300</v>
      </c>
      <c r="F24" s="233" t="s">
        <v>119</v>
      </c>
      <c r="G24" s="242" t="s">
        <v>217</v>
      </c>
      <c r="H24" s="243">
        <v>9</v>
      </c>
      <c r="I24" s="234">
        <v>2065.0089999999996</v>
      </c>
      <c r="J24" s="244">
        <v>0</v>
      </c>
      <c r="K24" s="256">
        <v>32.154823538299354</v>
      </c>
    </row>
    <row r="25" spans="1:11" ht="16.5" x14ac:dyDescent="0.25">
      <c r="A25" s="239" t="s">
        <v>118</v>
      </c>
      <c r="B25" s="240" t="s">
        <v>313</v>
      </c>
      <c r="C25" s="231" t="s">
        <v>70</v>
      </c>
      <c r="D25" s="232">
        <v>0.78234528697394501</v>
      </c>
      <c r="E25" s="241">
        <v>2210</v>
      </c>
      <c r="F25" s="233" t="s">
        <v>120</v>
      </c>
      <c r="G25" s="242" t="s">
        <v>233</v>
      </c>
      <c r="H25" s="243">
        <v>2</v>
      </c>
      <c r="I25" s="234">
        <v>3907.8409999999999</v>
      </c>
      <c r="J25" s="244">
        <v>0.3070749296094698</v>
      </c>
      <c r="K25" s="256">
        <v>41.685421694485527</v>
      </c>
    </row>
    <row r="26" spans="1:11" ht="16.5" x14ac:dyDescent="0.25">
      <c r="A26" s="239" t="s">
        <v>118</v>
      </c>
      <c r="B26" s="240" t="s">
        <v>315</v>
      </c>
      <c r="C26" s="231" t="s">
        <v>70</v>
      </c>
      <c r="D26" s="232">
        <v>0.68774193548387097</v>
      </c>
      <c r="E26" s="241">
        <v>9499</v>
      </c>
      <c r="F26" s="233" t="s">
        <v>120</v>
      </c>
      <c r="G26" s="242" t="s">
        <v>229</v>
      </c>
      <c r="H26" s="243">
        <v>1</v>
      </c>
      <c r="I26" s="234">
        <v>4277.88</v>
      </c>
      <c r="J26" s="244">
        <v>2.3376064779750717E-2</v>
      </c>
      <c r="K26" s="256">
        <v>58.299905560698285</v>
      </c>
    </row>
    <row r="27" spans="1:11" ht="16.5" x14ac:dyDescent="0.25">
      <c r="A27" s="239" t="s">
        <v>118</v>
      </c>
      <c r="B27" s="240" t="s">
        <v>317</v>
      </c>
      <c r="C27" s="231" t="s">
        <v>69</v>
      </c>
      <c r="D27" s="232">
        <v>0.87460891257913964</v>
      </c>
      <c r="E27" s="241">
        <v>8595</v>
      </c>
      <c r="F27" s="233" t="s">
        <v>120</v>
      </c>
      <c r="G27" s="242" t="s">
        <v>226</v>
      </c>
      <c r="H27" s="243">
        <v>12</v>
      </c>
      <c r="I27" s="234">
        <v>4219.0920000000006</v>
      </c>
      <c r="J27" s="244">
        <v>0</v>
      </c>
      <c r="K27" s="256">
        <v>33.419513013700573</v>
      </c>
    </row>
    <row r="28" spans="1:11" ht="16.5" x14ac:dyDescent="0.25">
      <c r="A28" s="239" t="s">
        <v>118</v>
      </c>
      <c r="B28" s="240" t="s">
        <v>321</v>
      </c>
      <c r="C28" s="231" t="s">
        <v>68</v>
      </c>
      <c r="D28" s="232">
        <v>0.92449999999999999</v>
      </c>
      <c r="E28" s="241">
        <v>6807</v>
      </c>
      <c r="F28" s="233" t="s">
        <v>119</v>
      </c>
      <c r="G28" s="242" t="s">
        <v>215</v>
      </c>
      <c r="H28" s="243">
        <v>1</v>
      </c>
      <c r="I28" s="234">
        <v>2199.4749999999999</v>
      </c>
      <c r="J28" s="244">
        <v>9.0930790302231224E-2</v>
      </c>
      <c r="K28" s="256">
        <v>29.961695404585186</v>
      </c>
    </row>
    <row r="29" spans="1:11" ht="16.5" x14ac:dyDescent="0.25">
      <c r="A29" s="239" t="s">
        <v>118</v>
      </c>
      <c r="B29" s="240" t="s">
        <v>329</v>
      </c>
      <c r="C29" s="231" t="s">
        <v>67</v>
      </c>
      <c r="D29" s="232">
        <v>0.81310344827586212</v>
      </c>
      <c r="E29" s="241">
        <v>6711</v>
      </c>
      <c r="F29" s="233" t="s">
        <v>122</v>
      </c>
      <c r="G29" s="242" t="s">
        <v>250</v>
      </c>
      <c r="H29" s="243">
        <v>1</v>
      </c>
      <c r="I29" s="234">
        <v>5445.8339999999998</v>
      </c>
      <c r="J29" s="244">
        <v>0</v>
      </c>
      <c r="K29" s="256">
        <v>21.502675255984666</v>
      </c>
    </row>
    <row r="30" spans="1:11" ht="16.5" x14ac:dyDescent="0.25">
      <c r="A30" s="239" t="s">
        <v>118</v>
      </c>
      <c r="B30" s="240" t="s">
        <v>335</v>
      </c>
      <c r="C30" s="231" t="s">
        <v>67</v>
      </c>
      <c r="D30" s="232">
        <v>0.83795155042766112</v>
      </c>
      <c r="E30" s="241">
        <v>8570</v>
      </c>
      <c r="F30" s="233" t="s">
        <v>122</v>
      </c>
      <c r="G30" s="242" t="s">
        <v>251</v>
      </c>
      <c r="H30" s="243">
        <v>6</v>
      </c>
      <c r="I30" s="234">
        <v>4310.5439999999999</v>
      </c>
      <c r="J30" s="244">
        <v>0</v>
      </c>
      <c r="K30" s="256">
        <v>20.577449157229342</v>
      </c>
    </row>
    <row r="31" spans="1:11" ht="16.5" x14ac:dyDescent="0.25">
      <c r="A31" s="239" t="s">
        <v>118</v>
      </c>
      <c r="B31" s="240" t="s">
        <v>339</v>
      </c>
      <c r="C31" s="231" t="s">
        <v>68</v>
      </c>
      <c r="D31" s="232">
        <v>0.90998388064244651</v>
      </c>
      <c r="E31" s="241">
        <v>1815</v>
      </c>
      <c r="F31" s="233" t="s">
        <v>119</v>
      </c>
      <c r="G31" s="242" t="s">
        <v>203</v>
      </c>
      <c r="H31" s="243">
        <v>11</v>
      </c>
      <c r="I31" s="234">
        <v>1756.3239999999996</v>
      </c>
      <c r="J31" s="244">
        <v>0</v>
      </c>
      <c r="K31" s="256">
        <v>31.030720983144349</v>
      </c>
    </row>
    <row r="32" spans="1:11" ht="16.5" x14ac:dyDescent="0.25">
      <c r="A32" s="239" t="s">
        <v>118</v>
      </c>
      <c r="B32" s="240" t="s">
        <v>341</v>
      </c>
      <c r="C32" s="231" t="s">
        <v>70</v>
      </c>
      <c r="D32" s="232">
        <v>0.79703703703703699</v>
      </c>
      <c r="E32" s="241">
        <v>7326</v>
      </c>
      <c r="F32" s="233" t="s">
        <v>121</v>
      </c>
      <c r="G32" s="242" t="s">
        <v>241</v>
      </c>
      <c r="H32" s="243">
        <v>1</v>
      </c>
      <c r="I32" s="234">
        <v>4041.44</v>
      </c>
      <c r="J32" s="244">
        <v>0.14846193436003008</v>
      </c>
      <c r="K32" s="256">
        <v>50.625519616770262</v>
      </c>
    </row>
    <row r="33" spans="1:11" ht="16.5" x14ac:dyDescent="0.25">
      <c r="A33" s="239" t="s">
        <v>118</v>
      </c>
      <c r="B33" s="240" t="s">
        <v>345</v>
      </c>
      <c r="C33" s="231" t="s">
        <v>68</v>
      </c>
      <c r="D33" s="232">
        <v>0.92894976435661814</v>
      </c>
      <c r="E33" s="241">
        <v>1680</v>
      </c>
      <c r="F33" s="233" t="s">
        <v>119</v>
      </c>
      <c r="G33" s="242" t="s">
        <v>209</v>
      </c>
      <c r="H33" s="243">
        <v>2</v>
      </c>
      <c r="I33" s="234">
        <v>2333.0080000000003</v>
      </c>
      <c r="J33" s="244">
        <v>8.572623840123994E-2</v>
      </c>
      <c r="K33" s="256">
        <v>34.419084718097835</v>
      </c>
    </row>
    <row r="34" spans="1:11" ht="16.5" x14ac:dyDescent="0.25">
      <c r="A34" s="239" t="s">
        <v>118</v>
      </c>
      <c r="B34" s="240" t="s">
        <v>357</v>
      </c>
      <c r="C34" s="231" t="s">
        <v>70</v>
      </c>
      <c r="D34" s="232">
        <v>0.71281049270662145</v>
      </c>
      <c r="E34" s="241">
        <v>4717</v>
      </c>
      <c r="F34" s="233" t="s">
        <v>122</v>
      </c>
      <c r="G34" s="242" t="s">
        <v>246</v>
      </c>
      <c r="H34" s="243">
        <v>7</v>
      </c>
      <c r="I34" s="234">
        <v>4596.3160000000007</v>
      </c>
      <c r="J34" s="244">
        <v>0.15229588218042447</v>
      </c>
      <c r="K34" s="256">
        <v>39.009502392785869</v>
      </c>
    </row>
    <row r="35" spans="1:11" ht="16.5" x14ac:dyDescent="0.25">
      <c r="A35" s="239" t="s">
        <v>118</v>
      </c>
      <c r="B35" s="240" t="s">
        <v>359</v>
      </c>
      <c r="C35" s="231" t="s">
        <v>67</v>
      </c>
      <c r="D35" s="232">
        <v>0.80186627464856386</v>
      </c>
      <c r="E35" s="241">
        <v>7799</v>
      </c>
      <c r="F35" s="233" t="s">
        <v>121</v>
      </c>
      <c r="G35" s="242" t="s">
        <v>243</v>
      </c>
      <c r="H35" s="243">
        <v>2</v>
      </c>
      <c r="I35" s="234">
        <v>4323.2089999999998</v>
      </c>
      <c r="J35" s="244">
        <v>4.6261931819627504E-2</v>
      </c>
      <c r="K35" s="256">
        <v>58.706391479107303</v>
      </c>
    </row>
    <row r="36" spans="1:11" ht="16.5" x14ac:dyDescent="0.25">
      <c r="A36" s="239" t="s">
        <v>118</v>
      </c>
      <c r="B36" s="240" t="s">
        <v>363</v>
      </c>
      <c r="C36" s="231" t="s">
        <v>67</v>
      </c>
      <c r="D36" s="232">
        <v>0.81484848484848493</v>
      </c>
      <c r="E36" s="241">
        <v>615</v>
      </c>
      <c r="F36" s="233" t="s">
        <v>120</v>
      </c>
      <c r="G36" s="242" t="s">
        <v>227</v>
      </c>
      <c r="H36" s="243">
        <v>1</v>
      </c>
      <c r="I36" s="234">
        <v>4080.386</v>
      </c>
      <c r="J36" s="244">
        <v>4.9014970642483335E-2</v>
      </c>
      <c r="K36" s="256">
        <v>25.953426955194924</v>
      </c>
    </row>
    <row r="37" spans="1:11" ht="16.5" x14ac:dyDescent="0.25">
      <c r="A37" s="239" t="s">
        <v>118</v>
      </c>
      <c r="B37" s="240" t="s">
        <v>381</v>
      </c>
      <c r="C37" s="231" t="s">
        <v>69</v>
      </c>
      <c r="D37" s="232">
        <v>0.85016143509406661</v>
      </c>
      <c r="E37" s="241">
        <v>2155</v>
      </c>
      <c r="F37" s="233" t="s">
        <v>120</v>
      </c>
      <c r="G37" s="242" t="s">
        <v>231</v>
      </c>
      <c r="H37" s="243">
        <v>12</v>
      </c>
      <c r="I37" s="234">
        <v>4650.2609999999995</v>
      </c>
      <c r="J37" s="244">
        <v>2.1504169335871688E-2</v>
      </c>
      <c r="K37" s="256">
        <v>21.826731875909765</v>
      </c>
    </row>
    <row r="38" spans="1:11" ht="16.5" x14ac:dyDescent="0.25">
      <c r="A38" s="239" t="s">
        <v>118</v>
      </c>
      <c r="B38" s="240" t="s">
        <v>383</v>
      </c>
      <c r="C38" s="231" t="s">
        <v>69</v>
      </c>
      <c r="D38" s="232">
        <v>0.86428702915859446</v>
      </c>
      <c r="E38" s="241">
        <v>5487</v>
      </c>
      <c r="F38" s="233" t="s">
        <v>122</v>
      </c>
      <c r="G38" s="242" t="s">
        <v>251</v>
      </c>
      <c r="H38" s="243">
        <v>4</v>
      </c>
      <c r="I38" s="234">
        <v>5088.8090000000002</v>
      </c>
      <c r="J38" s="244">
        <v>3.9301927032435291E-2</v>
      </c>
      <c r="K38" s="256">
        <v>25.349742935920762</v>
      </c>
    </row>
    <row r="39" spans="1:11" ht="16.5" x14ac:dyDescent="0.25">
      <c r="A39" s="239" t="s">
        <v>118</v>
      </c>
      <c r="B39" s="240" t="s">
        <v>385</v>
      </c>
      <c r="C39" s="231" t="s">
        <v>70</v>
      </c>
      <c r="D39" s="232">
        <v>0.79794273737889065</v>
      </c>
      <c r="E39" s="241">
        <v>4291</v>
      </c>
      <c r="F39" s="233" t="s">
        <v>121</v>
      </c>
      <c r="G39" s="242" t="s">
        <v>240</v>
      </c>
      <c r="H39" s="243">
        <v>8</v>
      </c>
      <c r="I39" s="234">
        <v>4074.9420000000005</v>
      </c>
      <c r="J39" s="244">
        <v>9.8160906339280402E-2</v>
      </c>
      <c r="K39" s="256">
        <v>37.841029393792596</v>
      </c>
    </row>
    <row r="40" spans="1:11" ht="16.5" x14ac:dyDescent="0.25">
      <c r="A40" s="239" t="s">
        <v>118</v>
      </c>
      <c r="B40" s="240" t="s">
        <v>397</v>
      </c>
      <c r="C40" s="231" t="s">
        <v>69</v>
      </c>
      <c r="D40" s="232">
        <v>0.88969273464521281</v>
      </c>
      <c r="E40" s="241">
        <v>5333</v>
      </c>
      <c r="F40" s="233" t="s">
        <v>119</v>
      </c>
      <c r="G40" s="242" t="s">
        <v>206</v>
      </c>
      <c r="H40" s="243">
        <v>12</v>
      </c>
      <c r="I40" s="234">
        <v>2122.2319999999995</v>
      </c>
      <c r="J40" s="244">
        <v>4.7120201749855824E-2</v>
      </c>
      <c r="K40" s="256">
        <v>43.114984601118081</v>
      </c>
    </row>
    <row r="41" spans="1:11" ht="16.5" x14ac:dyDescent="0.25">
      <c r="A41" s="239" t="s">
        <v>118</v>
      </c>
      <c r="B41" s="240" t="s">
        <v>399</v>
      </c>
      <c r="C41" s="231" t="s">
        <v>70</v>
      </c>
      <c r="D41" s="232">
        <v>0.72468017204949953</v>
      </c>
      <c r="E41" s="241">
        <v>824</v>
      </c>
      <c r="F41" s="233" t="s">
        <v>120</v>
      </c>
      <c r="G41" s="242" t="s">
        <v>235</v>
      </c>
      <c r="H41" s="243">
        <v>11</v>
      </c>
      <c r="I41" s="234">
        <v>4526.8609999999999</v>
      </c>
      <c r="J41" s="244">
        <v>2.2090362394604119E-2</v>
      </c>
      <c r="K41" s="256">
        <v>46.964110450928359</v>
      </c>
    </row>
    <row r="42" spans="1:11" ht="16.5" x14ac:dyDescent="0.25">
      <c r="A42" s="239" t="s">
        <v>118</v>
      </c>
      <c r="B42" s="240" t="s">
        <v>403</v>
      </c>
      <c r="C42" s="231" t="s">
        <v>69</v>
      </c>
      <c r="D42" s="232">
        <v>0.86399999999999999</v>
      </c>
      <c r="E42" s="241">
        <v>3949</v>
      </c>
      <c r="F42" s="233" t="s">
        <v>119</v>
      </c>
      <c r="G42" s="242" t="s">
        <v>216</v>
      </c>
      <c r="H42" s="243">
        <v>1</v>
      </c>
      <c r="I42" s="234">
        <v>1048.616</v>
      </c>
      <c r="J42" s="244">
        <v>0.190727587601181</v>
      </c>
      <c r="K42" s="256">
        <v>27.083317439367701</v>
      </c>
    </row>
    <row r="43" spans="1:11" ht="16.5" x14ac:dyDescent="0.25">
      <c r="A43" s="239" t="s">
        <v>118</v>
      </c>
      <c r="B43" s="240" t="s">
        <v>415</v>
      </c>
      <c r="C43" s="231" t="s">
        <v>67</v>
      </c>
      <c r="D43" s="232">
        <v>0.82050000000000001</v>
      </c>
      <c r="E43" s="241">
        <v>7895</v>
      </c>
      <c r="F43" s="233" t="s">
        <v>119</v>
      </c>
      <c r="G43" s="242" t="s">
        <v>212</v>
      </c>
      <c r="H43" s="243">
        <v>1</v>
      </c>
      <c r="I43" s="234">
        <v>1078.8109999999999</v>
      </c>
      <c r="J43" s="244">
        <v>0.27808392758323747</v>
      </c>
      <c r="K43" s="256">
        <v>35.687437373182142</v>
      </c>
    </row>
    <row r="44" spans="1:11" ht="16.5" x14ac:dyDescent="0.25">
      <c r="A44" s="239" t="s">
        <v>118</v>
      </c>
      <c r="B44" s="240" t="s">
        <v>419</v>
      </c>
      <c r="C44" s="231" t="s">
        <v>68</v>
      </c>
      <c r="D44" s="232">
        <v>0.94179483053940782</v>
      </c>
      <c r="E44" s="241">
        <v>4960</v>
      </c>
      <c r="F44" s="233" t="s">
        <v>119</v>
      </c>
      <c r="G44" s="242" t="s">
        <v>202</v>
      </c>
      <c r="H44" s="243">
        <v>9</v>
      </c>
      <c r="I44" s="234">
        <v>1231.4169999999999</v>
      </c>
      <c r="J44" s="244">
        <v>0</v>
      </c>
      <c r="K44" s="256">
        <v>42.308982253777565</v>
      </c>
    </row>
    <row r="45" spans="1:11" ht="16.5" x14ac:dyDescent="0.25">
      <c r="A45" s="239" t="s">
        <v>118</v>
      </c>
      <c r="B45" s="240" t="s">
        <v>425</v>
      </c>
      <c r="C45" s="231" t="s">
        <v>70</v>
      </c>
      <c r="D45" s="232">
        <v>0.7895970481597514</v>
      </c>
      <c r="E45" s="241">
        <v>8057</v>
      </c>
      <c r="F45" s="233" t="s">
        <v>120</v>
      </c>
      <c r="G45" s="242" t="s">
        <v>234</v>
      </c>
      <c r="H45" s="243">
        <v>7</v>
      </c>
      <c r="I45" s="234">
        <v>2080.5039999999999</v>
      </c>
      <c r="J45" s="244">
        <v>9.6130552981392975E-2</v>
      </c>
      <c r="K45" s="256">
        <v>20.764199443980882</v>
      </c>
    </row>
    <row r="46" spans="1:11" ht="16.5" x14ac:dyDescent="0.25">
      <c r="A46" s="239" t="s">
        <v>118</v>
      </c>
      <c r="B46" s="240" t="s">
        <v>429</v>
      </c>
      <c r="C46" s="231" t="s">
        <v>70</v>
      </c>
      <c r="D46" s="232">
        <v>0.74765677632861038</v>
      </c>
      <c r="E46" s="241">
        <v>7030</v>
      </c>
      <c r="F46" s="233" t="s">
        <v>121</v>
      </c>
      <c r="G46" s="242" t="s">
        <v>244</v>
      </c>
      <c r="H46" s="243">
        <v>2</v>
      </c>
      <c r="I46" s="234">
        <v>3726.1569999999997</v>
      </c>
      <c r="J46" s="244">
        <v>0.13418650904940399</v>
      </c>
      <c r="K46" s="256">
        <v>21.952912880482494</v>
      </c>
    </row>
    <row r="47" spans="1:11" ht="16.5" x14ac:dyDescent="0.25">
      <c r="A47" s="239" t="s">
        <v>118</v>
      </c>
      <c r="B47" s="240" t="s">
        <v>433</v>
      </c>
      <c r="C47" s="231" t="s">
        <v>67</v>
      </c>
      <c r="D47" s="232">
        <v>0.82666666666666666</v>
      </c>
      <c r="E47" s="241">
        <v>5242</v>
      </c>
      <c r="F47" s="233" t="s">
        <v>121</v>
      </c>
      <c r="G47" s="242" t="s">
        <v>236</v>
      </c>
      <c r="H47" s="243">
        <v>1</v>
      </c>
      <c r="I47" s="234">
        <v>3893.9459999999999</v>
      </c>
      <c r="J47" s="244">
        <v>0.43657513483751442</v>
      </c>
      <c r="K47" s="256">
        <v>73.241899091564193</v>
      </c>
    </row>
    <row r="48" spans="1:11" ht="16.5" x14ac:dyDescent="0.25">
      <c r="A48" s="239" t="s">
        <v>118</v>
      </c>
      <c r="B48" s="240" t="s">
        <v>443</v>
      </c>
      <c r="C48" s="231" t="s">
        <v>68</v>
      </c>
      <c r="D48" s="232">
        <v>0.94650000000000001</v>
      </c>
      <c r="E48" s="241">
        <v>7268</v>
      </c>
      <c r="F48" s="233" t="s">
        <v>119</v>
      </c>
      <c r="G48" s="242" t="s">
        <v>215</v>
      </c>
      <c r="H48" s="243">
        <v>1</v>
      </c>
      <c r="I48" s="234">
        <v>2318.8249999999998</v>
      </c>
      <c r="J48" s="244">
        <v>0.12937586924412151</v>
      </c>
      <c r="K48" s="256">
        <v>27.341433700257674</v>
      </c>
    </row>
    <row r="49" spans="1:11" ht="16.5" x14ac:dyDescent="0.25">
      <c r="A49" s="239" t="s">
        <v>118</v>
      </c>
      <c r="B49" s="240" t="s">
        <v>445</v>
      </c>
      <c r="C49" s="231" t="s">
        <v>69</v>
      </c>
      <c r="D49" s="232">
        <v>0.85857142857142854</v>
      </c>
      <c r="E49" s="241">
        <v>1239</v>
      </c>
      <c r="F49" s="233" t="s">
        <v>119</v>
      </c>
      <c r="G49" s="242" t="s">
        <v>200</v>
      </c>
      <c r="H49" s="243">
        <v>1</v>
      </c>
      <c r="I49" s="234">
        <v>1880.27</v>
      </c>
      <c r="J49" s="244">
        <v>5.3183851255404813E-2</v>
      </c>
      <c r="K49" s="256">
        <v>33.08035548086179</v>
      </c>
    </row>
    <row r="50" spans="1:11" ht="16.5" x14ac:dyDescent="0.25">
      <c r="A50" s="239" t="s">
        <v>118</v>
      </c>
      <c r="B50" s="240" t="s">
        <v>449</v>
      </c>
      <c r="C50" s="231" t="s">
        <v>69</v>
      </c>
      <c r="D50" s="232">
        <v>0.85827881075466217</v>
      </c>
      <c r="E50" s="241">
        <v>825</v>
      </c>
      <c r="F50" s="233" t="s">
        <v>120</v>
      </c>
      <c r="G50" s="242" t="s">
        <v>223</v>
      </c>
      <c r="H50" s="243">
        <v>3</v>
      </c>
      <c r="I50" s="234">
        <v>4338.0690000000004</v>
      </c>
      <c r="J50" s="244">
        <v>0</v>
      </c>
      <c r="K50" s="256">
        <v>20.400782006925198</v>
      </c>
    </row>
    <row r="51" spans="1:11" ht="16.5" x14ac:dyDescent="0.25">
      <c r="A51" s="239" t="s">
        <v>118</v>
      </c>
      <c r="B51" s="240" t="s">
        <v>461</v>
      </c>
      <c r="C51" s="231" t="s">
        <v>70</v>
      </c>
      <c r="D51" s="232">
        <v>0.78125</v>
      </c>
      <c r="E51" s="241">
        <v>8166</v>
      </c>
      <c r="F51" s="233" t="s">
        <v>120</v>
      </c>
      <c r="G51" s="242" t="s">
        <v>226</v>
      </c>
      <c r="H51" s="243">
        <v>1</v>
      </c>
      <c r="I51" s="234">
        <v>3552.9229999999998</v>
      </c>
      <c r="J51" s="244">
        <v>0</v>
      </c>
      <c r="K51" s="256">
        <v>29.722006359270946</v>
      </c>
    </row>
    <row r="52" spans="1:11" ht="16.5" x14ac:dyDescent="0.25">
      <c r="A52" s="239" t="s">
        <v>118</v>
      </c>
      <c r="B52" s="240" t="s">
        <v>469</v>
      </c>
      <c r="C52" s="231" t="s">
        <v>67</v>
      </c>
      <c r="D52" s="232">
        <v>0.80185185185185182</v>
      </c>
      <c r="E52" s="241">
        <v>5773</v>
      </c>
      <c r="F52" s="233" t="s">
        <v>121</v>
      </c>
      <c r="G52" s="242" t="s">
        <v>236</v>
      </c>
      <c r="H52" s="243">
        <v>1</v>
      </c>
      <c r="I52" s="234">
        <v>3790.1559999999999</v>
      </c>
      <c r="J52" s="244">
        <v>0.18468896794749345</v>
      </c>
      <c r="K52" s="256">
        <v>56.224598670872652</v>
      </c>
    </row>
    <row r="53" spans="1:11" ht="16.5" x14ac:dyDescent="0.25">
      <c r="A53" s="239" t="s">
        <v>118</v>
      </c>
      <c r="B53" s="240" t="s">
        <v>681</v>
      </c>
      <c r="C53" s="231" t="s">
        <v>69</v>
      </c>
      <c r="D53" s="232">
        <v>0.86142857142857132</v>
      </c>
      <c r="E53" s="241">
        <v>8249</v>
      </c>
      <c r="F53" s="233" t="s">
        <v>119</v>
      </c>
      <c r="G53" s="242" t="s">
        <v>513</v>
      </c>
      <c r="H53" s="243">
        <v>1</v>
      </c>
      <c r="I53" s="234">
        <v>601.70100000000002</v>
      </c>
      <c r="J53" s="244">
        <v>0</v>
      </c>
      <c r="K53" s="256">
        <v>49.360064217942131</v>
      </c>
    </row>
    <row r="54" spans="1:11" ht="16.5" x14ac:dyDescent="0.25">
      <c r="A54" s="239" t="s">
        <v>118</v>
      </c>
      <c r="B54" s="240" t="s">
        <v>475</v>
      </c>
      <c r="C54" s="231" t="s">
        <v>69</v>
      </c>
      <c r="D54" s="232">
        <v>0.88407479283219981</v>
      </c>
      <c r="E54" s="241">
        <v>4506</v>
      </c>
      <c r="F54" s="233" t="s">
        <v>119</v>
      </c>
      <c r="G54" s="242" t="s">
        <v>207</v>
      </c>
      <c r="H54" s="243">
        <v>2</v>
      </c>
      <c r="I54" s="234">
        <v>1841.33</v>
      </c>
      <c r="J54" s="244">
        <v>0.10861714087100086</v>
      </c>
      <c r="K54" s="256">
        <v>24.330239555104193</v>
      </c>
    </row>
    <row r="55" spans="1:11" ht="16.5" x14ac:dyDescent="0.25">
      <c r="A55" s="239" t="s">
        <v>118</v>
      </c>
      <c r="B55" s="240" t="s">
        <v>485</v>
      </c>
      <c r="C55" s="231" t="s">
        <v>67</v>
      </c>
      <c r="D55" s="232">
        <v>0.82626723582997341</v>
      </c>
      <c r="E55" s="241">
        <v>4695</v>
      </c>
      <c r="F55" s="233" t="s">
        <v>121</v>
      </c>
      <c r="G55" s="242" t="s">
        <v>240</v>
      </c>
      <c r="H55" s="243">
        <v>3</v>
      </c>
      <c r="I55" s="234">
        <v>4495.7219999999998</v>
      </c>
      <c r="J55" s="244">
        <v>2.2243368250972815E-2</v>
      </c>
      <c r="K55" s="256">
        <v>54.407278741879509</v>
      </c>
    </row>
  </sheetData>
  <mergeCells count="1">
    <mergeCell ref="A2:K2"/>
  </mergeCells>
  <phoneticPr fontId="2" type="noConversion"/>
  <conditionalFormatting sqref="C14:D55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8A8-62C2-416B-85D3-D3B055E12071}">
  <sheetPr>
    <tabColor rgb="FFFF0000"/>
  </sheetPr>
  <dimension ref="A1:M47"/>
  <sheetViews>
    <sheetView showGridLines="0" workbookViewId="0"/>
  </sheetViews>
  <sheetFormatPr defaultRowHeight="13.5" x14ac:dyDescent="0.25"/>
  <cols>
    <col min="1" max="16384" width="9.140625" style="250"/>
  </cols>
  <sheetData>
    <row r="1" spans="1:13" x14ac:dyDescent="0.25">
      <c r="A1" s="245"/>
      <c r="B1" s="246"/>
      <c r="C1" s="247"/>
      <c r="D1" s="248"/>
      <c r="E1" s="248"/>
      <c r="F1" s="249"/>
      <c r="G1" s="248"/>
      <c r="H1" s="248"/>
      <c r="I1" s="248"/>
      <c r="J1" s="248"/>
      <c r="K1" s="248"/>
      <c r="L1" s="248"/>
      <c r="M1" s="248"/>
    </row>
    <row r="2" spans="1:13" ht="41.25" x14ac:dyDescent="0.25">
      <c r="A2" s="320" t="s">
        <v>694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</row>
    <row r="4" spans="1:13" ht="17.25" x14ac:dyDescent="0.25">
      <c r="A4" s="251" t="s">
        <v>489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</row>
    <row r="5" spans="1:13" ht="26.25" x14ac:dyDescent="0.25">
      <c r="A5" s="253" t="s">
        <v>490</v>
      </c>
    </row>
    <row r="6" spans="1:13" ht="26.25" x14ac:dyDescent="0.25">
      <c r="A6" s="253" t="s">
        <v>491</v>
      </c>
    </row>
    <row r="7" spans="1:13" ht="26.25" x14ac:dyDescent="0.25">
      <c r="A7" s="253"/>
    </row>
    <row r="8" spans="1:13" ht="17.25" x14ac:dyDescent="0.25">
      <c r="A8" s="254" t="s">
        <v>492</v>
      </c>
    </row>
    <row r="9" spans="1:13" ht="40.5" x14ac:dyDescent="0.25">
      <c r="A9" s="236" t="s">
        <v>0</v>
      </c>
      <c r="B9" s="237" t="s">
        <v>74</v>
      </c>
      <c r="C9" s="229" t="s">
        <v>65</v>
      </c>
      <c r="D9" s="229" t="s">
        <v>158</v>
      </c>
      <c r="E9" s="238" t="s">
        <v>144</v>
      </c>
      <c r="F9" s="237" t="s">
        <v>149</v>
      </c>
      <c r="G9" s="238" t="s">
        <v>147</v>
      </c>
      <c r="H9" s="238" t="s">
        <v>151</v>
      </c>
      <c r="I9" s="230" t="s">
        <v>153</v>
      </c>
      <c r="J9" s="238" t="s">
        <v>11</v>
      </c>
      <c r="K9" s="238" t="s">
        <v>12</v>
      </c>
      <c r="L9" s="238" t="s">
        <v>13</v>
      </c>
      <c r="M9" s="238" t="s">
        <v>180</v>
      </c>
    </row>
    <row r="10" spans="1:13" ht="16.5" x14ac:dyDescent="0.25">
      <c r="A10" s="239" t="s">
        <v>118</v>
      </c>
      <c r="B10" s="240" t="s">
        <v>255</v>
      </c>
      <c r="C10" s="231" t="s">
        <v>70</v>
      </c>
      <c r="D10" s="232">
        <v>0.76869593904306222</v>
      </c>
      <c r="E10" s="241">
        <v>3423</v>
      </c>
      <c r="F10" s="233" t="s">
        <v>122</v>
      </c>
      <c r="G10" s="242" t="s">
        <v>248</v>
      </c>
      <c r="H10" s="243">
        <v>2</v>
      </c>
      <c r="I10" s="234">
        <v>5040.3789999999999</v>
      </c>
      <c r="J10" s="235">
        <v>1.3166158375938299E-2</v>
      </c>
      <c r="K10" s="235">
        <v>0.33703121383445506</v>
      </c>
      <c r="L10" s="235">
        <v>0.1355056832035845</v>
      </c>
      <c r="M10" s="257">
        <v>47</v>
      </c>
    </row>
    <row r="11" spans="1:13" ht="16.5" x14ac:dyDescent="0.25">
      <c r="A11" s="239" t="s">
        <v>118</v>
      </c>
      <c r="B11" s="240" t="s">
        <v>263</v>
      </c>
      <c r="C11" s="231" t="s">
        <v>67</v>
      </c>
      <c r="D11" s="232">
        <v>0.80800000000000005</v>
      </c>
      <c r="E11" s="241">
        <v>5077</v>
      </c>
      <c r="F11" s="233" t="s">
        <v>119</v>
      </c>
      <c r="G11" s="242" t="s">
        <v>221</v>
      </c>
      <c r="H11" s="243">
        <v>1</v>
      </c>
      <c r="I11" s="234">
        <v>1484.741</v>
      </c>
      <c r="J11" s="235">
        <v>5.9663253625312782E-3</v>
      </c>
      <c r="K11" s="235">
        <v>0.48514317187343375</v>
      </c>
      <c r="L11" s="235">
        <v>0.17228261051728358</v>
      </c>
      <c r="M11" s="257">
        <v>40</v>
      </c>
    </row>
    <row r="12" spans="1:13" ht="16.5" x14ac:dyDescent="0.25">
      <c r="A12" s="239" t="s">
        <v>118</v>
      </c>
      <c r="B12" s="240" t="s">
        <v>273</v>
      </c>
      <c r="C12" s="231" t="s">
        <v>70</v>
      </c>
      <c r="D12" s="232">
        <v>0.73407407407407399</v>
      </c>
      <c r="E12" s="241">
        <v>5231</v>
      </c>
      <c r="F12" s="233" t="s">
        <v>121</v>
      </c>
      <c r="G12" s="242" t="s">
        <v>237</v>
      </c>
      <c r="H12" s="243">
        <v>1</v>
      </c>
      <c r="I12" s="234">
        <v>8755.3510000000006</v>
      </c>
      <c r="J12" s="235">
        <v>2.1775281087008009E-2</v>
      </c>
      <c r="K12" s="235">
        <v>0.36109810302154649</v>
      </c>
      <c r="L12" s="235">
        <v>0.21438318121112448</v>
      </c>
      <c r="M12" s="257">
        <v>127</v>
      </c>
    </row>
    <row r="13" spans="1:13" ht="16.5" x14ac:dyDescent="0.25">
      <c r="A13" s="239" t="s">
        <v>118</v>
      </c>
      <c r="B13" s="240" t="s">
        <v>275</v>
      </c>
      <c r="C13" s="231" t="s">
        <v>70</v>
      </c>
      <c r="D13" s="232">
        <v>0.74318154622672605</v>
      </c>
      <c r="E13" s="241">
        <v>9455</v>
      </c>
      <c r="F13" s="233" t="s">
        <v>120</v>
      </c>
      <c r="G13" s="242" t="s">
        <v>229</v>
      </c>
      <c r="H13" s="243">
        <v>9</v>
      </c>
      <c r="I13" s="234">
        <v>2342.9989999999998</v>
      </c>
      <c r="J13" s="235">
        <v>4.9089994988002678E-2</v>
      </c>
      <c r="K13" s="235">
        <v>0.34973033307141926</v>
      </c>
      <c r="L13" s="235">
        <v>0.13054618611811769</v>
      </c>
      <c r="M13" s="257">
        <v>34</v>
      </c>
    </row>
    <row r="14" spans="1:13" ht="16.5" x14ac:dyDescent="0.25">
      <c r="A14" s="239" t="s">
        <v>118</v>
      </c>
      <c r="B14" s="240" t="s">
        <v>507</v>
      </c>
      <c r="C14" s="231" t="s">
        <v>67</v>
      </c>
      <c r="D14" s="232">
        <v>0.80506654229909258</v>
      </c>
      <c r="E14" s="241">
        <v>7322</v>
      </c>
      <c r="F14" s="233" t="s">
        <v>122</v>
      </c>
      <c r="G14" s="242" t="s">
        <v>248</v>
      </c>
      <c r="H14" s="243">
        <v>18</v>
      </c>
      <c r="I14" s="234">
        <v>3172.7260000000006</v>
      </c>
      <c r="J14" s="235">
        <v>5.2890423301080784E-2</v>
      </c>
      <c r="K14" s="235">
        <v>0.32856908548070707</v>
      </c>
      <c r="L14" s="235">
        <v>0.19380785450377616</v>
      </c>
      <c r="M14" s="257">
        <v>40</v>
      </c>
    </row>
    <row r="15" spans="1:13" ht="16.5" x14ac:dyDescent="0.25">
      <c r="A15" s="239" t="s">
        <v>118</v>
      </c>
      <c r="B15" s="240" t="s">
        <v>313</v>
      </c>
      <c r="C15" s="231" t="s">
        <v>70</v>
      </c>
      <c r="D15" s="232">
        <v>0.78234528697394501</v>
      </c>
      <c r="E15" s="241">
        <v>2210</v>
      </c>
      <c r="F15" s="233" t="s">
        <v>120</v>
      </c>
      <c r="G15" s="242" t="s">
        <v>233</v>
      </c>
      <c r="H15" s="243">
        <v>2</v>
      </c>
      <c r="I15" s="234">
        <v>3907.8409999999999</v>
      </c>
      <c r="J15" s="235">
        <v>1.138886938039361E-2</v>
      </c>
      <c r="K15" s="235">
        <v>0.33019514373684178</v>
      </c>
      <c r="L15" s="235">
        <v>0.19422489297798964</v>
      </c>
      <c r="M15" s="257">
        <v>41</v>
      </c>
    </row>
    <row r="16" spans="1:13" ht="16.5" x14ac:dyDescent="0.25">
      <c r="A16" s="239" t="s">
        <v>118</v>
      </c>
      <c r="B16" s="240" t="s">
        <v>315</v>
      </c>
      <c r="C16" s="231" t="s">
        <v>70</v>
      </c>
      <c r="D16" s="232">
        <v>0.68774193548387097</v>
      </c>
      <c r="E16" s="241">
        <v>9499</v>
      </c>
      <c r="F16" s="233" t="s">
        <v>120</v>
      </c>
      <c r="G16" s="242" t="s">
        <v>229</v>
      </c>
      <c r="H16" s="243">
        <v>1</v>
      </c>
      <c r="I16" s="234">
        <v>4277.88</v>
      </c>
      <c r="J16" s="235">
        <v>6.6330706108228721E-2</v>
      </c>
      <c r="K16" s="235">
        <v>0.34599797280819555</v>
      </c>
      <c r="L16" s="235">
        <v>0.21669612050828915</v>
      </c>
      <c r="M16" s="257">
        <v>76</v>
      </c>
    </row>
    <row r="17" spans="1:13" ht="16.5" x14ac:dyDescent="0.25">
      <c r="A17" s="239" t="s">
        <v>118</v>
      </c>
      <c r="B17" s="240" t="s">
        <v>317</v>
      </c>
      <c r="C17" s="231" t="s">
        <v>69</v>
      </c>
      <c r="D17" s="232">
        <v>0.87460891257913964</v>
      </c>
      <c r="E17" s="241">
        <v>8595</v>
      </c>
      <c r="F17" s="233" t="s">
        <v>120</v>
      </c>
      <c r="G17" s="242" t="s">
        <v>226</v>
      </c>
      <c r="H17" s="243">
        <v>12</v>
      </c>
      <c r="I17" s="234">
        <v>4219.0920000000006</v>
      </c>
      <c r="J17" s="235">
        <v>3.831067561485E-2</v>
      </c>
      <c r="K17" s="235">
        <v>0.26972659166815777</v>
      </c>
      <c r="L17" s="235">
        <v>0.10926521630720544</v>
      </c>
      <c r="M17" s="257">
        <v>31</v>
      </c>
    </row>
    <row r="18" spans="1:13" ht="16.5" x14ac:dyDescent="0.25">
      <c r="A18" s="239" t="s">
        <v>118</v>
      </c>
      <c r="B18" s="240" t="s">
        <v>319</v>
      </c>
      <c r="C18" s="231" t="s">
        <v>70</v>
      </c>
      <c r="D18" s="232">
        <v>0.71270999403618973</v>
      </c>
      <c r="E18" s="241">
        <v>4177</v>
      </c>
      <c r="F18" s="233" t="s">
        <v>120</v>
      </c>
      <c r="G18" s="242" t="s">
        <v>230</v>
      </c>
      <c r="H18" s="243">
        <v>2</v>
      </c>
      <c r="I18" s="234">
        <v>4254.4110000000001</v>
      </c>
      <c r="J18" s="235">
        <v>1.1709971280368152E-2</v>
      </c>
      <c r="K18" s="235">
        <v>0.39161857403413419</v>
      </c>
      <c r="L18" s="235">
        <v>0.15019705430434435</v>
      </c>
      <c r="M18" s="257">
        <v>69</v>
      </c>
    </row>
    <row r="19" spans="1:13" ht="16.5" x14ac:dyDescent="0.25">
      <c r="A19" s="239" t="s">
        <v>118</v>
      </c>
      <c r="B19" s="240" t="s">
        <v>329</v>
      </c>
      <c r="C19" s="231" t="s">
        <v>67</v>
      </c>
      <c r="D19" s="232">
        <v>0.81310344827586212</v>
      </c>
      <c r="E19" s="241">
        <v>6711</v>
      </c>
      <c r="F19" s="233" t="s">
        <v>122</v>
      </c>
      <c r="G19" s="242" t="s">
        <v>250</v>
      </c>
      <c r="H19" s="243">
        <v>1</v>
      </c>
      <c r="I19" s="234">
        <v>5445.8339999999998</v>
      </c>
      <c r="J19" s="235">
        <v>2.0064508190928209E-2</v>
      </c>
      <c r="K19" s="235">
        <v>0.36424661145254839</v>
      </c>
      <c r="L19" s="235">
        <v>0.10962508221881166</v>
      </c>
      <c r="M19" s="257">
        <v>112</v>
      </c>
    </row>
    <row r="20" spans="1:13" ht="16.5" x14ac:dyDescent="0.25">
      <c r="A20" s="239" t="s">
        <v>118</v>
      </c>
      <c r="B20" s="240" t="s">
        <v>333</v>
      </c>
      <c r="C20" s="231" t="s">
        <v>67</v>
      </c>
      <c r="D20" s="232">
        <v>0.84776475295435672</v>
      </c>
      <c r="E20" s="241">
        <v>9673</v>
      </c>
      <c r="F20" s="233" t="s">
        <v>120</v>
      </c>
      <c r="G20" s="242" t="s">
        <v>222</v>
      </c>
      <c r="H20" s="243">
        <v>4</v>
      </c>
      <c r="I20" s="234">
        <v>3334.1710000000003</v>
      </c>
      <c r="J20" s="235">
        <v>1.4539216077046273E-2</v>
      </c>
      <c r="K20" s="235">
        <v>0.32272769476611124</v>
      </c>
      <c r="L20" s="235">
        <v>9.0998760626715927E-2</v>
      </c>
      <c r="M20" s="257">
        <v>51</v>
      </c>
    </row>
    <row r="21" spans="1:13" ht="16.5" x14ac:dyDescent="0.25">
      <c r="A21" s="239" t="s">
        <v>118</v>
      </c>
      <c r="B21" s="240" t="s">
        <v>335</v>
      </c>
      <c r="C21" s="231" t="s">
        <v>67</v>
      </c>
      <c r="D21" s="232">
        <v>0.83795155042766112</v>
      </c>
      <c r="E21" s="241">
        <v>8570</v>
      </c>
      <c r="F21" s="233" t="s">
        <v>122</v>
      </c>
      <c r="G21" s="242" t="s">
        <v>251</v>
      </c>
      <c r="H21" s="243">
        <v>6</v>
      </c>
      <c r="I21" s="234">
        <v>4310.5439999999999</v>
      </c>
      <c r="J21" s="235">
        <v>2.3528303293429274E-2</v>
      </c>
      <c r="K21" s="235">
        <v>0.31771650645170024</v>
      </c>
      <c r="L21" s="235">
        <v>6.5420977027493513E-2</v>
      </c>
      <c r="M21" s="257">
        <v>31</v>
      </c>
    </row>
    <row r="22" spans="1:13" ht="16.5" x14ac:dyDescent="0.25">
      <c r="A22" s="239" t="s">
        <v>118</v>
      </c>
      <c r="B22" s="240" t="s">
        <v>341</v>
      </c>
      <c r="C22" s="231" t="s">
        <v>70</v>
      </c>
      <c r="D22" s="232">
        <v>0.79703703703703699</v>
      </c>
      <c r="E22" s="241">
        <v>7326</v>
      </c>
      <c r="F22" s="233" t="s">
        <v>121</v>
      </c>
      <c r="G22" s="242" t="s">
        <v>241</v>
      </c>
      <c r="H22" s="243">
        <v>1</v>
      </c>
      <c r="I22" s="234">
        <v>4041.44</v>
      </c>
      <c r="J22" s="235">
        <v>3.5023644700521793E-2</v>
      </c>
      <c r="K22" s="235">
        <v>0.33104087309272318</v>
      </c>
      <c r="L22" s="235">
        <v>0.17617482877390236</v>
      </c>
      <c r="M22" s="257">
        <v>39</v>
      </c>
    </row>
    <row r="23" spans="1:13" ht="16.5" x14ac:dyDescent="0.25">
      <c r="A23" s="239" t="s">
        <v>118</v>
      </c>
      <c r="B23" s="240" t="s">
        <v>345</v>
      </c>
      <c r="C23" s="231" t="s">
        <v>68</v>
      </c>
      <c r="D23" s="232">
        <v>0.92894976435661814</v>
      </c>
      <c r="E23" s="241">
        <v>1680</v>
      </c>
      <c r="F23" s="233" t="s">
        <v>119</v>
      </c>
      <c r="G23" s="242" t="s">
        <v>209</v>
      </c>
      <c r="H23" s="243">
        <v>2</v>
      </c>
      <c r="I23" s="234">
        <v>2333.0080000000003</v>
      </c>
      <c r="J23" s="235">
        <v>2.0190042662898561E-2</v>
      </c>
      <c r="K23" s="235">
        <v>0.40055462325408198</v>
      </c>
      <c r="L23" s="235">
        <v>0.19759897951485808</v>
      </c>
      <c r="M23" s="257">
        <v>36</v>
      </c>
    </row>
    <row r="24" spans="1:13" ht="16.5" x14ac:dyDescent="0.25">
      <c r="A24" s="239" t="s">
        <v>118</v>
      </c>
      <c r="B24" s="240" t="s">
        <v>351</v>
      </c>
      <c r="C24" s="231" t="s">
        <v>70</v>
      </c>
      <c r="D24" s="232">
        <v>0.71689655172413802</v>
      </c>
      <c r="E24" s="241">
        <v>5278</v>
      </c>
      <c r="F24" s="233" t="s">
        <v>122</v>
      </c>
      <c r="G24" s="242" t="s">
        <v>246</v>
      </c>
      <c r="H24" s="243">
        <v>1</v>
      </c>
      <c r="I24" s="234">
        <v>4080.6410000000001</v>
      </c>
      <c r="J24" s="235">
        <v>8.9107993034878256E-3</v>
      </c>
      <c r="K24" s="235">
        <v>0.41499742395715811</v>
      </c>
      <c r="L24" s="235">
        <v>0.14384994906437493</v>
      </c>
      <c r="M24" s="257">
        <v>75</v>
      </c>
    </row>
    <row r="25" spans="1:13" ht="16.5" x14ac:dyDescent="0.25">
      <c r="A25" s="239" t="s">
        <v>118</v>
      </c>
      <c r="B25" s="240" t="s">
        <v>359</v>
      </c>
      <c r="C25" s="231" t="s">
        <v>67</v>
      </c>
      <c r="D25" s="232">
        <v>0.80186627464856386</v>
      </c>
      <c r="E25" s="241">
        <v>7799</v>
      </c>
      <c r="F25" s="233" t="s">
        <v>121</v>
      </c>
      <c r="G25" s="242" t="s">
        <v>243</v>
      </c>
      <c r="H25" s="243">
        <v>2</v>
      </c>
      <c r="I25" s="234">
        <v>4323.2089999999998</v>
      </c>
      <c r="J25" s="235">
        <v>1.6369348435182729E-2</v>
      </c>
      <c r="K25" s="235">
        <v>0.37824202504798826</v>
      </c>
      <c r="L25" s="235">
        <v>0.17093783807352364</v>
      </c>
      <c r="M25" s="257">
        <v>75</v>
      </c>
    </row>
    <row r="26" spans="1:13" ht="16.5" x14ac:dyDescent="0.25">
      <c r="A26" s="239" t="s">
        <v>118</v>
      </c>
      <c r="B26" s="240" t="s">
        <v>361</v>
      </c>
      <c r="C26" s="231" t="s">
        <v>67</v>
      </c>
      <c r="D26" s="232">
        <v>0.82684640240633134</v>
      </c>
      <c r="E26" s="241">
        <v>6951</v>
      </c>
      <c r="F26" s="233" t="s">
        <v>120</v>
      </c>
      <c r="G26" s="242" t="s">
        <v>227</v>
      </c>
      <c r="H26" s="243">
        <v>2</v>
      </c>
      <c r="I26" s="234">
        <v>4352.6310000000003</v>
      </c>
      <c r="J26" s="235">
        <v>4.1585299570463342E-2</v>
      </c>
      <c r="K26" s="235">
        <v>0.33175792632141521</v>
      </c>
      <c r="L26" s="235">
        <v>0.15255141085931703</v>
      </c>
      <c r="M26" s="257">
        <v>82</v>
      </c>
    </row>
    <row r="27" spans="1:13" ht="16.5" x14ac:dyDescent="0.25">
      <c r="A27" s="239" t="s">
        <v>118</v>
      </c>
      <c r="B27" s="240" t="s">
        <v>363</v>
      </c>
      <c r="C27" s="231" t="s">
        <v>67</v>
      </c>
      <c r="D27" s="232">
        <v>0.81484848484848493</v>
      </c>
      <c r="E27" s="241">
        <v>615</v>
      </c>
      <c r="F27" s="233" t="s">
        <v>120</v>
      </c>
      <c r="G27" s="242" t="s">
        <v>227</v>
      </c>
      <c r="H27" s="243">
        <v>1</v>
      </c>
      <c r="I27" s="234">
        <v>4080.386</v>
      </c>
      <c r="J27" s="235">
        <v>2.1761487381800511E-3</v>
      </c>
      <c r="K27" s="235">
        <v>0.33069678110958972</v>
      </c>
      <c r="L27" s="235">
        <v>9.9745465257453592E-2</v>
      </c>
      <c r="M27" s="257">
        <v>53</v>
      </c>
    </row>
    <row r="28" spans="1:13" ht="16.5" x14ac:dyDescent="0.25">
      <c r="A28" s="239" t="s">
        <v>118</v>
      </c>
      <c r="B28" s="240" t="s">
        <v>365</v>
      </c>
      <c r="C28" s="231" t="s">
        <v>70</v>
      </c>
      <c r="D28" s="232">
        <v>0.70148968762461084</v>
      </c>
      <c r="E28" s="241">
        <v>3003</v>
      </c>
      <c r="F28" s="233" t="s">
        <v>121</v>
      </c>
      <c r="G28" s="242" t="s">
        <v>239</v>
      </c>
      <c r="H28" s="243">
        <v>2</v>
      </c>
      <c r="I28" s="234">
        <v>3988.34</v>
      </c>
      <c r="J28" s="235">
        <v>3.0171998847678516E-2</v>
      </c>
      <c r="K28" s="235">
        <v>0.31945110562148338</v>
      </c>
      <c r="L28" s="235">
        <v>0.14742975774382325</v>
      </c>
      <c r="M28" s="257">
        <v>33</v>
      </c>
    </row>
    <row r="29" spans="1:13" ht="16.5" x14ac:dyDescent="0.25">
      <c r="A29" s="239" t="s">
        <v>118</v>
      </c>
      <c r="B29" s="240" t="s">
        <v>367</v>
      </c>
      <c r="C29" s="231" t="s">
        <v>67</v>
      </c>
      <c r="D29" s="232">
        <v>0.83464997987450884</v>
      </c>
      <c r="E29" s="241">
        <v>9997</v>
      </c>
      <c r="F29" s="233" t="s">
        <v>120</v>
      </c>
      <c r="G29" s="242" t="s">
        <v>235</v>
      </c>
      <c r="H29" s="243">
        <v>2</v>
      </c>
      <c r="I29" s="234">
        <v>4407.9669999999996</v>
      </c>
      <c r="J29" s="235">
        <v>5.3762484724351856E-2</v>
      </c>
      <c r="K29" s="235">
        <v>0.28523515316792569</v>
      </c>
      <c r="L29" s="235">
        <v>0.13271424218919969</v>
      </c>
      <c r="M29" s="257">
        <v>51</v>
      </c>
    </row>
    <row r="30" spans="1:13" ht="16.5" x14ac:dyDescent="0.25">
      <c r="A30" s="239" t="s">
        <v>118</v>
      </c>
      <c r="B30" s="240" t="s">
        <v>629</v>
      </c>
      <c r="C30" s="231" t="s">
        <v>67</v>
      </c>
      <c r="D30" s="232">
        <v>0.82407466812060415</v>
      </c>
      <c r="E30" s="241">
        <v>8989</v>
      </c>
      <c r="F30" s="233" t="s">
        <v>120</v>
      </c>
      <c r="G30" s="242" t="s">
        <v>234</v>
      </c>
      <c r="H30" s="243">
        <v>14</v>
      </c>
      <c r="I30" s="234">
        <v>2775.1819999999993</v>
      </c>
      <c r="J30" s="235">
        <v>4.884319619938219E-2</v>
      </c>
      <c r="K30" s="235">
        <v>0.32508670489473379</v>
      </c>
      <c r="L30" s="235">
        <v>0.14380091186695879</v>
      </c>
      <c r="M30" s="257">
        <v>37</v>
      </c>
    </row>
    <row r="31" spans="1:13" ht="16.5" x14ac:dyDescent="0.25">
      <c r="A31" s="239" t="s">
        <v>118</v>
      </c>
      <c r="B31" s="240" t="s">
        <v>379</v>
      </c>
      <c r="C31" s="231" t="s">
        <v>67</v>
      </c>
      <c r="D31" s="232">
        <v>0.80857692383053159</v>
      </c>
      <c r="E31" s="241">
        <v>4886</v>
      </c>
      <c r="F31" s="233" t="s">
        <v>122</v>
      </c>
      <c r="G31" s="242" t="s">
        <v>248</v>
      </c>
      <c r="H31" s="243">
        <v>2</v>
      </c>
      <c r="I31" s="234">
        <v>5206.0749999999998</v>
      </c>
      <c r="J31" s="235">
        <v>2.6911327981872672E-2</v>
      </c>
      <c r="K31" s="235">
        <v>0.344844632626231</v>
      </c>
      <c r="L31" s="235">
        <v>0.10449330829847822</v>
      </c>
      <c r="M31" s="257">
        <v>70</v>
      </c>
    </row>
    <row r="32" spans="1:13" ht="16.5" x14ac:dyDescent="0.25">
      <c r="A32" s="239" t="s">
        <v>118</v>
      </c>
      <c r="B32" s="240" t="s">
        <v>399</v>
      </c>
      <c r="C32" s="231" t="s">
        <v>70</v>
      </c>
      <c r="D32" s="232">
        <v>0.72468017204949953</v>
      </c>
      <c r="E32" s="241">
        <v>824</v>
      </c>
      <c r="F32" s="233" t="s">
        <v>120</v>
      </c>
      <c r="G32" s="242" t="s">
        <v>235</v>
      </c>
      <c r="H32" s="243">
        <v>11</v>
      </c>
      <c r="I32" s="234">
        <v>4526.8609999999999</v>
      </c>
      <c r="J32" s="235">
        <v>5.1055943276056753E-2</v>
      </c>
      <c r="K32" s="235">
        <v>0.30888987472844115</v>
      </c>
      <c r="L32" s="235">
        <v>0.12989133088027222</v>
      </c>
      <c r="M32" s="257">
        <v>68</v>
      </c>
    </row>
    <row r="33" spans="1:13" ht="16.5" x14ac:dyDescent="0.25">
      <c r="A33" s="239" t="s">
        <v>118</v>
      </c>
      <c r="B33" s="240" t="s">
        <v>401</v>
      </c>
      <c r="C33" s="231" t="s">
        <v>70</v>
      </c>
      <c r="D33" s="232">
        <v>0.77413793103448281</v>
      </c>
      <c r="E33" s="241">
        <v>5685</v>
      </c>
      <c r="F33" s="233" t="s">
        <v>122</v>
      </c>
      <c r="G33" s="242" t="s">
        <v>246</v>
      </c>
      <c r="H33" s="243">
        <v>1</v>
      </c>
      <c r="I33" s="234">
        <v>4491.0609999999997</v>
      </c>
      <c r="J33" s="235">
        <v>3.4251075769177628E-3</v>
      </c>
      <c r="K33" s="235">
        <v>0.33385506538747478</v>
      </c>
      <c r="L33" s="235">
        <v>0.14985323067310821</v>
      </c>
      <c r="M33" s="257">
        <v>38</v>
      </c>
    </row>
    <row r="34" spans="1:13" ht="16.5" x14ac:dyDescent="0.25">
      <c r="A34" s="239" t="s">
        <v>118</v>
      </c>
      <c r="B34" s="240" t="s">
        <v>411</v>
      </c>
      <c r="C34" s="231" t="s">
        <v>70</v>
      </c>
      <c r="D34" s="232">
        <v>0.76542569860407084</v>
      </c>
      <c r="E34" s="241">
        <v>1442</v>
      </c>
      <c r="F34" s="233" t="s">
        <v>120</v>
      </c>
      <c r="G34" s="242" t="s">
        <v>225</v>
      </c>
      <c r="H34" s="243">
        <v>11</v>
      </c>
      <c r="I34" s="234">
        <v>3682.6279999999997</v>
      </c>
      <c r="J34" s="235">
        <v>1.294873857117178E-2</v>
      </c>
      <c r="K34" s="235">
        <v>0.31161155217387232</v>
      </c>
      <c r="L34" s="235">
        <v>0.12029452879845588</v>
      </c>
      <c r="M34" s="257">
        <v>47</v>
      </c>
    </row>
    <row r="35" spans="1:13" ht="16.5" x14ac:dyDescent="0.25">
      <c r="A35" s="239" t="s">
        <v>118</v>
      </c>
      <c r="B35" s="240" t="s">
        <v>413</v>
      </c>
      <c r="C35" s="231" t="s">
        <v>69</v>
      </c>
      <c r="D35" s="232">
        <v>0.85580645161290325</v>
      </c>
      <c r="E35" s="241">
        <v>5535</v>
      </c>
      <c r="F35" s="233" t="s">
        <v>120</v>
      </c>
      <c r="G35" s="242" t="s">
        <v>229</v>
      </c>
      <c r="H35" s="243">
        <v>1</v>
      </c>
      <c r="I35" s="234">
        <v>4186.4369999999999</v>
      </c>
      <c r="J35" s="235">
        <v>1.8546328542078414E-2</v>
      </c>
      <c r="K35" s="235">
        <v>0.28883517172475359</v>
      </c>
      <c r="L35" s="235">
        <v>0.15406896126706315</v>
      </c>
      <c r="M35" s="257">
        <v>58</v>
      </c>
    </row>
    <row r="36" spans="1:13" ht="16.5" x14ac:dyDescent="0.25">
      <c r="A36" s="239" t="s">
        <v>118</v>
      </c>
      <c r="B36" s="240" t="s">
        <v>433</v>
      </c>
      <c r="C36" s="231" t="s">
        <v>67</v>
      </c>
      <c r="D36" s="232">
        <v>0.82666666666666666</v>
      </c>
      <c r="E36" s="241">
        <v>5242</v>
      </c>
      <c r="F36" s="233" t="s">
        <v>121</v>
      </c>
      <c r="G36" s="242" t="s">
        <v>236</v>
      </c>
      <c r="H36" s="243">
        <v>1</v>
      </c>
      <c r="I36" s="234">
        <v>3893.9459999999999</v>
      </c>
      <c r="J36" s="235">
        <v>1.6534117093593311E-2</v>
      </c>
      <c r="K36" s="235">
        <v>0.36154482179707614</v>
      </c>
      <c r="L36" s="235">
        <v>0.25398400491429518</v>
      </c>
      <c r="M36" s="257">
        <v>61</v>
      </c>
    </row>
    <row r="37" spans="1:13" ht="16.5" x14ac:dyDescent="0.25">
      <c r="A37" s="239" t="s">
        <v>118</v>
      </c>
      <c r="B37" s="240" t="s">
        <v>453</v>
      </c>
      <c r="C37" s="231" t="s">
        <v>70</v>
      </c>
      <c r="D37" s="232">
        <v>0.73953377522796893</v>
      </c>
      <c r="E37" s="241">
        <v>1286</v>
      </c>
      <c r="F37" s="233" t="s">
        <v>122</v>
      </c>
      <c r="G37" s="242" t="s">
        <v>247</v>
      </c>
      <c r="H37" s="243">
        <v>2</v>
      </c>
      <c r="I37" s="234">
        <v>5368.0509999999995</v>
      </c>
      <c r="J37" s="235">
        <v>3.6145590785690955E-2</v>
      </c>
      <c r="K37" s="235">
        <v>0.30281153072423611</v>
      </c>
      <c r="L37" s="235">
        <v>0.12872455943507241</v>
      </c>
      <c r="M37" s="257">
        <v>47</v>
      </c>
    </row>
    <row r="38" spans="1:13" ht="16.5" x14ac:dyDescent="0.25">
      <c r="A38" s="239" t="s">
        <v>118</v>
      </c>
      <c r="B38" s="240" t="s">
        <v>455</v>
      </c>
      <c r="C38" s="231" t="s">
        <v>70</v>
      </c>
      <c r="D38" s="232">
        <v>0.74813000682696906</v>
      </c>
      <c r="E38" s="241">
        <v>7745</v>
      </c>
      <c r="F38" s="233" t="s">
        <v>120</v>
      </c>
      <c r="G38" s="242" t="s">
        <v>232</v>
      </c>
      <c r="H38" s="243">
        <v>2</v>
      </c>
      <c r="I38" s="234">
        <v>4243.3540000000003</v>
      </c>
      <c r="J38" s="235">
        <v>8.651769765932929E-2</v>
      </c>
      <c r="K38" s="235">
        <v>0.29632902716286652</v>
      </c>
      <c r="L38" s="235">
        <v>0.17768962947705988</v>
      </c>
      <c r="M38" s="257">
        <v>76</v>
      </c>
    </row>
    <row r="39" spans="1:13" ht="16.5" x14ac:dyDescent="0.25">
      <c r="A39" s="239" t="s">
        <v>118</v>
      </c>
      <c r="B39" s="240" t="s">
        <v>457</v>
      </c>
      <c r="C39" s="231" t="s">
        <v>70</v>
      </c>
      <c r="D39" s="232">
        <v>0.75294563634441714</v>
      </c>
      <c r="E39" s="241">
        <v>3878</v>
      </c>
      <c r="F39" s="233" t="s">
        <v>120</v>
      </c>
      <c r="G39" s="242" t="s">
        <v>235</v>
      </c>
      <c r="H39" s="243">
        <v>2</v>
      </c>
      <c r="I39" s="234">
        <v>3955.9230000000002</v>
      </c>
      <c r="J39" s="235">
        <v>3.3108806385676245E-2</v>
      </c>
      <c r="K39" s="235">
        <v>0.29888028657005883</v>
      </c>
      <c r="L39" s="235">
        <v>0.18377506336700691</v>
      </c>
      <c r="M39" s="257">
        <v>51</v>
      </c>
    </row>
    <row r="40" spans="1:13" ht="16.5" x14ac:dyDescent="0.25">
      <c r="A40" s="239" t="s">
        <v>118</v>
      </c>
      <c r="B40" s="240" t="s">
        <v>459</v>
      </c>
      <c r="C40" s="231" t="s">
        <v>67</v>
      </c>
      <c r="D40" s="232">
        <v>0.82240597940029236</v>
      </c>
      <c r="E40" s="241">
        <v>6395</v>
      </c>
      <c r="F40" s="233" t="s">
        <v>120</v>
      </c>
      <c r="G40" s="242" t="s">
        <v>228</v>
      </c>
      <c r="H40" s="243">
        <v>9</v>
      </c>
      <c r="I40" s="234">
        <v>2740.357</v>
      </c>
      <c r="J40" s="235">
        <v>3.4353023131555818E-2</v>
      </c>
      <c r="K40" s="235">
        <v>0.30979265171518772</v>
      </c>
      <c r="L40" s="235">
        <v>0.1419523076737812</v>
      </c>
      <c r="M40" s="257">
        <v>41</v>
      </c>
    </row>
    <row r="41" spans="1:13" ht="16.5" x14ac:dyDescent="0.25">
      <c r="A41" s="239" t="s">
        <v>118</v>
      </c>
      <c r="B41" s="240" t="s">
        <v>461</v>
      </c>
      <c r="C41" s="231" t="s">
        <v>70</v>
      </c>
      <c r="D41" s="232">
        <v>0.78125</v>
      </c>
      <c r="E41" s="241">
        <v>8166</v>
      </c>
      <c r="F41" s="233" t="s">
        <v>120</v>
      </c>
      <c r="G41" s="242" t="s">
        <v>226</v>
      </c>
      <c r="H41" s="243">
        <v>1</v>
      </c>
      <c r="I41" s="234">
        <v>3552.9229999999998</v>
      </c>
      <c r="J41" s="235">
        <v>1.4595454449005309E-2</v>
      </c>
      <c r="K41" s="235">
        <v>0.29650958737552791</v>
      </c>
      <c r="L41" s="235">
        <v>0.11427210778280307</v>
      </c>
      <c r="M41" s="257">
        <v>40</v>
      </c>
    </row>
    <row r="42" spans="1:13" ht="16.5" x14ac:dyDescent="0.25">
      <c r="A42" s="239" t="s">
        <v>118</v>
      </c>
      <c r="B42" s="240" t="s">
        <v>469</v>
      </c>
      <c r="C42" s="231" t="s">
        <v>67</v>
      </c>
      <c r="D42" s="232">
        <v>0.80185185185185182</v>
      </c>
      <c r="E42" s="241">
        <v>5773</v>
      </c>
      <c r="F42" s="233" t="s">
        <v>121</v>
      </c>
      <c r="G42" s="242" t="s">
        <v>236</v>
      </c>
      <c r="H42" s="243">
        <v>1</v>
      </c>
      <c r="I42" s="234">
        <v>3790.1559999999999</v>
      </c>
      <c r="J42" s="235">
        <v>3.9114884809302752E-2</v>
      </c>
      <c r="K42" s="235">
        <v>0.34950431312624014</v>
      </c>
      <c r="L42" s="235">
        <v>0.18495280933027558</v>
      </c>
      <c r="M42" s="257">
        <v>37</v>
      </c>
    </row>
    <row r="43" spans="1:13" ht="16.5" x14ac:dyDescent="0.25">
      <c r="A43" s="239" t="s">
        <v>118</v>
      </c>
      <c r="B43" s="240" t="s">
        <v>471</v>
      </c>
      <c r="C43" s="231" t="s">
        <v>67</v>
      </c>
      <c r="D43" s="232">
        <v>0.81571428571428573</v>
      </c>
      <c r="E43" s="241">
        <v>1353</v>
      </c>
      <c r="F43" s="233" t="s">
        <v>119</v>
      </c>
      <c r="G43" s="242" t="s">
        <v>220</v>
      </c>
      <c r="H43" s="243">
        <v>1</v>
      </c>
      <c r="I43" s="234">
        <v>1591.029</v>
      </c>
      <c r="J43" s="235">
        <v>2.1159773095159217E-2</v>
      </c>
      <c r="K43" s="235">
        <v>0.38398267901061911</v>
      </c>
      <c r="L43" s="235">
        <v>0.16900202426869068</v>
      </c>
      <c r="M43" s="257">
        <v>39</v>
      </c>
    </row>
    <row r="44" spans="1:13" ht="16.5" x14ac:dyDescent="0.25">
      <c r="A44" s="239" t="s">
        <v>118</v>
      </c>
      <c r="B44" s="240" t="s">
        <v>477</v>
      </c>
      <c r="C44" s="231" t="s">
        <v>70</v>
      </c>
      <c r="D44" s="232">
        <v>0.7686189674916728</v>
      </c>
      <c r="E44" s="241">
        <v>5875</v>
      </c>
      <c r="F44" s="233" t="s">
        <v>120</v>
      </c>
      <c r="G44" s="242" t="s">
        <v>227</v>
      </c>
      <c r="H44" s="243">
        <v>11</v>
      </c>
      <c r="I44" s="234">
        <v>4650.6840000000011</v>
      </c>
      <c r="J44" s="235">
        <v>3.3369087560954037E-3</v>
      </c>
      <c r="K44" s="235">
        <v>0.29630277268398797</v>
      </c>
      <c r="L44" s="235">
        <v>0.1898645446562269</v>
      </c>
      <c r="M44" s="257">
        <v>49</v>
      </c>
    </row>
    <row r="45" spans="1:13" ht="16.5" x14ac:dyDescent="0.25">
      <c r="A45" s="239" t="s">
        <v>118</v>
      </c>
      <c r="B45" s="240" t="s">
        <v>479</v>
      </c>
      <c r="C45" s="231" t="s">
        <v>70</v>
      </c>
      <c r="D45" s="232">
        <v>0.74343442177258345</v>
      </c>
      <c r="E45" s="241">
        <v>3588</v>
      </c>
      <c r="F45" s="233" t="s">
        <v>120</v>
      </c>
      <c r="G45" s="242" t="s">
        <v>231</v>
      </c>
      <c r="H45" s="243">
        <v>2</v>
      </c>
      <c r="I45" s="234">
        <v>4167.04</v>
      </c>
      <c r="J45" s="235">
        <v>1.9428771252884735E-2</v>
      </c>
      <c r="K45" s="235">
        <v>0.31743381256563219</v>
      </c>
      <c r="L45" s="235">
        <v>0.19294271233297497</v>
      </c>
      <c r="M45" s="257">
        <v>62</v>
      </c>
    </row>
    <row r="46" spans="1:13" ht="16.5" x14ac:dyDescent="0.25">
      <c r="A46" s="239" t="s">
        <v>118</v>
      </c>
      <c r="B46" s="240" t="s">
        <v>483</v>
      </c>
      <c r="C46" s="231" t="s">
        <v>70</v>
      </c>
      <c r="D46" s="232">
        <v>0.73187499999999994</v>
      </c>
      <c r="E46" s="241">
        <v>6306</v>
      </c>
      <c r="F46" s="233" t="s">
        <v>120</v>
      </c>
      <c r="G46" s="242" t="s">
        <v>234</v>
      </c>
      <c r="H46" s="243">
        <v>1</v>
      </c>
      <c r="I46" s="234">
        <v>4245.7749999999996</v>
      </c>
      <c r="J46" s="235">
        <v>5.8425529941095462E-2</v>
      </c>
      <c r="K46" s="235">
        <v>0.32736188663527055</v>
      </c>
      <c r="L46" s="235">
        <v>0.15238678450930632</v>
      </c>
      <c r="M46" s="257">
        <v>56</v>
      </c>
    </row>
    <row r="47" spans="1:13" ht="16.5" x14ac:dyDescent="0.25">
      <c r="A47" s="239" t="s">
        <v>118</v>
      </c>
      <c r="B47" s="240" t="s">
        <v>485</v>
      </c>
      <c r="C47" s="231" t="s">
        <v>67</v>
      </c>
      <c r="D47" s="232">
        <v>0.82626723582997341</v>
      </c>
      <c r="E47" s="241">
        <v>4695</v>
      </c>
      <c r="F47" s="233" t="s">
        <v>121</v>
      </c>
      <c r="G47" s="242" t="s">
        <v>240</v>
      </c>
      <c r="H47" s="243">
        <v>3</v>
      </c>
      <c r="I47" s="234">
        <v>4495.7219999999998</v>
      </c>
      <c r="J47" s="235">
        <v>4.4044217359274322E-2</v>
      </c>
      <c r="K47" s="235">
        <v>0.33101391449624901</v>
      </c>
      <c r="L47" s="235">
        <v>0.18395265543554518</v>
      </c>
      <c r="M47" s="257">
        <v>41</v>
      </c>
    </row>
  </sheetData>
  <mergeCells count="1">
    <mergeCell ref="A2:M2"/>
  </mergeCells>
  <phoneticPr fontId="2" type="noConversion"/>
  <conditionalFormatting sqref="C10:D47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2024-08-30T02:17:03Z</dcterms:modified>
</cp:coreProperties>
</file>